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S:\PSB1\REGULATN\PA&amp;D\Decoupling Mechanism\Washington\3 Year Decoupling Evaluation\Workpapers\Allowed Revenue and COS\"/>
    </mc:Choice>
  </mc:AlternateContent>
  <xr:revisionPtr revIDLastSave="0" documentId="13_ncr:1_{15D804FF-A540-4C77-8648-C18B5991C4D9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Tbl" sheetId="1" r:id="rId1"/>
  </sheets>
  <externalReferences>
    <externalReference r:id="rId2"/>
    <externalReference r:id="rId3"/>
    <externalReference r:id="rId4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  <c r="E7" i="1"/>
  <c r="F7" i="1"/>
  <c r="D8" i="1"/>
  <c r="E8" i="1"/>
  <c r="F8" i="1"/>
  <c r="F9" i="1" l="1"/>
  <c r="D9" i="1"/>
  <c r="F10" i="1"/>
  <c r="D11" i="1"/>
  <c r="D10" i="1"/>
  <c r="E9" i="1"/>
  <c r="F11" i="1"/>
  <c r="E10" i="1"/>
  <c r="E11" i="1"/>
  <c r="F12" i="1" l="1"/>
  <c r="F13" i="1" s="1"/>
  <c r="D12" i="1"/>
  <c r="D13" i="1" s="1"/>
  <c r="E12" i="1"/>
  <c r="E13" i="1" s="1"/>
  <c r="D14" i="1"/>
  <c r="E14" i="1"/>
  <c r="E16" i="1" s="1"/>
  <c r="F14" i="1"/>
  <c r="F16" i="1" s="1"/>
  <c r="D15" i="1"/>
  <c r="D18" i="1" s="1"/>
  <c r="E15" i="1"/>
  <c r="F15" i="1"/>
  <c r="D17" i="1"/>
  <c r="F17" i="1"/>
  <c r="D19" i="1" l="1"/>
  <c r="F18" i="1"/>
  <c r="F19" i="1" s="1"/>
  <c r="F20" i="1" s="1"/>
  <c r="D16" i="1"/>
  <c r="D20" i="1" s="1"/>
  <c r="E18" i="1"/>
  <c r="E17" i="1"/>
  <c r="E19" i="1" s="1"/>
  <c r="E20" i="1" s="1"/>
  <c r="D21" i="1"/>
  <c r="D23" i="1" s="1"/>
  <c r="E21" i="1"/>
  <c r="E24" i="1" s="1"/>
  <c r="F21" i="1"/>
  <c r="F23" i="1" s="1"/>
  <c r="D22" i="1"/>
  <c r="D25" i="1" s="1"/>
  <c r="E22" i="1"/>
  <c r="F22" i="1"/>
  <c r="F24" i="1"/>
  <c r="D24" i="1" l="1"/>
  <c r="D26" i="1" s="1"/>
  <c r="D27" i="1" s="1"/>
  <c r="E23" i="1"/>
  <c r="F25" i="1"/>
  <c r="F26" i="1" s="1"/>
  <c r="F27" i="1" s="1"/>
  <c r="E25" i="1"/>
  <c r="E26" i="1" s="1"/>
  <c r="E27" i="1" l="1"/>
</calcChain>
</file>

<file path=xl/sharedStrings.xml><?xml version="1.0" encoding="utf-8"?>
<sst xmlns="http://schemas.openxmlformats.org/spreadsheetml/2006/main" count="55" uniqueCount="23">
  <si>
    <t>Residential</t>
  </si>
  <si>
    <t>Non-</t>
  </si>
  <si>
    <t>Decoupled</t>
  </si>
  <si>
    <t>Description</t>
  </si>
  <si>
    <t>12 months</t>
  </si>
  <si>
    <t>ending June</t>
  </si>
  <si>
    <t>Line</t>
  </si>
  <si>
    <t>1</t>
  </si>
  <si>
    <t>2</t>
  </si>
  <si>
    <t>3=1/2</t>
  </si>
  <si>
    <t>Allowed Revenue</t>
  </si>
  <si>
    <t>Allowed Revenue/COS</t>
  </si>
  <si>
    <t>Total Allowed Revenue</t>
  </si>
  <si>
    <t>Total COS</t>
  </si>
  <si>
    <t>COS</t>
  </si>
  <si>
    <t>Total Allowed Revenue/Total COS</t>
  </si>
  <si>
    <t>Parity Ratio</t>
  </si>
  <si>
    <t>4</t>
  </si>
  <si>
    <t>5</t>
  </si>
  <si>
    <t>6=4/5</t>
  </si>
  <si>
    <t>7=3/6</t>
  </si>
  <si>
    <t>($000)</t>
  </si>
  <si>
    <t>Allowed Revenue and Cost of Service (COS) by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</si>
</sst>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164" fontId="2" fillId="0" borderId="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164" fontId="2" fillId="0" borderId="4" xfId="2" applyNumberFormat="1" applyFont="1" applyBorder="1" applyAlignment="1">
      <alignment horizontal="right"/>
    </xf>
    <xf numFmtId="164" fontId="2" fillId="0" borderId="5" xfId="2" applyNumberFormat="1" applyFont="1" applyBorder="1" applyAlignment="1">
      <alignment horizontal="center"/>
    </xf>
    <xf numFmtId="164" fontId="2" fillId="0" borderId="4" xfId="2" applyNumberFormat="1" applyFont="1" applyBorder="1"/>
    <xf numFmtId="164" fontId="2" fillId="0" borderId="5" xfId="2" applyNumberFormat="1" applyFont="1" applyBorder="1" applyAlignment="1">
      <alignment horizontal="right"/>
    </xf>
    <xf numFmtId="164" fontId="2" fillId="0" borderId="6" xfId="2" applyNumberFormat="1" applyFont="1" applyBorder="1" applyAlignment="1">
      <alignment horizontal="right"/>
    </xf>
    <xf numFmtId="164" fontId="2" fillId="0" borderId="7" xfId="2" applyNumberFormat="1" applyFont="1" applyBorder="1"/>
    <xf numFmtId="10" fontId="2" fillId="0" borderId="0" xfId="1" applyNumberFormat="1" applyFont="1" applyBorder="1" applyAlignment="1">
      <alignment horizontal="right"/>
    </xf>
    <xf numFmtId="0" fontId="2" fillId="0" borderId="0" xfId="0" applyFont="1"/>
    <xf numFmtId="164" fontId="2" fillId="0" borderId="4" xfId="2" applyNumberFormat="1" applyFont="1" applyFill="1" applyBorder="1" applyAlignment="1">
      <alignment horizontal="right"/>
    </xf>
    <xf numFmtId="164" fontId="2" fillId="0" borderId="4" xfId="0" applyNumberFormat="1" applyFont="1" applyBorder="1"/>
    <xf numFmtId="43" fontId="2" fillId="0" borderId="4" xfId="2" applyFont="1" applyBorder="1" applyAlignment="1">
      <alignment horizontal="right"/>
    </xf>
    <xf numFmtId="43" fontId="2" fillId="0" borderId="4" xfId="2" applyFont="1" applyBorder="1"/>
    <xf numFmtId="164" fontId="2" fillId="0" borderId="0" xfId="2" quotePrefix="1" applyNumberFormat="1" applyFont="1" applyBorder="1" applyAlignment="1">
      <alignment horizontal="left"/>
    </xf>
    <xf numFmtId="164" fontId="2" fillId="0" borderId="0" xfId="2" quotePrefix="1" applyNumberFormat="1" applyFont="1" applyBorder="1"/>
    <xf numFmtId="164" fontId="2" fillId="0" borderId="1" xfId="2" quotePrefix="1" applyNumberFormat="1" applyFont="1" applyBorder="1"/>
    <xf numFmtId="43" fontId="2" fillId="0" borderId="5" xfId="2" applyFont="1" applyBorder="1" applyAlignment="1">
      <alignment horizontal="right"/>
    </xf>
    <xf numFmtId="164" fontId="2" fillId="0" borderId="9" xfId="2" quotePrefix="1" applyNumberFormat="1" applyFont="1" applyBorder="1" applyAlignment="1">
      <alignment horizontal="left"/>
    </xf>
    <xf numFmtId="164" fontId="2" fillId="0" borderId="7" xfId="2" applyNumberFormat="1" applyFont="1" applyBorder="1" applyAlignment="1">
      <alignment horizontal="right"/>
    </xf>
    <xf numFmtId="164" fontId="2" fillId="0" borderId="9" xfId="2" applyNumberFormat="1" applyFont="1" applyBorder="1"/>
    <xf numFmtId="164" fontId="2" fillId="0" borderId="4" xfId="2" applyNumberFormat="1" applyFont="1" applyBorder="1" applyAlignment="1">
      <alignment horizontal="center"/>
    </xf>
    <xf numFmtId="164" fontId="2" fillId="0" borderId="0" xfId="2" applyNumberFormat="1" applyFont="1" applyBorder="1"/>
    <xf numFmtId="164" fontId="2" fillId="0" borderId="2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centerContinuous"/>
    </xf>
    <xf numFmtId="164" fontId="2" fillId="0" borderId="0" xfId="2" applyNumberFormat="1" applyFont="1" applyBorder="1" applyAlignment="1">
      <alignment horizontal="centerContinuous"/>
    </xf>
    <xf numFmtId="0" fontId="0" fillId="0" borderId="0" xfId="0" applyBorder="1"/>
    <xf numFmtId="0" fontId="2" fillId="0" borderId="0" xfId="0" applyFont="1" applyBorder="1"/>
    <xf numFmtId="164" fontId="2" fillId="0" borderId="0" xfId="2" applyNumberFormat="1" applyFont="1" applyBorder="1" applyAlignment="1">
      <alignment horizontal="right"/>
    </xf>
    <xf numFmtId="164" fontId="2" fillId="0" borderId="0" xfId="2" applyNumberFormat="1" applyFont="1" applyBorder="1" applyAlignment="1">
      <alignment horizontal="center"/>
    </xf>
    <xf numFmtId="43" fontId="2" fillId="0" borderId="0" xfId="2" applyFont="1" applyBorder="1" applyAlignment="1">
      <alignment horizontal="right"/>
    </xf>
    <xf numFmtId="164" fontId="2" fillId="0" borderId="0" xfId="0" applyNumberFormat="1" applyFont="1" applyBorder="1"/>
    <xf numFmtId="43" fontId="2" fillId="0" borderId="0" xfId="2" applyFont="1" applyBorder="1"/>
    <xf numFmtId="43" fontId="2" fillId="0" borderId="1" xfId="2" applyFont="1" applyBorder="1" applyAlignment="1">
      <alignment horizontal="right"/>
    </xf>
    <xf numFmtId="43" fontId="2" fillId="0" borderId="6" xfId="2" applyFont="1" applyBorder="1" applyAlignment="1">
      <alignment horizontal="right"/>
    </xf>
    <xf numFmtId="164" fontId="2" fillId="0" borderId="6" xfId="2" applyNumberFormat="1" applyFont="1" applyBorder="1" applyAlignment="1">
      <alignment horizontal="center"/>
    </xf>
    <xf numFmtId="164" fontId="2" fillId="0" borderId="6" xfId="2" applyNumberFormat="1" applyFont="1" applyBorder="1"/>
    <xf numFmtId="164" fontId="2" fillId="0" borderId="6" xfId="0" applyNumberFormat="1" applyFont="1" applyBorder="1"/>
    <xf numFmtId="43" fontId="2" fillId="0" borderId="6" xfId="2" applyFont="1" applyBorder="1"/>
    <xf numFmtId="43" fontId="2" fillId="0" borderId="10" xfId="2" applyFont="1" applyBorder="1" applyAlignment="1">
      <alignment horizontal="right"/>
    </xf>
    <xf numFmtId="164" fontId="2" fillId="0" borderId="11" xfId="2" applyNumberFormat="1" applyFont="1" applyBorder="1"/>
    <xf numFmtId="6" fontId="2" fillId="0" borderId="10" xfId="0" quotePrefix="1" applyNumberFormat="1" applyFont="1" applyBorder="1" applyAlignment="1">
      <alignment horizontal="center"/>
    </xf>
    <xf numFmtId="1" fontId="2" fillId="0" borderId="2" xfId="2" applyNumberFormat="1" applyFont="1" applyBorder="1" applyAlignment="1">
      <alignment horizontal="center" vertical="center"/>
    </xf>
    <xf numFmtId="1" fontId="2" fillId="0" borderId="3" xfId="2" applyNumberFormat="1" applyFont="1" applyBorder="1" applyAlignment="1">
      <alignment horizontal="center" vertical="center"/>
    </xf>
    <xf numFmtId="1" fontId="2" fillId="0" borderId="8" xfId="2" applyNumberFormat="1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S%20WA%20Jun%202018%20-%20RO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S%20WA%20Jun%202019%20-%20RO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S%20WA%20Jun%202020%20-%20R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-COS results"/>
      <sheetName val="B-COS allocation factors"/>
      <sheetName val="C-COS parity ratios"/>
      <sheetName val="C-COS parity ratios for Decoupl"/>
      <sheetName val="Index"/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Customer Summary"/>
      <sheetName val="Common Summary"/>
      <sheetName val="G+T+D+C+CO"/>
      <sheetName val="Generation"/>
      <sheetName val="Transmission"/>
      <sheetName val="Distribution"/>
      <sheetName val="Customer"/>
      <sheetName val="Common"/>
      <sheetName val="Generation-Demand"/>
      <sheetName val="Generation-Energy"/>
      <sheetName val="Transmission-Demand"/>
      <sheetName val="Transmission-Energy"/>
      <sheetName val="Dist-Subs"/>
      <sheetName val="Dist-P&amp;C"/>
      <sheetName val="Dist-Xfmr"/>
      <sheetName val="Dist-Service"/>
      <sheetName val="Dist-Meter"/>
      <sheetName val="FuncStudy"/>
      <sheetName val="JAM Download"/>
      <sheetName val="Func Allocation Options"/>
      <sheetName val="Func Factors"/>
      <sheetName val="Func Dist Factor Table"/>
      <sheetName val="COS Allocation Options"/>
      <sheetName val="COS Factor Table"/>
      <sheetName val="Demand Factors"/>
      <sheetName val="Dist. Factors"/>
      <sheetName val="Energy Factor 2018"/>
      <sheetName val="Energy Factor 2019"/>
      <sheetName val="KWH 201707-201806"/>
      <sheetName val="Cust Factors"/>
      <sheetName val="Cust Advances"/>
      <sheetName val="MtrXfmrSvcs"/>
      <sheetName val="Uncollectables"/>
      <sheetName val="Revenues"/>
      <sheetName val="DistInvest"/>
      <sheetName val="200 Top Hrs"/>
      <sheetName val="100 S_100W Hrs"/>
      <sheetName val="Table 3"/>
      <sheetName val="Table 2"/>
      <sheetName val="Error Check"/>
      <sheetName val="KWH 20107-201806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 t="str">
            <v>PacifiCorp</v>
          </cell>
        </row>
      </sheetData>
      <sheetData sheetId="7">
        <row r="13">
          <cell r="D13">
            <v>147036139.90000001</v>
          </cell>
        </row>
        <row r="14">
          <cell r="D14">
            <v>51629933.34455166</v>
          </cell>
        </row>
        <row r="15">
          <cell r="D15">
            <v>75054316.952970967</v>
          </cell>
        </row>
        <row r="16">
          <cell r="D16">
            <v>31242308.513784014</v>
          </cell>
        </row>
        <row r="17">
          <cell r="D17">
            <v>24550472.559999999</v>
          </cell>
        </row>
        <row r="18">
          <cell r="D18">
            <v>14408337.219453819</v>
          </cell>
        </row>
        <row r="19">
          <cell r="D19">
            <v>1949413.180692462</v>
          </cell>
        </row>
        <row r="51">
          <cell r="G51">
            <v>157313872.77410835</v>
          </cell>
        </row>
        <row r="52">
          <cell r="G52">
            <v>47144703.085906804</v>
          </cell>
        </row>
        <row r="53">
          <cell r="G53">
            <v>70876737.57574375</v>
          </cell>
        </row>
        <row r="54">
          <cell r="G54">
            <v>29969363.885228496</v>
          </cell>
        </row>
        <row r="55">
          <cell r="G55">
            <v>25551467.985669769</v>
          </cell>
        </row>
        <row r="56">
          <cell r="G56">
            <v>13748278.242356958</v>
          </cell>
        </row>
        <row r="57">
          <cell r="G57">
            <v>1270401.0279956975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I10" t="str">
            <v>Residential
Schedule 16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F2" t="str">
            <v>PacifiCorp</v>
          </cell>
        </row>
      </sheetData>
      <sheetData sheetId="33">
        <row r="6">
          <cell r="Q6" t="str">
            <v>440.NA</v>
          </cell>
        </row>
      </sheetData>
      <sheetData sheetId="34">
        <row r="5">
          <cell r="B5" t="str">
            <v>Base Case</v>
          </cell>
        </row>
      </sheetData>
      <sheetData sheetId="35">
        <row r="10">
          <cell r="B10" t="str">
            <v>Generation</v>
          </cell>
        </row>
      </sheetData>
      <sheetData sheetId="36">
        <row r="11">
          <cell r="B11" t="str">
            <v>DIS
SUBS</v>
          </cell>
        </row>
      </sheetData>
      <sheetData sheetId="37">
        <row r="3">
          <cell r="D3" t="str">
            <v>Commission</v>
          </cell>
        </row>
      </sheetData>
      <sheetData sheetId="38">
        <row r="13">
          <cell r="F13" t="str">
            <v>Residential
Schedule 16</v>
          </cell>
        </row>
      </sheetData>
      <sheetData sheetId="39"/>
      <sheetData sheetId="40"/>
      <sheetData sheetId="41"/>
      <sheetData sheetId="42">
        <row r="31">
          <cell r="C31">
            <v>1672158.4629620877</v>
          </cell>
        </row>
      </sheetData>
      <sheetData sheetId="43" refreshError="1"/>
      <sheetData sheetId="44"/>
      <sheetData sheetId="45"/>
      <sheetData sheetId="46"/>
      <sheetData sheetId="47"/>
      <sheetData sheetId="48"/>
      <sheetData sheetId="49"/>
      <sheetData sheetId="50">
        <row r="5">
          <cell r="J5">
            <v>65413269.317165062</v>
          </cell>
        </row>
      </sheetData>
      <sheetData sheetId="51">
        <row r="5">
          <cell r="J5">
            <v>64657620.541349038</v>
          </cell>
        </row>
      </sheetData>
      <sheetData sheetId="52"/>
      <sheetData sheetId="53"/>
      <sheetData sheetId="54"/>
      <sheetData sheetId="55">
        <row r="12">
          <cell r="E12">
            <v>82553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-COS results"/>
      <sheetName val="B-COS allocation factors"/>
      <sheetName val="C-COS parity ratios"/>
      <sheetName val="C-COS parity ratios for Decoupl"/>
      <sheetName val="Index"/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Customer Summary"/>
      <sheetName val="Common Summary"/>
      <sheetName val="G+T+D+C+CO"/>
      <sheetName val="Generation"/>
      <sheetName val="Transmission"/>
      <sheetName val="Distribution"/>
      <sheetName val="Customer"/>
      <sheetName val="Common"/>
      <sheetName val="Generation-Demand"/>
      <sheetName val="Generation-Energy"/>
      <sheetName val="Transmission-Demand"/>
      <sheetName val="Transmission-Energy"/>
      <sheetName val="Dist-Subs"/>
      <sheetName val="Dist-P&amp;C"/>
      <sheetName val="Dist-Xfmr"/>
      <sheetName val="Dist-Service"/>
      <sheetName val="Dist-Meter"/>
      <sheetName val="FuncStudy"/>
      <sheetName val="JAM Download"/>
      <sheetName val="Func Allocation Options"/>
      <sheetName val="Func Factors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trXfmrSvcs"/>
      <sheetName val="Uncollectables"/>
      <sheetName val="Revenues"/>
      <sheetName val="DistInvest"/>
      <sheetName val="200 Top Hrs"/>
      <sheetName val="100 S_100W Hrs"/>
      <sheetName val="Error 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1">
          <cell r="D51">
            <v>153629906.80000001</v>
          </cell>
          <cell r="G51">
            <v>152784002.56712711</v>
          </cell>
        </row>
        <row r="52">
          <cell r="D52">
            <v>52935780.305579372</v>
          </cell>
          <cell r="G52">
            <v>46365404.489165224</v>
          </cell>
        </row>
        <row r="53">
          <cell r="D53">
            <v>76679634.562145099</v>
          </cell>
          <cell r="G53">
            <v>69483156.051220179</v>
          </cell>
        </row>
        <row r="54">
          <cell r="D54">
            <v>29247058.938258491</v>
          </cell>
          <cell r="G54">
            <v>28139069.062667966</v>
          </cell>
        </row>
        <row r="55">
          <cell r="D55">
            <v>25129407</v>
          </cell>
          <cell r="G55">
            <v>24694207.939497609</v>
          </cell>
        </row>
        <row r="56">
          <cell r="D56">
            <v>15335640.43</v>
          </cell>
          <cell r="G56">
            <v>13705045.728800829</v>
          </cell>
        </row>
        <row r="57">
          <cell r="D57">
            <v>1800367.9700208607</v>
          </cell>
          <cell r="G57">
            <v>1232329.2425985325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-COS results"/>
      <sheetName val="B-COS allocation factors"/>
      <sheetName val="C-COS parity ratios"/>
      <sheetName val="C-COS parity ratios for Decoupl"/>
      <sheetName val="Index"/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Customer Summary"/>
      <sheetName val="Common Summary"/>
      <sheetName val="G+T+D+C+CO"/>
      <sheetName val="Generation"/>
      <sheetName val="Transmission"/>
      <sheetName val="Distribution"/>
      <sheetName val="Customer"/>
      <sheetName val="Common"/>
      <sheetName val="Generation-Demand"/>
      <sheetName val="Generation-Energy"/>
      <sheetName val="Transmission-Demand"/>
      <sheetName val="Transmission-Energy"/>
      <sheetName val="Dist-Subs"/>
      <sheetName val="Dist-P&amp;C"/>
      <sheetName val="Dist-Xfmr"/>
      <sheetName val="Dist-Service"/>
      <sheetName val="Dist-Meter"/>
      <sheetName val="FuncStudy"/>
      <sheetName val="JAM Download"/>
      <sheetName val="Func Allocation Options"/>
      <sheetName val="Func Factors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trXfmrSvcs"/>
      <sheetName val="Uncollectables"/>
      <sheetName val="Revenues"/>
      <sheetName val="DistInvest"/>
      <sheetName val="200 Top Hrs"/>
      <sheetName val="100 S_100W Hrs"/>
      <sheetName val="Error 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1">
          <cell r="D51">
            <v>148880719.19999999</v>
          </cell>
          <cell r="G51">
            <v>170518868.9724859</v>
          </cell>
        </row>
        <row r="52">
          <cell r="D52">
            <v>49968457.60555777</v>
          </cell>
          <cell r="G52">
            <v>49643064.398154028</v>
          </cell>
        </row>
        <row r="53">
          <cell r="D53">
            <v>73330595.64072445</v>
          </cell>
          <cell r="G53">
            <v>75565992.258701354</v>
          </cell>
        </row>
        <row r="54">
          <cell r="D54">
            <v>28938024.653354216</v>
          </cell>
          <cell r="G54">
            <v>34161832.844143838</v>
          </cell>
        </row>
        <row r="55">
          <cell r="D55">
            <v>27778161.27</v>
          </cell>
          <cell r="G55">
            <v>31083788.192875132</v>
          </cell>
        </row>
        <row r="56">
          <cell r="D56">
            <v>15168175.349440001</v>
          </cell>
          <cell r="G56">
            <v>15432780.885340376</v>
          </cell>
        </row>
        <row r="57">
          <cell r="D57">
            <v>1329116.5718574715</v>
          </cell>
          <cell r="G57">
            <v>1069470.5827748633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8"/>
  <sheetViews>
    <sheetView showGridLines="0" tabSelected="1" workbookViewId="0"/>
  </sheetViews>
  <sheetFormatPr defaultRowHeight="15.75" x14ac:dyDescent="0.25"/>
  <cols>
    <col min="1" max="1" width="12.42578125" style="10" bestFit="1" customWidth="1"/>
    <col min="2" max="2" width="7.7109375" style="10" bestFit="1" customWidth="1"/>
    <col min="3" max="3" width="33.5703125" style="10" bestFit="1" customWidth="1"/>
    <col min="4" max="6" width="11.7109375" style="10" customWidth="1"/>
  </cols>
  <sheetData>
    <row r="2" spans="1:9" x14ac:dyDescent="0.25">
      <c r="A2" s="25" t="s">
        <v>22</v>
      </c>
      <c r="B2" s="26"/>
      <c r="C2" s="26"/>
      <c r="D2" s="26"/>
      <c r="E2" s="26"/>
      <c r="F2" s="26"/>
    </row>
    <row r="4" spans="1:9" x14ac:dyDescent="0.25">
      <c r="D4" s="36"/>
      <c r="E4" s="22" t="s">
        <v>1</v>
      </c>
      <c r="F4" s="30" t="s">
        <v>1</v>
      </c>
    </row>
    <row r="5" spans="1:9" x14ac:dyDescent="0.25">
      <c r="A5" s="24" t="s">
        <v>4</v>
      </c>
      <c r="B5" s="23"/>
      <c r="C5" s="3"/>
      <c r="D5" s="36" t="s">
        <v>0</v>
      </c>
      <c r="E5" s="22" t="s">
        <v>0</v>
      </c>
      <c r="F5" s="30" t="s">
        <v>2</v>
      </c>
      <c r="G5" s="27"/>
    </row>
    <row r="6" spans="1:9" x14ac:dyDescent="0.25">
      <c r="A6" s="2" t="s">
        <v>5</v>
      </c>
      <c r="B6" s="1" t="s">
        <v>6</v>
      </c>
      <c r="C6" s="4" t="s">
        <v>3</v>
      </c>
      <c r="D6" s="42" t="s">
        <v>21</v>
      </c>
      <c r="E6" s="42" t="s">
        <v>21</v>
      </c>
      <c r="F6" s="42" t="s">
        <v>21</v>
      </c>
      <c r="G6" s="27"/>
    </row>
    <row r="7" spans="1:9" x14ac:dyDescent="0.25">
      <c r="A7" s="43">
        <v>2018</v>
      </c>
      <c r="B7" s="15" t="s">
        <v>7</v>
      </c>
      <c r="C7" s="7" t="s">
        <v>10</v>
      </c>
      <c r="D7" s="37">
        <f>'[1]Summary Table'!$D$13/1000</f>
        <v>147036.13990000001</v>
      </c>
      <c r="E7" s="5">
        <f>SUM('[1]Summary Table'!$D$14:$D$15,'[1]Summary Table'!$D$18)/1000</f>
        <v>141092.58751697643</v>
      </c>
      <c r="F7" s="23">
        <f>SUM('[1]Summary Table'!$D$16:$D$17,'[1]Summary Table'!$D$19)/1000</f>
        <v>57742.194254476475</v>
      </c>
      <c r="G7" s="27"/>
      <c r="I7" s="27"/>
    </row>
    <row r="8" spans="1:9" x14ac:dyDescent="0.25">
      <c r="A8" s="43"/>
      <c r="B8" s="15" t="s">
        <v>8</v>
      </c>
      <c r="C8" s="7" t="s">
        <v>14</v>
      </c>
      <c r="D8" s="37">
        <f>SUM('[1]Summary Table'!$G$51)/1000</f>
        <v>157313.87277410834</v>
      </c>
      <c r="E8" s="5">
        <f>SUM('[1]Summary Table'!$G$52:$G$53,'[1]Summary Table'!$G$56)/1000</f>
        <v>131769.71890400752</v>
      </c>
      <c r="F8" s="23">
        <f>SUM('[1]Summary Table'!$G$54:$G$55,'[1]Summary Table'!$G$57)/1000</f>
        <v>56791.232898893963</v>
      </c>
      <c r="G8" s="27"/>
    </row>
    <row r="9" spans="1:9" x14ac:dyDescent="0.25">
      <c r="A9" s="43"/>
      <c r="B9" s="15" t="s">
        <v>9</v>
      </c>
      <c r="C9" s="3" t="s">
        <v>11</v>
      </c>
      <c r="D9" s="35">
        <f>D7/D8</f>
        <v>0.934667345651922</v>
      </c>
      <c r="E9" s="13">
        <f>E7/E8</f>
        <v>1.0707512218323885</v>
      </c>
      <c r="F9" s="31">
        <f>F7/F8</f>
        <v>1.0167448619626822</v>
      </c>
      <c r="G9" s="27"/>
    </row>
    <row r="10" spans="1:9" x14ac:dyDescent="0.25">
      <c r="A10" s="43"/>
      <c r="B10" s="15" t="s">
        <v>17</v>
      </c>
      <c r="C10" s="11" t="s">
        <v>12</v>
      </c>
      <c r="D10" s="38">
        <f t="shared" ref="D10:F11" si="0">SUM($D7:$F7)</f>
        <v>345870.92167145293</v>
      </c>
      <c r="E10" s="12">
        <f t="shared" si="0"/>
        <v>345870.92167145293</v>
      </c>
      <c r="F10" s="32">
        <f t="shared" si="0"/>
        <v>345870.92167145293</v>
      </c>
      <c r="G10" s="27"/>
    </row>
    <row r="11" spans="1:9" x14ac:dyDescent="0.25">
      <c r="A11" s="43"/>
      <c r="B11" s="16" t="s">
        <v>18</v>
      </c>
      <c r="C11" s="11" t="s">
        <v>13</v>
      </c>
      <c r="D11" s="38">
        <f t="shared" si="0"/>
        <v>345874.82457700983</v>
      </c>
      <c r="E11" s="12">
        <f t="shared" si="0"/>
        <v>345874.82457700983</v>
      </c>
      <c r="F11" s="32">
        <f t="shared" si="0"/>
        <v>345874.82457700983</v>
      </c>
      <c r="G11" s="27"/>
    </row>
    <row r="12" spans="1:9" x14ac:dyDescent="0.25">
      <c r="A12" s="43"/>
      <c r="B12" s="16" t="s">
        <v>19</v>
      </c>
      <c r="C12" s="3" t="s">
        <v>15</v>
      </c>
      <c r="D12" s="39">
        <f>D10/D11</f>
        <v>0.99998871584376903</v>
      </c>
      <c r="E12" s="14">
        <f t="shared" ref="E12:F12" si="1">E10/E11</f>
        <v>0.99998871584376903</v>
      </c>
      <c r="F12" s="33">
        <f t="shared" si="1"/>
        <v>0.99998871584376903</v>
      </c>
      <c r="G12" s="27"/>
    </row>
    <row r="13" spans="1:9" x14ac:dyDescent="0.25">
      <c r="A13" s="44"/>
      <c r="B13" s="17" t="s">
        <v>20</v>
      </c>
      <c r="C13" s="6" t="s">
        <v>16</v>
      </c>
      <c r="D13" s="40">
        <f>D9/D12</f>
        <v>0.93467789270328894</v>
      </c>
      <c r="E13" s="18">
        <f t="shared" ref="E13:F13" si="2">E9/E12</f>
        <v>1.0707633044928027</v>
      </c>
      <c r="F13" s="34">
        <f t="shared" si="2"/>
        <v>1.0167563352000175</v>
      </c>
      <c r="G13" s="27"/>
    </row>
    <row r="14" spans="1:9" x14ac:dyDescent="0.25">
      <c r="A14" s="43">
        <v>2019</v>
      </c>
      <c r="B14" s="15" t="s">
        <v>7</v>
      </c>
      <c r="C14" s="3" t="s">
        <v>10</v>
      </c>
      <c r="D14" s="37">
        <f>SUM('[2]Summary Table'!$D$51)/1000</f>
        <v>153629.90680000003</v>
      </c>
      <c r="E14" s="5">
        <f>SUM('[2]Summary Table'!$D$52:$D$53,'[2]Summary Table'!$D$56)/1000</f>
        <v>144951.0552977245</v>
      </c>
      <c r="F14" s="23">
        <f>SUM('[2]Summary Table'!$D$54:$D$55,'[2]Summary Table'!$D$57)/1000</f>
        <v>56176.833908279354</v>
      </c>
      <c r="G14" s="27"/>
    </row>
    <row r="15" spans="1:9" x14ac:dyDescent="0.25">
      <c r="A15" s="43"/>
      <c r="B15" s="15" t="s">
        <v>8</v>
      </c>
      <c r="C15" s="3" t="s">
        <v>14</v>
      </c>
      <c r="D15" s="37">
        <f>SUM('[2]Summary Table'!$G$51)/1000</f>
        <v>152784.00256712711</v>
      </c>
      <c r="E15" s="5">
        <f>SUM('[2]Summary Table'!$G$52:$G$53,'[2]Summary Table'!$G$56)/1000</f>
        <v>129553.60626918623</v>
      </c>
      <c r="F15" s="23">
        <f>SUM('[2]Summary Table'!$G$54:$G$55,'[2]Summary Table'!$G$57)/1000</f>
        <v>54065.606244764102</v>
      </c>
      <c r="G15" s="27"/>
    </row>
    <row r="16" spans="1:9" x14ac:dyDescent="0.25">
      <c r="A16" s="43"/>
      <c r="B16" s="15" t="s">
        <v>9</v>
      </c>
      <c r="C16" s="3" t="s">
        <v>11</v>
      </c>
      <c r="D16" s="35">
        <f>D14/D15</f>
        <v>1.0055366021223411</v>
      </c>
      <c r="E16" s="13">
        <f>E14/E15</f>
        <v>1.1188500225655276</v>
      </c>
      <c r="F16" s="31">
        <f>F14/F15</f>
        <v>1.0390493663190858</v>
      </c>
      <c r="G16" s="27"/>
    </row>
    <row r="17" spans="1:7" x14ac:dyDescent="0.25">
      <c r="A17" s="43"/>
      <c r="B17" s="15" t="s">
        <v>17</v>
      </c>
      <c r="C17" s="11" t="s">
        <v>12</v>
      </c>
      <c r="D17" s="38">
        <f t="shared" ref="D17:F18" si="3">SUM($D14:$F14)</f>
        <v>354757.79600600392</v>
      </c>
      <c r="E17" s="12">
        <f t="shared" si="3"/>
        <v>354757.79600600392</v>
      </c>
      <c r="F17" s="32">
        <f t="shared" si="3"/>
        <v>354757.79600600392</v>
      </c>
      <c r="G17" s="27"/>
    </row>
    <row r="18" spans="1:7" x14ac:dyDescent="0.25">
      <c r="A18" s="43"/>
      <c r="B18" s="16" t="s">
        <v>18</v>
      </c>
      <c r="C18" s="11" t="s">
        <v>13</v>
      </c>
      <c r="D18" s="38">
        <f t="shared" si="3"/>
        <v>336403.21508107748</v>
      </c>
      <c r="E18" s="12">
        <f t="shared" si="3"/>
        <v>336403.21508107748</v>
      </c>
      <c r="F18" s="32">
        <f t="shared" si="3"/>
        <v>336403.21508107748</v>
      </c>
      <c r="G18" s="27"/>
    </row>
    <row r="19" spans="1:7" x14ac:dyDescent="0.25">
      <c r="A19" s="43"/>
      <c r="B19" s="16" t="s">
        <v>19</v>
      </c>
      <c r="C19" s="3" t="s">
        <v>15</v>
      </c>
      <c r="D19" s="39">
        <f>D17/D18</f>
        <v>1.0545612529907087</v>
      </c>
      <c r="E19" s="14">
        <f t="shared" ref="E19" si="4">E17/E18</f>
        <v>1.0545612529907087</v>
      </c>
      <c r="F19" s="33">
        <f t="shared" ref="F19" si="5">F17/F18</f>
        <v>1.0545612529907087</v>
      </c>
      <c r="G19" s="27"/>
    </row>
    <row r="20" spans="1:7" x14ac:dyDescent="0.25">
      <c r="A20" s="44"/>
      <c r="B20" s="17" t="s">
        <v>20</v>
      </c>
      <c r="C20" s="6" t="s">
        <v>16</v>
      </c>
      <c r="D20" s="40">
        <f>D16/D19</f>
        <v>0.9535118033880583</v>
      </c>
      <c r="E20" s="18">
        <f t="shared" ref="E20" si="6">E16/E19</f>
        <v>1.0609625750922458</v>
      </c>
      <c r="F20" s="34">
        <f t="shared" ref="F20" si="7">F16/F19</f>
        <v>0.98529067265876535</v>
      </c>
      <c r="G20" s="27"/>
    </row>
    <row r="21" spans="1:7" x14ac:dyDescent="0.25">
      <c r="A21" s="45">
        <v>2020</v>
      </c>
      <c r="B21" s="19" t="s">
        <v>7</v>
      </c>
      <c r="C21" s="20" t="s">
        <v>10</v>
      </c>
      <c r="D21" s="41">
        <f>SUM('[3]Summary Table'!$D$51)/1000</f>
        <v>148880.71919999999</v>
      </c>
      <c r="E21" s="8">
        <f>SUM('[3]Summary Table'!$D$52:$D$53,'[3]Summary Table'!$D$56)/1000</f>
        <v>138467.22859572223</v>
      </c>
      <c r="F21" s="21">
        <f>SUM('[3]Summary Table'!$D$54:$D$55,'[3]Summary Table'!$D$57)/1000</f>
        <v>58045.30249521169</v>
      </c>
      <c r="G21" s="27"/>
    </row>
    <row r="22" spans="1:7" x14ac:dyDescent="0.25">
      <c r="A22" s="43"/>
      <c r="B22" s="15" t="s">
        <v>8</v>
      </c>
      <c r="C22" s="3" t="s">
        <v>14</v>
      </c>
      <c r="D22" s="37">
        <f>SUM('[3]Summary Table'!$G$51)/1000</f>
        <v>170518.86897248591</v>
      </c>
      <c r="E22" s="5">
        <f>SUM('[3]Summary Table'!$G$52:$G$53,'[3]Summary Table'!$G$56)/1000</f>
        <v>140641.83754219575</v>
      </c>
      <c r="F22" s="23">
        <f>SUM('[3]Summary Table'!$G$54:$G$55,'[3]Summary Table'!$G$57)/1000</f>
        <v>66315.091619793835</v>
      </c>
      <c r="G22" s="27"/>
    </row>
    <row r="23" spans="1:7" x14ac:dyDescent="0.25">
      <c r="A23" s="43"/>
      <c r="B23" s="15" t="s">
        <v>9</v>
      </c>
      <c r="C23" s="3" t="s">
        <v>11</v>
      </c>
      <c r="D23" s="35">
        <f>D21/D22</f>
        <v>0.87310407403665491</v>
      </c>
      <c r="E23" s="13">
        <f>E21/E22</f>
        <v>0.98453796548398287</v>
      </c>
      <c r="F23" s="31">
        <f>F21/F22</f>
        <v>0.87529551837166175</v>
      </c>
      <c r="G23" s="27"/>
    </row>
    <row r="24" spans="1:7" x14ac:dyDescent="0.25">
      <c r="A24" s="43"/>
      <c r="B24" s="15" t="s">
        <v>17</v>
      </c>
      <c r="C24" s="11" t="s">
        <v>12</v>
      </c>
      <c r="D24" s="38">
        <f t="shared" ref="D24:F25" si="8">SUM($D21:$F21)</f>
        <v>345393.25029093394</v>
      </c>
      <c r="E24" s="12">
        <f t="shared" si="8"/>
        <v>345393.25029093394</v>
      </c>
      <c r="F24" s="32">
        <f t="shared" si="8"/>
        <v>345393.25029093394</v>
      </c>
      <c r="G24" s="27"/>
    </row>
    <row r="25" spans="1:7" x14ac:dyDescent="0.25">
      <c r="A25" s="43"/>
      <c r="B25" s="16" t="s">
        <v>18</v>
      </c>
      <c r="C25" s="11" t="s">
        <v>13</v>
      </c>
      <c r="D25" s="38">
        <f t="shared" si="8"/>
        <v>377475.79813447554</v>
      </c>
      <c r="E25" s="12">
        <f t="shared" si="8"/>
        <v>377475.79813447554</v>
      </c>
      <c r="F25" s="32">
        <f t="shared" si="8"/>
        <v>377475.79813447554</v>
      </c>
      <c r="G25" s="27"/>
    </row>
    <row r="26" spans="1:7" x14ac:dyDescent="0.25">
      <c r="A26" s="43"/>
      <c r="B26" s="16" t="s">
        <v>19</v>
      </c>
      <c r="C26" s="3" t="s">
        <v>15</v>
      </c>
      <c r="D26" s="39">
        <f>D24/D25</f>
        <v>0.91500766936026923</v>
      </c>
      <c r="E26" s="14">
        <f t="shared" ref="E26" si="9">E24/E25</f>
        <v>0.91500766936026923</v>
      </c>
      <c r="F26" s="33">
        <f t="shared" ref="F26" si="10">F24/F25</f>
        <v>0.91500766936026923</v>
      </c>
      <c r="G26" s="27"/>
    </row>
    <row r="27" spans="1:7" x14ac:dyDescent="0.25">
      <c r="A27" s="43"/>
      <c r="B27" s="16" t="s">
        <v>20</v>
      </c>
      <c r="C27" s="3" t="s">
        <v>16</v>
      </c>
      <c r="D27" s="35">
        <f>D23/D26</f>
        <v>0.954204104810497</v>
      </c>
      <c r="E27" s="13">
        <f t="shared" ref="E27" si="11">E23/E26</f>
        <v>1.0759887577470537</v>
      </c>
      <c r="F27" s="31">
        <f t="shared" ref="F27" si="12">F23/F26</f>
        <v>0.95659910586719743</v>
      </c>
      <c r="G27" s="27"/>
    </row>
    <row r="28" spans="1:7" x14ac:dyDescent="0.25">
      <c r="A28" s="28"/>
      <c r="B28" s="28"/>
      <c r="C28" s="29"/>
      <c r="D28" s="9"/>
      <c r="E28" s="9"/>
      <c r="F28" s="9"/>
    </row>
  </sheetData>
  <mergeCells count="3">
    <mergeCell ref="A7:A13"/>
    <mergeCell ref="A14:A20"/>
    <mergeCell ref="A21:A27"/>
  </mergeCells>
  <pageMargins left="0.7" right="0.7" top="0.75" bottom="0.75" header="0.3" footer="0.3"/>
  <pageSetup orientation="portrait" r:id="rId1"/>
  <ignoredErrors>
    <ignoredError sqref="B7:B13 B14:B20 B21:B27 D6:F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SignificantOrder xmlns="dc463f71-b30c-4ab2-9473-d307f9d35888">false</SignificantOrder>
    <Date1 xmlns="dc463f71-b30c-4ab2-9473-d307f9d35888">2021-08-10T07:00:00+00:00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152253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DBE9E4B-732F-4072-9784-B9452EDC7304}"/>
</file>

<file path=customXml/itemProps2.xml><?xml version="1.0" encoding="utf-8"?>
<ds:datastoreItem xmlns:ds="http://schemas.openxmlformats.org/officeDocument/2006/customXml" ds:itemID="{AF4AEA50-8EC7-41F1-BF23-1D18973ED57D}"/>
</file>

<file path=customXml/itemProps3.xml><?xml version="1.0" encoding="utf-8"?>
<ds:datastoreItem xmlns:ds="http://schemas.openxmlformats.org/officeDocument/2006/customXml" ds:itemID="{705612C1-4CE8-4332-B90B-52A3290B4900}"/>
</file>

<file path=customXml/itemProps4.xml><?xml version="1.0" encoding="utf-8"?>
<ds:datastoreItem xmlns:ds="http://schemas.openxmlformats.org/officeDocument/2006/customXml" ds:itemID="{9871F198-4015-4864-8028-A4D056D8B0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 (PacifiCorp)</dc:creator>
  <cp:lastModifiedBy>Lipinski, Andre</cp:lastModifiedBy>
  <dcterms:created xsi:type="dcterms:W3CDTF">2015-06-05T18:17:20Z</dcterms:created>
  <dcterms:modified xsi:type="dcterms:W3CDTF">2021-03-13T00:55:38Z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