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90" windowWidth="22695" windowHeight="10320"/>
  </bookViews>
  <sheets>
    <sheet name="Lead G" sheetId="1" r:id="rId1"/>
    <sheet name="2017 GRC Tax Reform" sheetId="2" r:id="rId2"/>
    <sheet name="Charged to IS Gas" sheetId="3" r:id="rId3"/>
  </sheets>
  <definedNames>
    <definedName name="b" localSheetId="1" hidden="1">{#N/A,#N/A,FALSE,"Coversheet";#N/A,#N/A,FALSE,"QA"}</definedName>
    <definedName name="b" localSheetId="2" hidden="1">{#N/A,#N/A,FALSE,"Coversheet";#N/A,#N/A,FALSE,"QA"}</definedName>
    <definedName name="b" localSheetId="0" hidden="1">{#N/A,#N/A,FALSE,"Coversheet";#N/A,#N/A,FALSE,"QA"}</definedName>
    <definedName name="b" hidden="1">{#N/A,#N/A,FALSE,"Coversheet";#N/A,#N/A,FALSE,"QA"}</definedName>
    <definedName name="DELETE01" localSheetId="1" hidden="1">{#N/A,#N/A,FALSE,"Coversheet";#N/A,#N/A,FALSE,"QA"}</definedName>
    <definedName name="DELETE01" localSheetId="2" hidden="1">{#N/A,#N/A,FALSE,"Coversheet";#N/A,#N/A,FALSE,"QA"}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2" hidden="1">{#N/A,#N/A,FALSE,"Schedule F";#N/A,#N/A,FALSE,"Schedule G"}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1" localSheetId="1" hidden="1">{#N/A,#N/A,FALSE,"Coversheet";#N/A,#N/A,FALSE,"QA"}</definedName>
    <definedName name="Delete1" localSheetId="2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1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Small._.Tools._.Overhead." localSheetId="1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</definedNames>
  <calcPr calcId="145621"/>
</workbook>
</file>

<file path=xl/calcChain.xml><?xml version="1.0" encoding="utf-8"?>
<calcChain xmlns="http://schemas.openxmlformats.org/spreadsheetml/2006/main">
  <c r="D24" i="1" l="1"/>
  <c r="H21" i="3" l="1"/>
  <c r="H40" i="3" l="1"/>
  <c r="E43" i="3" s="1"/>
  <c r="E42" i="3"/>
  <c r="A20" i="1" l="1"/>
  <c r="A21" i="1"/>
  <c r="A22" i="1" s="1"/>
  <c r="A23" i="1" s="1"/>
  <c r="A24" i="1" s="1"/>
  <c r="A25" i="1" s="1"/>
  <c r="A26" i="1" s="1"/>
  <c r="D15" i="1"/>
  <c r="D14" i="1"/>
  <c r="E21" i="3" l="1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D17" i="2"/>
  <c r="D21" i="2"/>
  <c r="D23" i="2" s="1"/>
  <c r="D25" i="2" s="1"/>
  <c r="D29" i="2" s="1"/>
  <c r="A15" i="1"/>
  <c r="A16" i="1" s="1"/>
  <c r="A17" i="1" s="1"/>
  <c r="A18" i="1" s="1"/>
  <c r="A19" i="1" s="1"/>
  <c r="D16" i="1"/>
  <c r="D18" i="1" s="1"/>
  <c r="E44" i="3" l="1"/>
  <c r="D20" i="1" s="1"/>
  <c r="D22" i="1" s="1"/>
  <c r="D31" i="2"/>
  <c r="D33" i="2" s="1"/>
  <c r="D26" i="1" l="1"/>
</calcChain>
</file>

<file path=xl/sharedStrings.xml><?xml version="1.0" encoding="utf-8"?>
<sst xmlns="http://schemas.openxmlformats.org/spreadsheetml/2006/main" count="244" uniqueCount="62">
  <si>
    <t>Docket Number UG-17</t>
  </si>
  <si>
    <t xml:space="preserve">Exhibit No. ______ </t>
  </si>
  <si>
    <t>Page 6.13</t>
  </si>
  <si>
    <t>PUGET SOUND ENERGY - GAS</t>
  </si>
  <si>
    <t>DEFERRED GAINS/LOSSES ON PROPERTY SALES</t>
  </si>
  <si>
    <t>ERF 2018</t>
  </si>
  <si>
    <t>LINE</t>
  </si>
  <si>
    <t>NO.</t>
  </si>
  <si>
    <t>DESCRIPTION</t>
  </si>
  <si>
    <t>AMOUNT</t>
  </si>
  <si>
    <t>1</t>
  </si>
  <si>
    <r>
      <t>DEFERRED GAIN RECORDED FOR UG-111049,</t>
    </r>
    <r>
      <rPr>
        <i/>
        <sz val="10"/>
        <rFont val="Times New Roman"/>
        <family val="1"/>
      </rPr>
      <t xml:space="preserve"> et al.</t>
    </r>
    <r>
      <rPr>
        <sz val="10"/>
        <rFont val="Times New Roman"/>
        <family val="1"/>
      </rPr>
      <t xml:space="preserve"> at 12/31/2017</t>
    </r>
  </si>
  <si>
    <r>
      <t>DEFERRED LOSS RECORDED FOR UG-111049,</t>
    </r>
    <r>
      <rPr>
        <i/>
        <sz val="10"/>
        <rFont val="Times New Roman"/>
        <family val="1"/>
      </rPr>
      <t xml:space="preserve"> et al.</t>
    </r>
    <r>
      <rPr>
        <sz val="10"/>
        <rFont val="Times New Roman"/>
        <family val="1"/>
      </rPr>
      <t xml:space="preserve"> at 12/31/2017</t>
    </r>
  </si>
  <si>
    <t>DEFERRED GAIN PENDING APPROVAL SINCE UG-111049</t>
  </si>
  <si>
    <t>DEFERRED LOSS PENDING APPROVAL SINCE UG-111049</t>
  </si>
  <si>
    <t>NET LOSS PENDING APPROVAL (Line 5 + Line 6)</t>
  </si>
  <si>
    <t>NET LOSS (Line 3 + Line 7)</t>
  </si>
  <si>
    <t>ANNUAL AMORTIZATION (LINE 9 ÷ 36 MONTHS) x 12</t>
  </si>
  <si>
    <t>INCREASE (DECREASE) EXPENSE  (LINE 5 - LINE 7)</t>
  </si>
  <si>
    <t>INCREASE (DECREASE) NOI</t>
  </si>
  <si>
    <t>INCREASE (DECREASE) FIT @ 35%</t>
  </si>
  <si>
    <t>AMORTIZATION OF DEFERRED NET LOSS FOR TEST YEAR</t>
  </si>
  <si>
    <t xml:space="preserve">TOTAL DEFERRED NET LOSS TO AMORTIZE </t>
  </si>
  <si>
    <t xml:space="preserve">2017 GENERAL RATE CASE </t>
  </si>
  <si>
    <t>FOR THE TWELVE MONTHS ENDED SEPTEMBER 30, 2016</t>
  </si>
  <si>
    <t/>
  </si>
  <si>
    <t>Depreciation Expense</t>
  </si>
  <si>
    <t>64000100</t>
  </si>
  <si>
    <t>Amort of Plant Losses - Gas</t>
  </si>
  <si>
    <t>41170302</t>
  </si>
  <si>
    <t>25600121</t>
  </si>
  <si>
    <t>12.17 New GRC Amort - 13 days</t>
  </si>
  <si>
    <t>12.17 Old GRC Amort - 18 days</t>
  </si>
  <si>
    <t>Offsetting acct no.</t>
  </si>
  <si>
    <t>Posting Date</t>
  </si>
  <si>
    <t>Val.in rep.cur.</t>
  </si>
  <si>
    <t>Name</t>
  </si>
  <si>
    <t>Cost element name</t>
  </si>
  <si>
    <t>Cost Element</t>
  </si>
  <si>
    <t>Order</t>
  </si>
  <si>
    <t>SAP Download</t>
  </si>
  <si>
    <t xml:space="preserve">Report currency           USD          US Dollar </t>
  </si>
  <si>
    <t>Order                     41170302     1150 Loss -Disp Future Use Uti</t>
  </si>
  <si>
    <t>Layout                    /KOB1        Auditor  test                             Active</t>
  </si>
  <si>
    <t>Amort of Plant Gains - Gas</t>
  </si>
  <si>
    <t>41160302</t>
  </si>
  <si>
    <t>25600122</t>
  </si>
  <si>
    <t>12.17 Amortization Correction</t>
  </si>
  <si>
    <t>Reverse 12.17 Amort booked in reverse</t>
  </si>
  <si>
    <t>25600111</t>
  </si>
  <si>
    <t>Order                     41160302     1150 Gain -Disp Future Use Uti</t>
  </si>
  <si>
    <t>Layout                    /KOB1                                   Active</t>
  </si>
  <si>
    <t>2017 GRC SETTLEMENT - TAX REFORM UG-180283</t>
  </si>
  <si>
    <t>NET LOSS (Line 1 + Line 2)</t>
  </si>
  <si>
    <t>ANNUAL AMORTIZATION (Line 3 ÷ 36) x 12</t>
  </si>
  <si>
    <t>DEFERRED GAIN APPROVED IN  UG-180283</t>
  </si>
  <si>
    <t>DEFERRED LOSS APRROVED IN UE-180283</t>
  </si>
  <si>
    <t>AMORTIZATION OF GAS DEFERRED GAIN/LOSS FOR TEST YEAR</t>
  </si>
  <si>
    <t>SA</t>
  </si>
  <si>
    <t>Document type</t>
  </si>
  <si>
    <t>FOR THE TWELVE MONTHS ENDED JUNE 30, 2018</t>
  </si>
  <si>
    <t>INCREASE (DECREASE) FIT @ 21%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</si>
</sst>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&quot;$&quot;#,##0\ ;\(&quot;$&quot;#,##0\)"/>
    <numFmt numFmtId="167" formatCode="00000"/>
    <numFmt numFmtId="168" formatCode="0.00_)"/>
    <numFmt numFmtId="169" formatCode="&quot;Yes&quot;;&quot;Yes&quot;;&quot;No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1"/>
      <color indexed="8"/>
      <name val="Calibri"/>
      <family val="2"/>
    </font>
    <font>
      <sz val="10"/>
      <color indexed="2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6"/>
      <name val="Helv"/>
    </font>
    <font>
      <sz val="11"/>
      <name val="Tahoma"/>
      <family val="2"/>
    </font>
    <font>
      <sz val="10"/>
      <color rgb="FF000000"/>
      <name val="Courier"/>
      <family val="3"/>
    </font>
    <font>
      <b/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9">
    <xf numFmtId="0" fontId="0" fillId="0" borderId="0"/>
    <xf numFmtId="0" fontId="2" fillId="0" borderId="0"/>
    <xf numFmtId="0" fontId="2" fillId="0" borderId="0">
      <alignment horizontal="left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2" fillId="0" borderId="0"/>
    <xf numFmtId="167" fontId="2" fillId="0" borderId="0"/>
    <xf numFmtId="38" fontId="10" fillId="3" borderId="0" applyNumberFormat="0" applyBorder="0" applyAlignment="0" applyProtection="0"/>
    <xf numFmtId="38" fontId="10" fillId="3" borderId="0" applyNumberFormat="0" applyBorder="0" applyAlignment="0" applyProtection="0"/>
    <xf numFmtId="38" fontId="11" fillId="0" borderId="0"/>
    <xf numFmtId="38" fontId="11" fillId="0" borderId="0"/>
    <xf numFmtId="40" fontId="11" fillId="0" borderId="0"/>
    <xf numFmtId="40" fontId="11" fillId="0" borderId="0"/>
    <xf numFmtId="10" fontId="10" fillId="4" borderId="6" applyNumberFormat="0" applyBorder="0" applyAlignment="0" applyProtection="0"/>
    <xf numFmtId="10" fontId="10" fillId="4" borderId="6" applyNumberFormat="0" applyBorder="0" applyAlignment="0" applyProtection="0"/>
    <xf numFmtId="44" fontId="12" fillId="0" borderId="7" applyNumberFormat="0" applyFont="0" applyAlignment="0">
      <alignment horizontal="center"/>
    </xf>
    <xf numFmtId="44" fontId="12" fillId="0" borderId="7" applyNumberFormat="0" applyFont="0" applyAlignment="0">
      <alignment horizontal="center"/>
    </xf>
    <xf numFmtId="44" fontId="12" fillId="0" borderId="8" applyNumberFormat="0" applyFont="0" applyAlignment="0">
      <alignment horizontal="center"/>
    </xf>
    <xf numFmtId="44" fontId="12" fillId="0" borderId="8" applyNumberFormat="0" applyFont="0" applyAlignment="0">
      <alignment horizontal="center"/>
    </xf>
    <xf numFmtId="168" fontId="13" fillId="0" borderId="0"/>
    <xf numFmtId="164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164" fontId="2" fillId="0" borderId="0">
      <alignment horizontal="left" wrapText="1"/>
    </xf>
    <xf numFmtId="0" fontId="2" fillId="0" borderId="0"/>
    <xf numFmtId="169" fontId="2" fillId="0" borderId="0">
      <alignment horizontal="left" wrapText="1"/>
    </xf>
    <xf numFmtId="169" fontId="2" fillId="0" borderId="0">
      <alignment horizontal="left" wrapText="1"/>
    </xf>
    <xf numFmtId="39" fontId="14" fillId="0" borderId="0"/>
    <xf numFmtId="0" fontId="1" fillId="0" borderId="0"/>
    <xf numFmtId="0" fontId="2" fillId="0" borderId="0"/>
    <xf numFmtId="0" fontId="1" fillId="2" borderId="1" applyNumberFormat="0" applyFont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38" fontId="10" fillId="0" borderId="9"/>
    <xf numFmtId="38" fontId="10" fillId="0" borderId="9"/>
    <xf numFmtId="38" fontId="11" fillId="0" borderId="4"/>
    <xf numFmtId="38" fontId="11" fillId="0" borderId="4"/>
    <xf numFmtId="164" fontId="2" fillId="0" borderId="0">
      <alignment horizontal="left" wrapText="1"/>
    </xf>
    <xf numFmtId="164" fontId="2" fillId="0" borderId="0">
      <alignment horizontal="left" wrapText="1"/>
    </xf>
  </cellStyleXfs>
  <cellXfs count="60">
    <xf numFmtId="0" fontId="0" fillId="0" borderId="0" xfId="0"/>
    <xf numFmtId="0" fontId="2" fillId="0" borderId="0" xfId="1"/>
    <xf numFmtId="164" fontId="3" fillId="0" borderId="0" xfId="1" applyNumberFormat="1" applyFont="1" applyFill="1" applyAlignment="1">
      <alignment horizontal="right"/>
    </xf>
    <xf numFmtId="0" fontId="4" fillId="0" borderId="0" xfId="1" applyFont="1" applyFill="1" applyAlignment="1"/>
    <xf numFmtId="15" fontId="5" fillId="0" borderId="0" xfId="1" applyNumberFormat="1" applyFont="1" applyFill="1" applyAlignment="1"/>
    <xf numFmtId="0" fontId="5" fillId="0" borderId="0" xfId="1" applyFont="1" applyFill="1" applyAlignment="1"/>
    <xf numFmtId="0" fontId="3" fillId="0" borderId="2" xfId="1" applyNumberFormat="1" applyFont="1" applyFill="1" applyBorder="1" applyAlignment="1">
      <alignment horizontal="right"/>
    </xf>
    <xf numFmtId="0" fontId="3" fillId="0" borderId="0" xfId="1" applyFont="1" applyFill="1" applyAlignment="1"/>
    <xf numFmtId="164" fontId="3" fillId="0" borderId="0" xfId="2" applyNumberFormat="1" applyFont="1" applyFill="1" applyAlignment="1">
      <alignment horizontal="right"/>
    </xf>
    <xf numFmtId="0" fontId="3" fillId="0" borderId="0" xfId="1" applyFont="1" applyFill="1" applyAlignment="1" applyProtection="1">
      <alignment horizontal="centerContinuous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3" fillId="0" borderId="0" xfId="1" applyFont="1" applyFill="1" applyAlignment="1">
      <alignment horizontal="centerContinuous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 applyProtection="1">
      <protection locked="0"/>
    </xf>
    <xf numFmtId="0" fontId="3" fillId="0" borderId="3" xfId="1" applyFont="1" applyFill="1" applyBorder="1" applyAlignment="1" applyProtection="1">
      <alignment horizontal="center"/>
      <protection locked="0"/>
    </xf>
    <xf numFmtId="0" fontId="3" fillId="0" borderId="3" xfId="1" applyFont="1" applyFill="1" applyBorder="1" applyAlignment="1"/>
    <xf numFmtId="0" fontId="3" fillId="0" borderId="3" xfId="1" applyFont="1" applyFill="1" applyBorder="1" applyAlignment="1">
      <alignment horizontal="right"/>
    </xf>
    <xf numFmtId="0" fontId="5" fillId="0" borderId="0" xfId="1" applyFont="1" applyFill="1" applyAlignment="1" applyProtection="1">
      <alignment horizontal="center"/>
      <protection locked="0"/>
    </xf>
    <xf numFmtId="165" fontId="5" fillId="0" borderId="0" xfId="1" applyNumberFormat="1" applyFont="1" applyFill="1" applyBorder="1" applyAlignment="1"/>
    <xf numFmtId="165" fontId="2" fillId="0" borderId="0" xfId="1" applyNumberFormat="1"/>
    <xf numFmtId="37" fontId="5" fillId="0" borderId="0" xfId="1" applyNumberFormat="1" applyFont="1" applyFill="1" applyBorder="1" applyAlignment="1"/>
    <xf numFmtId="37" fontId="2" fillId="0" borderId="0" xfId="1" applyNumberFormat="1"/>
    <xf numFmtId="41" fontId="5" fillId="0" borderId="4" xfId="1" applyNumberFormat="1" applyFont="1" applyFill="1" applyBorder="1" applyAlignment="1"/>
    <xf numFmtId="41" fontId="2" fillId="0" borderId="0" xfId="1" applyNumberFormat="1"/>
    <xf numFmtId="4" fontId="2" fillId="0" borderId="0" xfId="1" applyNumberFormat="1"/>
    <xf numFmtId="41" fontId="5" fillId="0" borderId="0" xfId="1" applyNumberFormat="1" applyFont="1" applyFill="1" applyAlignment="1"/>
    <xf numFmtId="41" fontId="5" fillId="0" borderId="3" xfId="1" applyNumberFormat="1" applyFont="1" applyFill="1" applyBorder="1" applyAlignment="1"/>
    <xf numFmtId="164" fontId="5" fillId="0" borderId="0" xfId="1" applyNumberFormat="1" applyFont="1" applyFill="1" applyAlignment="1"/>
    <xf numFmtId="42" fontId="5" fillId="0" borderId="0" xfId="1" applyNumberFormat="1" applyFont="1" applyFill="1" applyAlignment="1"/>
    <xf numFmtId="37" fontId="5" fillId="0" borderId="0" xfId="1" applyNumberFormat="1" applyFont="1" applyFill="1" applyAlignment="1"/>
    <xf numFmtId="1" fontId="5" fillId="0" borderId="0" xfId="1" quotePrefix="1" applyNumberFormat="1" applyFont="1" applyFill="1" applyAlignment="1">
      <alignment horizontal="left"/>
    </xf>
    <xf numFmtId="41" fontId="5" fillId="0" borderId="0" xfId="1" applyNumberFormat="1" applyFont="1" applyFill="1" applyBorder="1" applyAlignment="1"/>
    <xf numFmtId="37" fontId="5" fillId="0" borderId="3" xfId="1" applyNumberFormat="1" applyFont="1" applyFill="1" applyBorder="1" applyAlignment="1"/>
    <xf numFmtId="0" fontId="2" fillId="0" borderId="0" xfId="1" applyFont="1"/>
    <xf numFmtId="37" fontId="2" fillId="0" borderId="0" xfId="1" applyNumberFormat="1" applyFont="1"/>
    <xf numFmtId="42" fontId="5" fillId="0" borderId="5" xfId="1" applyNumberFormat="1" applyFont="1" applyFill="1" applyBorder="1" applyAlignment="1"/>
    <xf numFmtId="42" fontId="2" fillId="0" borderId="0" xfId="1" applyNumberFormat="1" applyFont="1"/>
    <xf numFmtId="164" fontId="7" fillId="0" borderId="0" xfId="2" applyNumberFormat="1" applyFont="1" applyFill="1" applyAlignment="1">
      <alignment horizontal="left"/>
    </xf>
    <xf numFmtId="42" fontId="2" fillId="0" borderId="0" xfId="1" applyNumberFormat="1"/>
    <xf numFmtId="164" fontId="5" fillId="0" borderId="0" xfId="2" applyNumberFormat="1" applyFont="1" applyFill="1" applyAlignment="1">
      <alignment horizontal="center"/>
    </xf>
    <xf numFmtId="0" fontId="2" fillId="0" borderId="0" xfId="1" applyFill="1" applyAlignment="1">
      <alignment horizontal="center"/>
    </xf>
    <xf numFmtId="0" fontId="5" fillId="0" borderId="0" xfId="1" applyFont="1" applyFill="1"/>
    <xf numFmtId="0" fontId="2" fillId="0" borderId="0" xfId="1" applyFill="1"/>
    <xf numFmtId="42" fontId="5" fillId="0" borderId="0" xfId="1" applyNumberFormat="1" applyFont="1" applyFill="1" applyBorder="1" applyAlignment="1"/>
    <xf numFmtId="0" fontId="2" fillId="0" borderId="0" xfId="30" applyAlignment="1">
      <alignment vertical="top"/>
    </xf>
    <xf numFmtId="0" fontId="2" fillId="0" borderId="4" xfId="30" applyFill="1" applyBorder="1" applyAlignment="1">
      <alignment vertical="top"/>
    </xf>
    <xf numFmtId="14" fontId="2" fillId="0" borderId="4" xfId="30" applyNumberFormat="1" applyFill="1" applyBorder="1" applyAlignment="1">
      <alignment horizontal="right" vertical="top"/>
    </xf>
    <xf numFmtId="43" fontId="12" fillId="0" borderId="4" xfId="30" applyNumberFormat="1" applyFont="1" applyFill="1" applyBorder="1" applyAlignment="1">
      <alignment horizontal="right" vertical="top"/>
    </xf>
    <xf numFmtId="0" fontId="12" fillId="0" borderId="0" xfId="30" applyFont="1" applyAlignment="1">
      <alignment vertical="top"/>
    </xf>
    <xf numFmtId="0" fontId="15" fillId="0" borderId="0" xfId="30" applyFont="1"/>
    <xf numFmtId="0" fontId="5" fillId="0" borderId="0" xfId="30" applyFont="1" applyFill="1" applyAlignment="1"/>
    <xf numFmtId="43" fontId="2" fillId="0" borderId="0" xfId="30" applyNumberFormat="1" applyAlignment="1">
      <alignment vertical="top"/>
    </xf>
    <xf numFmtId="43" fontId="12" fillId="0" borderId="10" xfId="30" applyNumberFormat="1" applyFont="1" applyBorder="1" applyAlignment="1">
      <alignment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3" fontId="0" fillId="0" borderId="0" xfId="0" applyNumberFormat="1" applyAlignment="1">
      <alignment horizontal="right" vertical="top"/>
    </xf>
    <xf numFmtId="0" fontId="0" fillId="3" borderId="6" xfId="0" applyFill="1" applyBorder="1" applyAlignment="1">
      <alignment vertical="top"/>
    </xf>
    <xf numFmtId="0" fontId="0" fillId="3" borderId="6" xfId="0" applyFill="1" applyBorder="1" applyAlignment="1">
      <alignment vertical="top" wrapText="1"/>
    </xf>
    <xf numFmtId="44" fontId="12" fillId="0" borderId="10" xfId="30" applyNumberFormat="1" applyFont="1" applyFill="1" applyBorder="1" applyAlignment="1">
      <alignment vertical="top"/>
    </xf>
    <xf numFmtId="0" fontId="16" fillId="5" borderId="0" xfId="0" applyNumberFormat="1" applyFont="1" applyFill="1" applyAlignment="1">
      <alignment horizontal="center"/>
    </xf>
  </cellXfs>
  <cellStyles count="49">
    <cellStyle name="Comma 2" xfId="3"/>
    <cellStyle name="Comma 3" xfId="4"/>
    <cellStyle name="Comma 4" xfId="5"/>
    <cellStyle name="Comma0" xfId="6"/>
    <cellStyle name="Comma0 2" xfId="7"/>
    <cellStyle name="Currency 2" xfId="8"/>
    <cellStyle name="Currency 4" xfId="9"/>
    <cellStyle name="Currency0" xfId="10"/>
    <cellStyle name="Currency0 2" xfId="11"/>
    <cellStyle name="Date" xfId="12"/>
    <cellStyle name="Date 2" xfId="13"/>
    <cellStyle name="Entered" xfId="14"/>
    <cellStyle name="Entered 2" xfId="15"/>
    <cellStyle name="Grey" xfId="16"/>
    <cellStyle name="Grey 2" xfId="17"/>
    <cellStyle name="Heading1" xfId="18"/>
    <cellStyle name="Heading1 2" xfId="19"/>
    <cellStyle name="Heading2" xfId="20"/>
    <cellStyle name="Heading2 2" xfId="21"/>
    <cellStyle name="Input [yellow]" xfId="22"/>
    <cellStyle name="Input [yellow] 2" xfId="23"/>
    <cellStyle name="modified border" xfId="24"/>
    <cellStyle name="modified border 2" xfId="25"/>
    <cellStyle name="modified border1" xfId="26"/>
    <cellStyle name="modified border1 2" xfId="27"/>
    <cellStyle name="Normal" xfId="0" builtinId="0"/>
    <cellStyle name="Normal - Style1" xfId="28"/>
    <cellStyle name="Normal 10" xfId="29"/>
    <cellStyle name="Normal 2" xfId="30"/>
    <cellStyle name="Normal 2 2" xfId="1"/>
    <cellStyle name="Normal 3" xfId="31"/>
    <cellStyle name="Normal 3 2" xfId="32"/>
    <cellStyle name="Normal 3 3" xfId="33"/>
    <cellStyle name="Normal 4" xfId="34"/>
    <cellStyle name="Normal 5" xfId="35"/>
    <cellStyle name="Normal 6" xfId="36"/>
    <cellStyle name="Normal 7" xfId="37"/>
    <cellStyle name="Normal 8" xfId="38"/>
    <cellStyle name="Normal 9" xfId="39"/>
    <cellStyle name="Note 2" xfId="40"/>
    <cellStyle name="Percent [2]" xfId="41"/>
    <cellStyle name="Percent [2] 2" xfId="42"/>
    <cellStyle name="StmtTtl1" xfId="43"/>
    <cellStyle name="StmtTtl1 2" xfId="44"/>
    <cellStyle name="StmtTtl2" xfId="45"/>
    <cellStyle name="StmtTtl2 2" xfId="46"/>
    <cellStyle name="Style 1" xfId="47"/>
    <cellStyle name="Style 1 2" xfId="48"/>
    <cellStyle name="Style 1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4800"/>
    <xdr:sp macro="" textlink="">
      <xdr:nvSpPr>
        <xdr:cNvPr id="2" name="AutoShape 1" descr="saphtmlp://htmlviewer.sap.com/051MkZ9T7jYPkDl1nqaZHG/s_b_filt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3" name="AutoShape 2" descr="saphtmlp://htmlviewer.sap.com/051MkZ9T7jYPkE2uGy%7dZJG/s_b_filt.gif"/>
        <xdr:cNvSpPr>
          <a:spLocks noChangeAspect="1" noChangeArrowheads="1"/>
        </xdr:cNvSpPr>
      </xdr:nvSpPr>
      <xdr:spPr bwMode="auto">
        <a:xfrm>
          <a:off x="0" y="36880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tabSelected="1" zoomScaleNormal="100" workbookViewId="0">
      <selection activeCell="H8" sqref="H8"/>
    </sheetView>
  </sheetViews>
  <sheetFormatPr defaultColWidth="9.140625" defaultRowHeight="12.75" x14ac:dyDescent="0.2"/>
  <cols>
    <col min="1" max="1" width="9.140625" style="1"/>
    <col min="2" max="2" width="69.140625" style="1" customWidth="1"/>
    <col min="3" max="3" width="13.140625" style="1" customWidth="1"/>
    <col min="4" max="4" width="13.5703125" style="1" customWidth="1"/>
    <col min="5" max="5" width="9.140625" style="1"/>
    <col min="6" max="6" width="15.140625" style="1" customWidth="1"/>
    <col min="7" max="7" width="10.7109375" style="1" bestFit="1" customWidth="1"/>
    <col min="8" max="16384" width="9.140625" style="1"/>
  </cols>
  <sheetData>
    <row r="2" spans="1:7" ht="13.15" x14ac:dyDescent="0.25">
      <c r="D2" s="2"/>
    </row>
    <row r="3" spans="1:7" x14ac:dyDescent="0.2">
      <c r="A3" s="3"/>
      <c r="B3" s="4"/>
      <c r="C3" s="4"/>
      <c r="D3" s="2"/>
    </row>
    <row r="4" spans="1:7" ht="15" x14ac:dyDescent="0.25">
      <c r="A4" s="5"/>
      <c r="B4" s="5"/>
      <c r="C4" s="5"/>
      <c r="D4"/>
    </row>
    <row r="5" spans="1:7" x14ac:dyDescent="0.2">
      <c r="A5" s="7"/>
      <c r="B5" s="7"/>
      <c r="C5" s="7"/>
      <c r="D5" s="8"/>
      <c r="E5" s="8"/>
    </row>
    <row r="6" spans="1:7" ht="13.15" x14ac:dyDescent="0.25">
      <c r="A6" s="9"/>
      <c r="B6" s="10" t="s">
        <v>3</v>
      </c>
      <c r="C6" s="11"/>
      <c r="D6" s="11"/>
    </row>
    <row r="7" spans="1:7" ht="13.15" x14ac:dyDescent="0.25">
      <c r="A7" s="9"/>
      <c r="B7" s="10" t="s">
        <v>4</v>
      </c>
      <c r="C7" s="11"/>
      <c r="D7" s="11"/>
    </row>
    <row r="8" spans="1:7" ht="13.15" x14ac:dyDescent="0.25">
      <c r="A8" s="11"/>
      <c r="B8" s="12" t="s">
        <v>60</v>
      </c>
      <c r="C8" s="11"/>
      <c r="D8" s="11"/>
    </row>
    <row r="9" spans="1:7" ht="13.15" x14ac:dyDescent="0.25">
      <c r="A9" s="9"/>
      <c r="B9" s="10" t="s">
        <v>5</v>
      </c>
      <c r="C9" s="11"/>
      <c r="D9" s="11"/>
    </row>
    <row r="10" spans="1:7" ht="13.15" x14ac:dyDescent="0.25">
      <c r="A10" s="7"/>
      <c r="B10" s="7"/>
      <c r="C10" s="7"/>
      <c r="D10" s="7"/>
    </row>
    <row r="11" spans="1:7" ht="13.15" x14ac:dyDescent="0.25">
      <c r="A11" s="10" t="s">
        <v>6</v>
      </c>
      <c r="B11" s="13"/>
      <c r="C11" s="13"/>
      <c r="D11" s="7"/>
    </row>
    <row r="12" spans="1:7" ht="13.15" x14ac:dyDescent="0.25">
      <c r="A12" s="14" t="s">
        <v>7</v>
      </c>
      <c r="B12" s="15" t="s">
        <v>8</v>
      </c>
      <c r="C12" s="15"/>
      <c r="D12" s="16" t="s">
        <v>9</v>
      </c>
    </row>
    <row r="13" spans="1:7" ht="13.15" x14ac:dyDescent="0.25">
      <c r="A13" s="5"/>
      <c r="B13" s="5"/>
      <c r="C13" s="5"/>
      <c r="D13" s="5"/>
    </row>
    <row r="14" spans="1:7" ht="13.15" x14ac:dyDescent="0.25">
      <c r="A14" s="17" t="s">
        <v>10</v>
      </c>
      <c r="B14" s="50" t="s">
        <v>55</v>
      </c>
      <c r="C14" s="5"/>
      <c r="D14" s="18">
        <f>'2017 GRC Tax Reform'!D15+'2017 GRC Tax Reform'!D19</f>
        <v>77955.139999999825</v>
      </c>
      <c r="F14" s="19"/>
    </row>
    <row r="15" spans="1:7" ht="13.15" x14ac:dyDescent="0.25">
      <c r="A15" s="17">
        <f t="shared" ref="A15:A26" si="0">1+A14</f>
        <v>2</v>
      </c>
      <c r="B15" s="50" t="s">
        <v>56</v>
      </c>
      <c r="C15" s="5"/>
      <c r="D15" s="20">
        <f>'2017 GRC Tax Reform'!D16+'2017 GRC Tax Reform'!D20</f>
        <v>270964.2</v>
      </c>
      <c r="F15" s="21"/>
    </row>
    <row r="16" spans="1:7" ht="13.15" x14ac:dyDescent="0.25">
      <c r="A16" s="17">
        <f t="shared" si="0"/>
        <v>3</v>
      </c>
      <c r="B16" s="5" t="s">
        <v>53</v>
      </c>
      <c r="C16" s="5"/>
      <c r="D16" s="22">
        <f>SUM(D14:D15)</f>
        <v>348919.33999999985</v>
      </c>
      <c r="F16" s="23"/>
      <c r="G16" s="24"/>
    </row>
    <row r="17" spans="1:6" ht="13.15" x14ac:dyDescent="0.25">
      <c r="A17" s="17">
        <f t="shared" si="0"/>
        <v>4</v>
      </c>
      <c r="B17" s="5"/>
      <c r="C17" s="5"/>
      <c r="D17" s="5"/>
    </row>
    <row r="18" spans="1:6" x14ac:dyDescent="0.2">
      <c r="A18" s="17">
        <f t="shared" si="0"/>
        <v>5</v>
      </c>
      <c r="B18" s="50" t="s">
        <v>54</v>
      </c>
      <c r="C18" s="5"/>
      <c r="D18" s="20">
        <f>D16/36*12</f>
        <v>116306.44666666663</v>
      </c>
      <c r="F18" s="23"/>
    </row>
    <row r="19" spans="1:6" ht="13.15" x14ac:dyDescent="0.25">
      <c r="A19" s="17">
        <f t="shared" si="0"/>
        <v>6</v>
      </c>
      <c r="B19" s="5"/>
      <c r="C19" s="5"/>
      <c r="D19" s="5"/>
    </row>
    <row r="20" spans="1:6" ht="13.15" x14ac:dyDescent="0.25">
      <c r="A20" s="17">
        <f t="shared" si="0"/>
        <v>7</v>
      </c>
      <c r="B20" s="50" t="s">
        <v>57</v>
      </c>
      <c r="C20" s="5"/>
      <c r="D20" s="26">
        <f>'Charged to IS Gas'!E44</f>
        <v>41118.089999999982</v>
      </c>
      <c r="F20" s="23"/>
    </row>
    <row r="21" spans="1:6" ht="13.15" x14ac:dyDescent="0.25">
      <c r="A21" s="17">
        <f t="shared" si="0"/>
        <v>8</v>
      </c>
      <c r="B21" s="5"/>
      <c r="C21" s="5"/>
      <c r="D21" s="25"/>
      <c r="F21" s="23"/>
    </row>
    <row r="22" spans="1:6" ht="13.15" x14ac:dyDescent="0.25">
      <c r="A22" s="17">
        <f t="shared" si="0"/>
        <v>9</v>
      </c>
      <c r="B22" s="5" t="s">
        <v>18</v>
      </c>
      <c r="C22" s="5"/>
      <c r="D22" s="20">
        <f>D18-D20</f>
        <v>75188.356666666645</v>
      </c>
      <c r="F22" s="21"/>
    </row>
    <row r="23" spans="1:6" ht="13.15" x14ac:dyDescent="0.25">
      <c r="A23" s="17">
        <f t="shared" si="0"/>
        <v>10</v>
      </c>
      <c r="C23" s="30"/>
      <c r="D23" s="31"/>
      <c r="F23" s="23"/>
    </row>
    <row r="24" spans="1:6" s="33" customFormat="1" ht="13.15" x14ac:dyDescent="0.25">
      <c r="A24" s="17">
        <f t="shared" si="0"/>
        <v>11</v>
      </c>
      <c r="B24" s="5" t="s">
        <v>61</v>
      </c>
      <c r="C24" s="5"/>
      <c r="D24" s="32">
        <f>-D22*0.21</f>
        <v>-15789.554899999996</v>
      </c>
      <c r="F24" s="34"/>
    </row>
    <row r="25" spans="1:6" s="33" customFormat="1" ht="13.15" x14ac:dyDescent="0.25">
      <c r="A25" s="17">
        <f t="shared" si="0"/>
        <v>12</v>
      </c>
      <c r="B25" s="30"/>
      <c r="C25" s="5"/>
      <c r="D25" s="29"/>
      <c r="F25" s="34"/>
    </row>
    <row r="26" spans="1:6" s="33" customFormat="1" ht="13.9" thickBot="1" x14ac:dyDescent="0.3">
      <c r="A26" s="17">
        <f t="shared" si="0"/>
        <v>13</v>
      </c>
      <c r="B26" s="5" t="s">
        <v>19</v>
      </c>
      <c r="C26" s="5"/>
      <c r="D26" s="35">
        <f>-D22-D24</f>
        <v>-59398.801766666649</v>
      </c>
      <c r="F26" s="36"/>
    </row>
    <row r="27" spans="1:6" ht="14.45" thickTop="1" x14ac:dyDescent="0.3">
      <c r="A27" s="37"/>
      <c r="B27" s="5"/>
      <c r="C27" s="5"/>
      <c r="D27" s="5"/>
      <c r="F27" s="38"/>
    </row>
    <row r="28" spans="1:6" ht="13.15" x14ac:dyDescent="0.25">
      <c r="A28" s="39"/>
      <c r="B28" s="5"/>
      <c r="C28" s="5"/>
      <c r="D28" s="5"/>
    </row>
    <row r="29" spans="1:6" ht="13.9" x14ac:dyDescent="0.3">
      <c r="A29" s="37"/>
      <c r="B29" s="5"/>
      <c r="C29" s="5"/>
      <c r="D29" s="5"/>
    </row>
    <row r="31" spans="1:6" ht="13.15" x14ac:dyDescent="0.25">
      <c r="A31" s="40"/>
      <c r="B31" s="41"/>
      <c r="C31" s="42"/>
    </row>
    <row r="32" spans="1:6" ht="13.15" x14ac:dyDescent="0.25">
      <c r="A32" s="42"/>
      <c r="B32" s="41"/>
      <c r="C32" s="29"/>
    </row>
    <row r="33" spans="1:3" ht="13.15" x14ac:dyDescent="0.25">
      <c r="A33" s="42"/>
      <c r="B33" s="42"/>
      <c r="C33" s="20"/>
    </row>
    <row r="34" spans="1:3" ht="13.15" x14ac:dyDescent="0.25">
      <c r="A34" s="42"/>
      <c r="B34" s="42"/>
      <c r="C34" s="43"/>
    </row>
  </sheetData>
  <pageMargins left="0.75" right="0.75" top="1" bottom="1" header="0.5" footer="0.5"/>
  <pageSetup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zoomScaleNormal="100" workbookViewId="0">
      <selection activeCell="D15" sqref="D15"/>
    </sheetView>
  </sheetViews>
  <sheetFormatPr defaultColWidth="9.140625" defaultRowHeight="12.75" x14ac:dyDescent="0.2"/>
  <cols>
    <col min="1" max="1" width="9.140625" style="1"/>
    <col min="2" max="2" width="69.140625" style="1" customWidth="1"/>
    <col min="3" max="3" width="13.140625" style="1" customWidth="1"/>
    <col min="4" max="4" width="13.5703125" style="1" customWidth="1"/>
    <col min="5" max="5" width="9.140625" style="1"/>
    <col min="6" max="6" width="15.140625" style="1" customWidth="1"/>
    <col min="7" max="7" width="10.7109375" style="1" bestFit="1" customWidth="1"/>
    <col min="8" max="16384" width="9.140625" style="1"/>
  </cols>
  <sheetData>
    <row r="2" spans="1:6" ht="13.15" x14ac:dyDescent="0.25">
      <c r="D2" s="2" t="s">
        <v>0</v>
      </c>
    </row>
    <row r="3" spans="1:6" ht="13.9" thickBot="1" x14ac:dyDescent="0.3">
      <c r="A3" s="3"/>
      <c r="B3" s="4"/>
      <c r="C3" s="4"/>
      <c r="D3" s="2" t="s">
        <v>1</v>
      </c>
    </row>
    <row r="4" spans="1:6" ht="13.9" thickBot="1" x14ac:dyDescent="0.3">
      <c r="A4" s="5"/>
      <c r="B4" s="5"/>
      <c r="C4" s="5"/>
      <c r="D4" s="6" t="s">
        <v>2</v>
      </c>
    </row>
    <row r="5" spans="1:6" ht="13.15" x14ac:dyDescent="0.25">
      <c r="A5" s="7"/>
      <c r="B5" s="7"/>
      <c r="C5" s="7"/>
      <c r="D5" s="8"/>
      <c r="E5" s="8"/>
    </row>
    <row r="6" spans="1:6" ht="13.15" x14ac:dyDescent="0.25">
      <c r="A6" s="7"/>
      <c r="B6" s="59" t="s">
        <v>52</v>
      </c>
      <c r="C6" s="59"/>
      <c r="D6" s="59"/>
      <c r="E6" s="8"/>
    </row>
    <row r="7" spans="1:6" ht="13.15" x14ac:dyDescent="0.25">
      <c r="A7" s="9" t="s">
        <v>3</v>
      </c>
      <c r="B7" s="11"/>
      <c r="C7" s="11"/>
      <c r="D7" s="11"/>
    </row>
    <row r="8" spans="1:6" ht="13.15" x14ac:dyDescent="0.25">
      <c r="A8" s="9" t="s">
        <v>4</v>
      </c>
      <c r="B8" s="11"/>
      <c r="C8" s="11"/>
      <c r="D8" s="11"/>
    </row>
    <row r="9" spans="1:6" ht="13.15" x14ac:dyDescent="0.25">
      <c r="A9" s="11" t="s">
        <v>24</v>
      </c>
      <c r="B9" s="11"/>
      <c r="C9" s="11"/>
      <c r="D9" s="11"/>
    </row>
    <row r="10" spans="1:6" ht="13.15" x14ac:dyDescent="0.25">
      <c r="A10" s="9" t="s">
        <v>23</v>
      </c>
      <c r="B10" s="11"/>
      <c r="C10" s="11"/>
      <c r="D10" s="11"/>
    </row>
    <row r="11" spans="1:6" ht="13.15" x14ac:dyDescent="0.25">
      <c r="A11" s="7"/>
      <c r="B11" s="7"/>
      <c r="C11" s="7"/>
      <c r="D11" s="7"/>
    </row>
    <row r="12" spans="1:6" ht="13.15" x14ac:dyDescent="0.25">
      <c r="A12" s="10" t="s">
        <v>6</v>
      </c>
      <c r="B12" s="13"/>
      <c r="C12" s="13"/>
      <c r="D12" s="7"/>
    </row>
    <row r="13" spans="1:6" ht="13.15" x14ac:dyDescent="0.25">
      <c r="A13" s="14" t="s">
        <v>7</v>
      </c>
      <c r="B13" s="15" t="s">
        <v>8</v>
      </c>
      <c r="C13" s="15"/>
      <c r="D13" s="16" t="s">
        <v>9</v>
      </c>
    </row>
    <row r="14" spans="1:6" ht="13.15" x14ac:dyDescent="0.25">
      <c r="A14" s="5"/>
      <c r="B14" s="5"/>
      <c r="C14" s="5"/>
      <c r="D14" s="5"/>
    </row>
    <row r="15" spans="1:6" ht="13.15" x14ac:dyDescent="0.25">
      <c r="A15" s="17" t="s">
        <v>10</v>
      </c>
      <c r="B15" s="5" t="s">
        <v>11</v>
      </c>
      <c r="C15" s="5"/>
      <c r="D15" s="18">
        <v>169979.93999999983</v>
      </c>
      <c r="F15" s="19"/>
    </row>
    <row r="16" spans="1:6" ht="13.15" x14ac:dyDescent="0.25">
      <c r="A16" s="17">
        <f t="shared" ref="A16:A33" si="0">1+A15</f>
        <v>2</v>
      </c>
      <c r="B16" s="5" t="s">
        <v>12</v>
      </c>
      <c r="C16" s="5"/>
      <c r="D16" s="20">
        <v>-45289.169999999991</v>
      </c>
      <c r="F16" s="21"/>
    </row>
    <row r="17" spans="1:7" ht="13.15" x14ac:dyDescent="0.25">
      <c r="A17" s="17">
        <f t="shared" si="0"/>
        <v>3</v>
      </c>
      <c r="B17" s="5" t="s">
        <v>22</v>
      </c>
      <c r="C17" s="5"/>
      <c r="D17" s="22">
        <f>SUM(D15:D16)</f>
        <v>124690.76999999984</v>
      </c>
      <c r="F17" s="23"/>
      <c r="G17" s="24"/>
    </row>
    <row r="18" spans="1:7" ht="13.15" x14ac:dyDescent="0.25">
      <c r="A18" s="17">
        <f t="shared" si="0"/>
        <v>4</v>
      </c>
      <c r="B18" s="5"/>
      <c r="C18" s="5"/>
      <c r="D18" s="5"/>
    </row>
    <row r="19" spans="1:7" ht="13.15" x14ac:dyDescent="0.25">
      <c r="A19" s="17">
        <f t="shared" si="0"/>
        <v>5</v>
      </c>
      <c r="B19" s="5" t="s">
        <v>13</v>
      </c>
      <c r="C19" s="5"/>
      <c r="D19" s="25">
        <v>-92024.8</v>
      </c>
      <c r="F19" s="23"/>
    </row>
    <row r="20" spans="1:7" ht="13.15" x14ac:dyDescent="0.25">
      <c r="A20" s="17">
        <f t="shared" si="0"/>
        <v>6</v>
      </c>
      <c r="B20" s="5" t="s">
        <v>14</v>
      </c>
      <c r="C20" s="5"/>
      <c r="D20" s="26">
        <v>316253.37</v>
      </c>
      <c r="F20" s="23"/>
    </row>
    <row r="21" spans="1:7" ht="13.15" x14ac:dyDescent="0.25">
      <c r="A21" s="17">
        <f t="shared" si="0"/>
        <v>7</v>
      </c>
      <c r="B21" s="5" t="s">
        <v>15</v>
      </c>
      <c r="C21" s="5"/>
      <c r="D21" s="25">
        <f>SUM(D19:D20)</f>
        <v>224228.57</v>
      </c>
      <c r="F21" s="23"/>
    </row>
    <row r="22" spans="1:7" ht="13.15" x14ac:dyDescent="0.25">
      <c r="A22" s="17">
        <f t="shared" si="0"/>
        <v>8</v>
      </c>
      <c r="B22" s="5"/>
      <c r="C22" s="5"/>
      <c r="D22" s="5"/>
    </row>
    <row r="23" spans="1:7" ht="13.15" x14ac:dyDescent="0.25">
      <c r="A23" s="17">
        <f t="shared" si="0"/>
        <v>9</v>
      </c>
      <c r="B23" s="5" t="s">
        <v>16</v>
      </c>
      <c r="C23" s="5"/>
      <c r="D23" s="25">
        <f>D17+D21</f>
        <v>348919.33999999985</v>
      </c>
      <c r="F23" s="23"/>
    </row>
    <row r="24" spans="1:7" ht="13.15" x14ac:dyDescent="0.25">
      <c r="A24" s="17">
        <f t="shared" si="0"/>
        <v>10</v>
      </c>
      <c r="B24" s="5"/>
      <c r="C24" s="5"/>
      <c r="D24" s="5"/>
    </row>
    <row r="25" spans="1:7" x14ac:dyDescent="0.2">
      <c r="A25" s="17">
        <f t="shared" si="0"/>
        <v>11</v>
      </c>
      <c r="B25" s="27" t="s">
        <v>17</v>
      </c>
      <c r="C25" s="28"/>
      <c r="D25" s="29">
        <f>D23/36*12</f>
        <v>116306.44666666663</v>
      </c>
      <c r="F25" s="21"/>
    </row>
    <row r="26" spans="1:7" ht="13.15" x14ac:dyDescent="0.25">
      <c r="A26" s="17">
        <f t="shared" si="0"/>
        <v>12</v>
      </c>
      <c r="B26" s="27"/>
      <c r="C26" s="5"/>
      <c r="D26" s="29"/>
      <c r="F26" s="21"/>
    </row>
    <row r="27" spans="1:7" ht="13.15" x14ac:dyDescent="0.25">
      <c r="A27" s="17">
        <f t="shared" si="0"/>
        <v>13</v>
      </c>
      <c r="B27" s="5" t="s">
        <v>21</v>
      </c>
      <c r="C27" s="5"/>
      <c r="D27" s="26">
        <v>-45370.199999999983</v>
      </c>
      <c r="F27" s="23"/>
    </row>
    <row r="28" spans="1:7" ht="13.15" x14ac:dyDescent="0.25">
      <c r="A28" s="17">
        <f t="shared" si="0"/>
        <v>14</v>
      </c>
      <c r="B28" s="5"/>
      <c r="C28" s="5"/>
      <c r="D28" s="25"/>
      <c r="F28" s="23"/>
    </row>
    <row r="29" spans="1:7" ht="13.15" x14ac:dyDescent="0.25">
      <c r="A29" s="17">
        <f t="shared" si="0"/>
        <v>15</v>
      </c>
      <c r="B29" s="5" t="s">
        <v>18</v>
      </c>
      <c r="C29" s="5"/>
      <c r="D29" s="20">
        <f>D25-D27</f>
        <v>161676.64666666661</v>
      </c>
      <c r="F29" s="21"/>
    </row>
    <row r="30" spans="1:7" ht="13.15" x14ac:dyDescent="0.25">
      <c r="A30" s="17">
        <f t="shared" si="0"/>
        <v>16</v>
      </c>
      <c r="C30" s="30"/>
      <c r="D30" s="31"/>
      <c r="F30" s="23"/>
    </row>
    <row r="31" spans="1:7" ht="13.15" x14ac:dyDescent="0.25">
      <c r="A31" s="17">
        <f t="shared" si="0"/>
        <v>17</v>
      </c>
      <c r="B31" s="5" t="s">
        <v>20</v>
      </c>
      <c r="C31" s="5"/>
      <c r="D31" s="32">
        <f>-D29*0.35</f>
        <v>-56586.826333333309</v>
      </c>
      <c r="F31" s="21"/>
    </row>
    <row r="32" spans="1:7" ht="13.15" x14ac:dyDescent="0.25">
      <c r="A32" s="17">
        <f t="shared" si="0"/>
        <v>18</v>
      </c>
      <c r="B32" s="30"/>
      <c r="C32" s="5"/>
      <c r="D32" s="29"/>
      <c r="F32" s="21"/>
    </row>
    <row r="33" spans="1:6" ht="13.9" thickBot="1" x14ac:dyDescent="0.3">
      <c r="A33" s="17">
        <f t="shared" si="0"/>
        <v>19</v>
      </c>
      <c r="B33" s="5" t="s">
        <v>19</v>
      </c>
      <c r="C33" s="5"/>
      <c r="D33" s="35">
        <f>-D29-D31</f>
        <v>-105089.82033333331</v>
      </c>
      <c r="F33" s="38"/>
    </row>
    <row r="34" spans="1:6" ht="14.45" thickTop="1" x14ac:dyDescent="0.3">
      <c r="A34" s="37"/>
      <c r="B34" s="5"/>
      <c r="C34" s="5"/>
      <c r="D34" s="5"/>
      <c r="F34" s="38"/>
    </row>
    <row r="35" spans="1:6" ht="13.15" x14ac:dyDescent="0.25">
      <c r="A35" s="39"/>
      <c r="B35" s="5"/>
      <c r="C35" s="5"/>
      <c r="D35" s="5"/>
    </row>
    <row r="36" spans="1:6" ht="13.9" x14ac:dyDescent="0.3">
      <c r="A36" s="37"/>
      <c r="B36" s="5"/>
      <c r="C36" s="5"/>
      <c r="D36" s="5"/>
    </row>
    <row r="38" spans="1:6" ht="13.15" x14ac:dyDescent="0.25">
      <c r="A38" s="40"/>
      <c r="B38" s="41"/>
      <c r="C38" s="42"/>
    </row>
    <row r="39" spans="1:6" ht="13.15" x14ac:dyDescent="0.25">
      <c r="A39" s="42"/>
      <c r="B39" s="41"/>
      <c r="C39" s="29"/>
    </row>
    <row r="40" spans="1:6" ht="13.15" x14ac:dyDescent="0.25">
      <c r="A40" s="42"/>
      <c r="B40" s="42"/>
      <c r="C40" s="20"/>
    </row>
    <row r="41" spans="1:6" ht="13.15" x14ac:dyDescent="0.25">
      <c r="A41" s="42"/>
      <c r="B41" s="42"/>
      <c r="C41" s="43"/>
    </row>
  </sheetData>
  <mergeCells count="1">
    <mergeCell ref="B6:D6"/>
  </mergeCells>
  <pageMargins left="0.75" right="0.75" top="1" bottom="1" header="0.5" footer="0.5"/>
  <pageSetup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12" zoomScaleNormal="100" workbookViewId="0">
      <selection activeCell="H40" sqref="H40"/>
    </sheetView>
  </sheetViews>
  <sheetFormatPr defaultColWidth="8.85546875" defaultRowHeight="12.75" x14ac:dyDescent="0.25"/>
  <cols>
    <col min="1" max="1" width="10" style="44" bestFit="1" customWidth="1"/>
    <col min="2" max="2" width="14" style="44" bestFit="1" customWidth="1"/>
    <col min="3" max="3" width="16.28515625" style="44" customWidth="1"/>
    <col min="4" max="4" width="32.85546875" style="44" customWidth="1"/>
    <col min="5" max="5" width="14.140625" style="44" customWidth="1"/>
    <col min="6" max="6" width="14" style="44" bestFit="1" customWidth="1"/>
    <col min="7" max="7" width="11.7109375" style="44" customWidth="1"/>
    <col min="8" max="8" width="13.28515625" style="44" customWidth="1"/>
    <col min="9" max="16384" width="8.85546875" style="44"/>
  </cols>
  <sheetData>
    <row r="1" spans="1:8" ht="15" x14ac:dyDescent="0.2">
      <c r="A1" s="49" t="s">
        <v>51</v>
      </c>
    </row>
    <row r="2" spans="1:8" ht="15" x14ac:dyDescent="0.2">
      <c r="A2" s="49" t="s">
        <v>50</v>
      </c>
    </row>
    <row r="3" spans="1:8" ht="15" x14ac:dyDescent="0.2">
      <c r="A3" s="49" t="s">
        <v>41</v>
      </c>
    </row>
    <row r="4" spans="1:8" ht="13.15" x14ac:dyDescent="0.3">
      <c r="A4" s="48" t="s">
        <v>40</v>
      </c>
    </row>
    <row r="5" spans="1:8" ht="28.9" x14ac:dyDescent="0.3">
      <c r="A5" s="56" t="s">
        <v>39</v>
      </c>
      <c r="B5" s="56" t="s">
        <v>36</v>
      </c>
      <c r="C5" s="56" t="s">
        <v>38</v>
      </c>
      <c r="D5" s="56" t="s">
        <v>37</v>
      </c>
      <c r="E5" s="57" t="s">
        <v>59</v>
      </c>
      <c r="F5" s="57" t="s">
        <v>33</v>
      </c>
      <c r="G5" s="56" t="s">
        <v>34</v>
      </c>
      <c r="H5" s="56" t="s">
        <v>35</v>
      </c>
    </row>
    <row r="6" spans="1:8" ht="14.45" x14ac:dyDescent="0.3">
      <c r="A6" s="53" t="s">
        <v>45</v>
      </c>
      <c r="B6" s="53" t="s">
        <v>44</v>
      </c>
      <c r="C6" s="53" t="s">
        <v>27</v>
      </c>
      <c r="D6" s="53" t="s">
        <v>26</v>
      </c>
      <c r="E6" s="53" t="s">
        <v>58</v>
      </c>
      <c r="F6" s="53" t="s">
        <v>49</v>
      </c>
      <c r="G6" s="54">
        <v>42941</v>
      </c>
      <c r="H6" s="55">
        <v>-5154.09</v>
      </c>
    </row>
    <row r="7" spans="1:8" ht="14.45" x14ac:dyDescent="0.3">
      <c r="A7" s="53" t="s">
        <v>45</v>
      </c>
      <c r="B7" s="53" t="s">
        <v>44</v>
      </c>
      <c r="C7" s="53" t="s">
        <v>27</v>
      </c>
      <c r="D7" s="53" t="s">
        <v>26</v>
      </c>
      <c r="E7" s="53" t="s">
        <v>58</v>
      </c>
      <c r="F7" s="53" t="s">
        <v>49</v>
      </c>
      <c r="G7" s="54">
        <v>42972</v>
      </c>
      <c r="H7" s="55">
        <v>-5154.09</v>
      </c>
    </row>
    <row r="8" spans="1:8" ht="14.45" x14ac:dyDescent="0.3">
      <c r="A8" s="53" t="s">
        <v>45</v>
      </c>
      <c r="B8" s="53" t="s">
        <v>44</v>
      </c>
      <c r="C8" s="53" t="s">
        <v>27</v>
      </c>
      <c r="D8" s="53" t="s">
        <v>26</v>
      </c>
      <c r="E8" s="53" t="s">
        <v>58</v>
      </c>
      <c r="F8" s="53" t="s">
        <v>49</v>
      </c>
      <c r="G8" s="54">
        <v>43003</v>
      </c>
      <c r="H8" s="55">
        <v>-5154.09</v>
      </c>
    </row>
    <row r="9" spans="1:8" ht="14.45" x14ac:dyDescent="0.3">
      <c r="A9" s="53" t="s">
        <v>45</v>
      </c>
      <c r="B9" s="53" t="s">
        <v>44</v>
      </c>
      <c r="C9" s="53" t="s">
        <v>27</v>
      </c>
      <c r="D9" s="53" t="s">
        <v>26</v>
      </c>
      <c r="E9" s="53" t="s">
        <v>58</v>
      </c>
      <c r="F9" s="53" t="s">
        <v>49</v>
      </c>
      <c r="G9" s="54">
        <v>43033</v>
      </c>
      <c r="H9" s="55">
        <v>-5154.09</v>
      </c>
    </row>
    <row r="10" spans="1:8" ht="14.45" x14ac:dyDescent="0.3">
      <c r="A10" s="53" t="s">
        <v>45</v>
      </c>
      <c r="B10" s="53" t="s">
        <v>44</v>
      </c>
      <c r="C10" s="53" t="s">
        <v>27</v>
      </c>
      <c r="D10" s="53" t="s">
        <v>26</v>
      </c>
      <c r="E10" s="53" t="s">
        <v>58</v>
      </c>
      <c r="F10" s="53" t="s">
        <v>49</v>
      </c>
      <c r="G10" s="54">
        <v>43064</v>
      </c>
      <c r="H10" s="55">
        <v>-5154.09</v>
      </c>
    </row>
    <row r="11" spans="1:8" ht="14.45" x14ac:dyDescent="0.3">
      <c r="A11" s="53" t="s">
        <v>45</v>
      </c>
      <c r="B11" s="53" t="s">
        <v>32</v>
      </c>
      <c r="C11" s="53" t="s">
        <v>27</v>
      </c>
      <c r="D11" s="53" t="s">
        <v>26</v>
      </c>
      <c r="E11" s="53" t="s">
        <v>58</v>
      </c>
      <c r="F11" s="53" t="s">
        <v>30</v>
      </c>
      <c r="G11" s="54">
        <v>43094</v>
      </c>
      <c r="H11" s="55">
        <v>2992.7</v>
      </c>
    </row>
    <row r="12" spans="1:8" ht="14.45" x14ac:dyDescent="0.3">
      <c r="A12" s="53" t="s">
        <v>45</v>
      </c>
      <c r="B12" s="53" t="s">
        <v>31</v>
      </c>
      <c r="C12" s="53" t="s">
        <v>27</v>
      </c>
      <c r="D12" s="53" t="s">
        <v>26</v>
      </c>
      <c r="E12" s="53" t="s">
        <v>58</v>
      </c>
      <c r="F12" s="53" t="s">
        <v>30</v>
      </c>
      <c r="G12" s="54">
        <v>43094</v>
      </c>
      <c r="H12" s="55">
        <v>908.08</v>
      </c>
    </row>
    <row r="13" spans="1:8" ht="14.45" x14ac:dyDescent="0.3">
      <c r="A13" s="53" t="s">
        <v>45</v>
      </c>
      <c r="B13" s="53" t="s">
        <v>48</v>
      </c>
      <c r="C13" s="53" t="s">
        <v>27</v>
      </c>
      <c r="D13" s="53" t="s">
        <v>26</v>
      </c>
      <c r="E13" s="53" t="s">
        <v>58</v>
      </c>
      <c r="F13" s="53" t="s">
        <v>46</v>
      </c>
      <c r="G13" s="54">
        <v>43100</v>
      </c>
      <c r="H13" s="55">
        <v>-2992.7</v>
      </c>
    </row>
    <row r="14" spans="1:8" ht="14.45" x14ac:dyDescent="0.3">
      <c r="A14" s="53" t="s">
        <v>45</v>
      </c>
      <c r="B14" s="53" t="s">
        <v>47</v>
      </c>
      <c r="C14" s="53" t="s">
        <v>27</v>
      </c>
      <c r="D14" s="53" t="s">
        <v>26</v>
      </c>
      <c r="E14" s="53" t="s">
        <v>58</v>
      </c>
      <c r="F14" s="53" t="s">
        <v>46</v>
      </c>
      <c r="G14" s="54">
        <v>43100</v>
      </c>
      <c r="H14" s="55">
        <v>-2992.7</v>
      </c>
    </row>
    <row r="15" spans="1:8" ht="14.45" x14ac:dyDescent="0.3">
      <c r="A15" s="53" t="s">
        <v>45</v>
      </c>
      <c r="B15" s="53" t="s">
        <v>44</v>
      </c>
      <c r="C15" s="53" t="s">
        <v>27</v>
      </c>
      <c r="D15" s="53" t="s">
        <v>26</v>
      </c>
      <c r="E15" s="53" t="s">
        <v>58</v>
      </c>
      <c r="F15" s="53" t="s">
        <v>27</v>
      </c>
      <c r="G15" s="54">
        <v>43125</v>
      </c>
      <c r="H15" s="55">
        <v>2165.42</v>
      </c>
    </row>
    <row r="16" spans="1:8" ht="14.45" x14ac:dyDescent="0.3">
      <c r="A16" s="53" t="s">
        <v>45</v>
      </c>
      <c r="B16" s="53" t="s">
        <v>44</v>
      </c>
      <c r="C16" s="53" t="s">
        <v>27</v>
      </c>
      <c r="D16" s="53" t="s">
        <v>26</v>
      </c>
      <c r="E16" s="53" t="s">
        <v>58</v>
      </c>
      <c r="F16" s="53" t="s">
        <v>27</v>
      </c>
      <c r="G16" s="54">
        <v>43156</v>
      </c>
      <c r="H16" s="55">
        <v>2165.42</v>
      </c>
    </row>
    <row r="17" spans="1:8" ht="14.45" x14ac:dyDescent="0.3">
      <c r="A17" s="53" t="s">
        <v>45</v>
      </c>
      <c r="B17" s="53" t="s">
        <v>44</v>
      </c>
      <c r="C17" s="53" t="s">
        <v>27</v>
      </c>
      <c r="D17" s="53" t="s">
        <v>26</v>
      </c>
      <c r="E17" s="53" t="s">
        <v>58</v>
      </c>
      <c r="F17" s="53" t="s">
        <v>27</v>
      </c>
      <c r="G17" s="54">
        <v>43184</v>
      </c>
      <c r="H17" s="55">
        <v>2165.42</v>
      </c>
    </row>
    <row r="18" spans="1:8" ht="14.45" x14ac:dyDescent="0.3">
      <c r="A18" s="53" t="s">
        <v>45</v>
      </c>
      <c r="B18" s="53" t="s">
        <v>44</v>
      </c>
      <c r="C18" s="53" t="s">
        <v>27</v>
      </c>
      <c r="D18" s="53" t="s">
        <v>26</v>
      </c>
      <c r="E18" s="53" t="s">
        <v>58</v>
      </c>
      <c r="F18" s="53" t="s">
        <v>27</v>
      </c>
      <c r="G18" s="54">
        <v>43215</v>
      </c>
      <c r="H18" s="55">
        <v>2165.42</v>
      </c>
    </row>
    <row r="19" spans="1:8" ht="14.45" x14ac:dyDescent="0.3">
      <c r="A19" s="53" t="s">
        <v>45</v>
      </c>
      <c r="B19" s="53" t="s">
        <v>44</v>
      </c>
      <c r="C19" s="53" t="s">
        <v>27</v>
      </c>
      <c r="D19" s="53" t="s">
        <v>26</v>
      </c>
      <c r="E19" s="53" t="s">
        <v>58</v>
      </c>
      <c r="F19" s="53" t="s">
        <v>27</v>
      </c>
      <c r="G19" s="54">
        <v>43245</v>
      </c>
      <c r="H19" s="55">
        <v>2165.42</v>
      </c>
    </row>
    <row r="20" spans="1:8" ht="14.45" x14ac:dyDescent="0.3">
      <c r="A20" s="53" t="s">
        <v>45</v>
      </c>
      <c r="B20" s="53" t="s">
        <v>44</v>
      </c>
      <c r="C20" s="53" t="s">
        <v>27</v>
      </c>
      <c r="D20" s="53" t="s">
        <v>26</v>
      </c>
      <c r="E20" s="53" t="s">
        <v>58</v>
      </c>
      <c r="F20" s="53" t="s">
        <v>27</v>
      </c>
      <c r="G20" s="54">
        <v>43276</v>
      </c>
      <c r="H20" s="55">
        <v>2165.42</v>
      </c>
    </row>
    <row r="21" spans="1:8" ht="13.9" thickBot="1" x14ac:dyDescent="0.35">
      <c r="A21" s="45" t="s">
        <v>25</v>
      </c>
      <c r="B21" s="45" t="s">
        <v>25</v>
      </c>
      <c r="C21" s="45" t="s">
        <v>25</v>
      </c>
      <c r="D21" s="45" t="s">
        <v>25</v>
      </c>
      <c r="E21" s="47">
        <f>SUM(E6:E20)</f>
        <v>0</v>
      </c>
      <c r="F21" s="46"/>
      <c r="G21" s="45" t="s">
        <v>25</v>
      </c>
      <c r="H21" s="58">
        <f>SUM(H6:H20)</f>
        <v>-14862.550000000008</v>
      </c>
    </row>
    <row r="22" spans="1:8" ht="15.75" thickTop="1" x14ac:dyDescent="0.2">
      <c r="A22" s="49" t="s">
        <v>43</v>
      </c>
    </row>
    <row r="23" spans="1:8" ht="15" x14ac:dyDescent="0.2">
      <c r="A23" s="49" t="s">
        <v>42</v>
      </c>
    </row>
    <row r="24" spans="1:8" ht="15" x14ac:dyDescent="0.2">
      <c r="A24" s="49" t="s">
        <v>41</v>
      </c>
    </row>
    <row r="25" spans="1:8" ht="13.15" x14ac:dyDescent="0.3">
      <c r="A25" s="48" t="s">
        <v>40</v>
      </c>
    </row>
    <row r="26" spans="1:8" ht="28.9" x14ac:dyDescent="0.3">
      <c r="A26" s="56" t="s">
        <v>39</v>
      </c>
      <c r="B26" s="56" t="s">
        <v>36</v>
      </c>
      <c r="C26" s="56" t="s">
        <v>38</v>
      </c>
      <c r="D26" s="56" t="s">
        <v>37</v>
      </c>
      <c r="E26" s="57" t="s">
        <v>59</v>
      </c>
      <c r="F26" s="57" t="s">
        <v>33</v>
      </c>
      <c r="G26" s="56" t="s">
        <v>34</v>
      </c>
      <c r="H26" s="56" t="s">
        <v>35</v>
      </c>
    </row>
    <row r="27" spans="1:8" ht="14.45" x14ac:dyDescent="0.3">
      <c r="A27" s="53" t="s">
        <v>29</v>
      </c>
      <c r="B27" s="53" t="s">
        <v>28</v>
      </c>
      <c r="C27" s="53" t="s">
        <v>27</v>
      </c>
      <c r="D27" s="53" t="s">
        <v>26</v>
      </c>
      <c r="E27" s="53" t="s">
        <v>58</v>
      </c>
      <c r="F27" s="53" t="s">
        <v>27</v>
      </c>
      <c r="G27" s="54">
        <v>42941</v>
      </c>
      <c r="H27" s="55">
        <v>1373.24</v>
      </c>
    </row>
    <row r="28" spans="1:8" ht="14.45" x14ac:dyDescent="0.3">
      <c r="A28" s="53" t="s">
        <v>29</v>
      </c>
      <c r="B28" s="53" t="s">
        <v>28</v>
      </c>
      <c r="C28" s="53" t="s">
        <v>27</v>
      </c>
      <c r="D28" s="53" t="s">
        <v>26</v>
      </c>
      <c r="E28" s="53" t="s">
        <v>58</v>
      </c>
      <c r="F28" s="53" t="s">
        <v>27</v>
      </c>
      <c r="G28" s="54">
        <v>42972</v>
      </c>
      <c r="H28" s="55">
        <v>1373.24</v>
      </c>
    </row>
    <row r="29" spans="1:8" ht="14.45" x14ac:dyDescent="0.3">
      <c r="A29" s="53" t="s">
        <v>29</v>
      </c>
      <c r="B29" s="53" t="s">
        <v>28</v>
      </c>
      <c r="C29" s="53" t="s">
        <v>27</v>
      </c>
      <c r="D29" s="53" t="s">
        <v>26</v>
      </c>
      <c r="E29" s="53" t="s">
        <v>58</v>
      </c>
      <c r="F29" s="53" t="s">
        <v>27</v>
      </c>
      <c r="G29" s="54">
        <v>43003</v>
      </c>
      <c r="H29" s="55">
        <v>1373.24</v>
      </c>
    </row>
    <row r="30" spans="1:8" ht="14.45" x14ac:dyDescent="0.3">
      <c r="A30" s="53" t="s">
        <v>29</v>
      </c>
      <c r="B30" s="53" t="s">
        <v>28</v>
      </c>
      <c r="C30" s="53" t="s">
        <v>27</v>
      </c>
      <c r="D30" s="53" t="s">
        <v>26</v>
      </c>
      <c r="E30" s="53" t="s">
        <v>58</v>
      </c>
      <c r="F30" s="53" t="s">
        <v>27</v>
      </c>
      <c r="G30" s="54">
        <v>43033</v>
      </c>
      <c r="H30" s="55">
        <v>1373.24</v>
      </c>
    </row>
    <row r="31" spans="1:8" ht="14.45" x14ac:dyDescent="0.3">
      <c r="A31" s="53" t="s">
        <v>29</v>
      </c>
      <c r="B31" s="53" t="s">
        <v>28</v>
      </c>
      <c r="C31" s="53" t="s">
        <v>27</v>
      </c>
      <c r="D31" s="53" t="s">
        <v>26</v>
      </c>
      <c r="E31" s="53" t="s">
        <v>58</v>
      </c>
      <c r="F31" s="53" t="s">
        <v>27</v>
      </c>
      <c r="G31" s="54">
        <v>43064</v>
      </c>
      <c r="H31" s="55">
        <v>1373.24</v>
      </c>
    </row>
    <row r="32" spans="1:8" ht="14.45" x14ac:dyDescent="0.3">
      <c r="A32" s="53" t="s">
        <v>29</v>
      </c>
      <c r="B32" s="53" t="s">
        <v>32</v>
      </c>
      <c r="C32" s="53" t="s">
        <v>27</v>
      </c>
      <c r="D32" s="53" t="s">
        <v>26</v>
      </c>
      <c r="E32" s="53" t="s">
        <v>58</v>
      </c>
      <c r="F32" s="53" t="s">
        <v>30</v>
      </c>
      <c r="G32" s="54">
        <v>43094</v>
      </c>
      <c r="H32" s="55">
        <v>797.37</v>
      </c>
    </row>
    <row r="33" spans="1:8" ht="14.45" x14ac:dyDescent="0.3">
      <c r="A33" s="53" t="s">
        <v>29</v>
      </c>
      <c r="B33" s="53" t="s">
        <v>31</v>
      </c>
      <c r="C33" s="53" t="s">
        <v>27</v>
      </c>
      <c r="D33" s="53" t="s">
        <v>26</v>
      </c>
      <c r="E33" s="53" t="s">
        <v>58</v>
      </c>
      <c r="F33" s="53" t="s">
        <v>30</v>
      </c>
      <c r="G33" s="54">
        <v>43094</v>
      </c>
      <c r="H33" s="55">
        <v>3156.39</v>
      </c>
    </row>
    <row r="34" spans="1:8" ht="14.45" x14ac:dyDescent="0.3">
      <c r="A34" s="53" t="s">
        <v>29</v>
      </c>
      <c r="B34" s="53" t="s">
        <v>28</v>
      </c>
      <c r="C34" s="53" t="s">
        <v>27</v>
      </c>
      <c r="D34" s="53" t="s">
        <v>26</v>
      </c>
      <c r="E34" s="53" t="s">
        <v>58</v>
      </c>
      <c r="F34" s="53" t="s">
        <v>27</v>
      </c>
      <c r="G34" s="54">
        <v>43125</v>
      </c>
      <c r="H34" s="55">
        <v>7526.78</v>
      </c>
    </row>
    <row r="35" spans="1:8" ht="14.45" x14ac:dyDescent="0.3">
      <c r="A35" s="53" t="s">
        <v>29</v>
      </c>
      <c r="B35" s="53" t="s">
        <v>28</v>
      </c>
      <c r="C35" s="53" t="s">
        <v>27</v>
      </c>
      <c r="D35" s="53" t="s">
        <v>26</v>
      </c>
      <c r="E35" s="53" t="s">
        <v>58</v>
      </c>
      <c r="F35" s="53" t="s">
        <v>27</v>
      </c>
      <c r="G35" s="54">
        <v>43156</v>
      </c>
      <c r="H35" s="55">
        <v>7526.78</v>
      </c>
    </row>
    <row r="36" spans="1:8" ht="14.45" x14ac:dyDescent="0.3">
      <c r="A36" s="53" t="s">
        <v>29</v>
      </c>
      <c r="B36" s="53" t="s">
        <v>28</v>
      </c>
      <c r="C36" s="53" t="s">
        <v>27</v>
      </c>
      <c r="D36" s="53" t="s">
        <v>26</v>
      </c>
      <c r="E36" s="53" t="s">
        <v>58</v>
      </c>
      <c r="F36" s="53" t="s">
        <v>27</v>
      </c>
      <c r="G36" s="54">
        <v>43184</v>
      </c>
      <c r="H36" s="55">
        <v>7526.78</v>
      </c>
    </row>
    <row r="37" spans="1:8" ht="14.45" x14ac:dyDescent="0.3">
      <c r="A37" s="53" t="s">
        <v>29</v>
      </c>
      <c r="B37" s="53" t="s">
        <v>28</v>
      </c>
      <c r="C37" s="53" t="s">
        <v>27</v>
      </c>
      <c r="D37" s="53" t="s">
        <v>26</v>
      </c>
      <c r="E37" s="53" t="s">
        <v>58</v>
      </c>
      <c r="F37" s="53" t="s">
        <v>27</v>
      </c>
      <c r="G37" s="54">
        <v>43215</v>
      </c>
      <c r="H37" s="55">
        <v>7526.78</v>
      </c>
    </row>
    <row r="38" spans="1:8" ht="14.45" x14ac:dyDescent="0.3">
      <c r="A38" s="53" t="s">
        <v>29</v>
      </c>
      <c r="B38" s="53" t="s">
        <v>28</v>
      </c>
      <c r="C38" s="53" t="s">
        <v>27</v>
      </c>
      <c r="D38" s="53" t="s">
        <v>26</v>
      </c>
      <c r="E38" s="53" t="s">
        <v>58</v>
      </c>
      <c r="F38" s="53" t="s">
        <v>27</v>
      </c>
      <c r="G38" s="54">
        <v>43245</v>
      </c>
      <c r="H38" s="55">
        <v>7526.78</v>
      </c>
    </row>
    <row r="39" spans="1:8" ht="14.45" x14ac:dyDescent="0.3">
      <c r="A39" s="53" t="s">
        <v>29</v>
      </c>
      <c r="B39" s="53" t="s">
        <v>28</v>
      </c>
      <c r="C39" s="53" t="s">
        <v>27</v>
      </c>
      <c r="D39" s="53" t="s">
        <v>26</v>
      </c>
      <c r="E39" s="53" t="s">
        <v>58</v>
      </c>
      <c r="F39" s="53" t="s">
        <v>27</v>
      </c>
      <c r="G39" s="54">
        <v>43276</v>
      </c>
      <c r="H39" s="55">
        <v>7526.78</v>
      </c>
    </row>
    <row r="40" spans="1:8" ht="13.9" thickBot="1" x14ac:dyDescent="0.35">
      <c r="A40" s="45" t="s">
        <v>25</v>
      </c>
      <c r="B40" s="45" t="s">
        <v>25</v>
      </c>
      <c r="C40" s="45" t="s">
        <v>25</v>
      </c>
      <c r="D40" s="45" t="s">
        <v>25</v>
      </c>
      <c r="E40" s="47"/>
      <c r="F40" s="46"/>
      <c r="G40" s="45" t="s">
        <v>25</v>
      </c>
      <c r="H40" s="58">
        <f>SUM(H27:H39)</f>
        <v>55980.639999999992</v>
      </c>
    </row>
    <row r="41" spans="1:8" ht="13.9" thickTop="1" x14ac:dyDescent="0.3"/>
    <row r="42" spans="1:8" ht="13.15" x14ac:dyDescent="0.3">
      <c r="E42" s="51">
        <f>H21</f>
        <v>-14862.550000000008</v>
      </c>
    </row>
    <row r="43" spans="1:8" ht="13.15" x14ac:dyDescent="0.3">
      <c r="E43" s="51">
        <f>H40</f>
        <v>55980.639999999992</v>
      </c>
    </row>
    <row r="44" spans="1:8" ht="13.9" thickBot="1" x14ac:dyDescent="0.35">
      <c r="E44" s="52">
        <f>SUM(E42:E43)</f>
        <v>41118.089999999982</v>
      </c>
    </row>
    <row r="45" spans="1:8" ht="13.9" thickTop="1" x14ac:dyDescent="0.3"/>
  </sheetData>
  <pageMargins left="0.75" right="0.75" top="1" bottom="1" header="0.5" footer="0.5"/>
  <pageSetup scale="7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E67927A-875A-43E2-A8B1-974254CE8059}"/>
</file>

<file path=customXml/itemProps2.xml><?xml version="1.0" encoding="utf-8"?>
<ds:datastoreItem xmlns:ds="http://schemas.openxmlformats.org/officeDocument/2006/customXml" ds:itemID="{E41FDC31-1B92-4940-9E17-8DD6DFA2FEC3}"/>
</file>

<file path=customXml/itemProps3.xml><?xml version="1.0" encoding="utf-8"?>
<ds:datastoreItem xmlns:ds="http://schemas.openxmlformats.org/officeDocument/2006/customXml" ds:itemID="{2392C115-9673-4987-85AE-5102775DC73E}"/>
</file>

<file path=customXml/itemProps4.xml><?xml version="1.0" encoding="utf-8"?>
<ds:datastoreItem xmlns:ds="http://schemas.openxmlformats.org/officeDocument/2006/customXml" ds:itemID="{A11A73CA-9687-4CBE-B372-C45F4BAFF5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 G</vt:lpstr>
      <vt:lpstr>2017 GRC Tax Reform</vt:lpstr>
      <vt:lpstr>Charged to IS Gas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NC</cp:lastModifiedBy>
  <cp:lastPrinted>2018-10-08T18:20:51Z</cp:lastPrinted>
  <dcterms:created xsi:type="dcterms:W3CDTF">2018-06-01T18:06:36Z</dcterms:created>
  <dcterms:modified xsi:type="dcterms:W3CDTF">2018-11-05T22:15:02Z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