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REGULATN\PA&amp;D\Decoupling Mechanism\Washington\3 Year Decoupling Evaluation\Earnings Test\Other IOUs\Decoupling Mechanisms\"/>
    </mc:Choice>
  </mc:AlternateContent>
  <xr:revisionPtr revIDLastSave="0" documentId="8_{2B03883C-144E-42C6-B8A0-AF0670BC1A1E}" xr6:coauthVersionLast="45" xr6:coauthVersionMax="45" xr10:uidLastSave="{00000000-0000-0000-0000-000000000000}"/>
  <bookViews>
    <workbookView xWindow="-108" yWindow="-108" windowWidth="19416" windowHeight="10416" tabRatio="832" xr2:uid="{00000000-000D-0000-FFFF-FFFF00000000}"/>
  </bookViews>
  <sheets>
    <sheet name="Delivery Rate Change Calc" sheetId="1" r:id="rId1"/>
    <sheet name="Delivery Rate Change Calc 26&amp;31" sheetId="2" r:id="rId2"/>
    <sheet name="FPC Rate Change Calc" sheetId="3" r:id="rId3"/>
    <sheet name="Summary of Rates" sheetId="12" r:id="rId4"/>
    <sheet name="Rate Test" sheetId="5" r:id="rId5"/>
    <sheet name="Rate Test 26&amp;31" sheetId="6" r:id="rId6"/>
    <sheet name="Electric Earnings Test" sheetId="64" r:id="rId7"/>
    <sheet name="Earn Test Alloc 2017" sheetId="18" r:id="rId8"/>
    <sheet name="Earn Test Alloc NonRes 2017" sheetId="19" r:id="rId9"/>
    <sheet name="Delivery Deferral Balance" sheetId="31" r:id="rId10"/>
    <sheet name="FPC Deferral Balance" sheetId="32" r:id="rId11"/>
    <sheet name="Electric Account Balance" sheetId="41" r:id="rId12"/>
    <sheet name="Amort Estimate" sheetId="29" r:id="rId13"/>
    <sheet name="Forecast" sheetId="28" r:id="rId14"/>
    <sheet name="Rate Impacts--&gt;" sheetId="42" r:id="rId15"/>
    <sheet name="Impacts Sch 142" sheetId="44" r:id="rId16"/>
    <sheet name="Typical Residential Sch 142" sheetId="45" r:id="rId17"/>
    <sheet name="Sch 142 Impacts" sheetId="46" r:id="rId18"/>
    <sheet name="Work Papers--&gt;" sheetId="16" r:id="rId19"/>
    <sheet name="Res Deferral Calc 2017" sheetId="47" r:id="rId20"/>
    <sheet name="NonRes Deferral Calc 2017" sheetId="48" r:id="rId21"/>
    <sheet name="Sch 12&amp;26 Deferral Calc 2017" sheetId="49" r:id="rId22"/>
    <sheet name="Sch 10&amp;31 Deferral Calc 2017" sheetId="50" r:id="rId23"/>
    <sheet name="Sch 7 Delivery Calc" sheetId="51" r:id="rId24"/>
    <sheet name="Sch 8&amp;24 Delivery Calc" sheetId="52" r:id="rId25"/>
    <sheet name="Non-Res Delivery Calc" sheetId="53" r:id="rId26"/>
    <sheet name="Sch 40 Delivery Calc" sheetId="54" r:id="rId27"/>
    <sheet name="Sch 12&amp;26 Delivery Calc" sheetId="55" r:id="rId28"/>
    <sheet name="Sch 10&amp;31 Delivery Calc" sheetId="56" r:id="rId29"/>
    <sheet name="Sch 46&amp;49 Delivery Calc" sheetId="57" r:id="rId30"/>
    <sheet name="Sch 7 FPC Calc" sheetId="58" r:id="rId31"/>
    <sheet name="Sch 8&amp;24 FPC Calc" sheetId="59" r:id="rId32"/>
    <sheet name="Non-Res FPC Calc" sheetId="60" r:id="rId33"/>
    <sheet name="Sch 40 FPC Calc" sheetId="61" r:id="rId34"/>
    <sheet name="Sch 12&amp;26 FPC Calc" sheetId="62" r:id="rId35"/>
    <sheet name="Sch 10&amp;31 FPC Calc" sheetId="63" r:id="rId36"/>
    <sheet name="Rate Test Revenue" sheetId="43" r:id="rId37"/>
    <sheet name="Elec Margin Calc 2017" sheetId="22" r:id="rId38"/>
    <sheet name="Elec Margin Calc NonRes 2017" sheetId="37" r:id="rId39"/>
    <sheet name="One Time NonRes Alloc 2017" sheetId="35" r:id="rId40"/>
    <sheet name="One Time FPC Alloc 2017" sheetId="36" r:id="rId41"/>
    <sheet name="Elec 2017 Norm Total Usage" sheetId="38" r:id="rId42"/>
    <sheet name="2017 GRC PCA Costs FPC" sheetId="39" r:id="rId43"/>
    <sheet name="Average Cust Counts" sheetId="40" r:id="rId44"/>
    <sheet name="Elect 2017GRC Conv Fctr" sheetId="30" r:id="rId45"/>
    <sheet name="ERF Allowed" sheetId="26" r:id="rId46"/>
    <sheet name="ERF Allowed 26&amp;31" sheetId="27"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s>
  <definedNames>
    <definedName name="______Jun09">" BS!$AI$7:$AI$1643"</definedName>
    <definedName name="_____Apr04" localSheetId="11">[1]BS!$U$7:$U$3582</definedName>
    <definedName name="_____Apr04">[1]BS!$U$7:$U$3582</definedName>
    <definedName name="_____Aug04" localSheetId="11">[1]BS!$Y$7:$Y$3582</definedName>
    <definedName name="_____Aug04">[1]BS!$Y$7:$Y$3582</definedName>
    <definedName name="_____Aug09" localSheetId="11" xml:space="preserve"> [2]BS!$Y$7:$Y$1726</definedName>
    <definedName name="_____Aug09" xml:space="preserve"> [2]BS!$Y$7:$Y$1726</definedName>
    <definedName name="_____Dec03" localSheetId="11">[3]BS!$T$7:$T$3582</definedName>
    <definedName name="_____Dec03">[3]BS!$T$7:$T$3582</definedName>
    <definedName name="_____Dec04" localSheetId="11">[1]BS!$AC$7:$AC$3580</definedName>
    <definedName name="_____Dec04">[1]BS!$AC$7:$AC$3580</definedName>
    <definedName name="_____Feb04" localSheetId="11">[1]BS!$S$7:$S$3582</definedName>
    <definedName name="_____Feb04">[1]BS!$S$7:$S$3582</definedName>
    <definedName name="_____Jan04" localSheetId="11">[1]BS!$R$7:$R$3582</definedName>
    <definedName name="_____Jan04">[1]BS!$R$7:$R$3582</definedName>
    <definedName name="_____Jul04" localSheetId="11">[1]BS!$X$7:$X$3582</definedName>
    <definedName name="_____Jul04">[1]BS!$X$7:$X$3582</definedName>
    <definedName name="_____Jul09" localSheetId="11" xml:space="preserve"> [2]BS!$X$7:$X$1726</definedName>
    <definedName name="_____Jul09" xml:space="preserve"> [2]BS!$X$7:$X$1726</definedName>
    <definedName name="_____Jun04" localSheetId="11">[1]BS!$W$7:$W$3582</definedName>
    <definedName name="_____Jun04">[1]BS!$W$7:$W$3582</definedName>
    <definedName name="_____Jun09">" BS!$AI$7:$AI$1643"</definedName>
    <definedName name="_____Mar04" localSheetId="11">[1]BS!$T$7:$T$3582</definedName>
    <definedName name="_____Mar04">[1]BS!$T$7:$T$3582</definedName>
    <definedName name="_____May04" localSheetId="11">[1]BS!$V$7:$V$3582</definedName>
    <definedName name="_____May04">[1]BS!$V$7:$V$3582</definedName>
    <definedName name="_____Nov03" localSheetId="11">[3]BS!$S$7:$S$3582</definedName>
    <definedName name="_____Nov03">[3]BS!$S$7:$S$3582</definedName>
    <definedName name="_____Nov04" localSheetId="11">[1]BS!$AB$7:$AB$3582</definedName>
    <definedName name="_____Nov04">[1]BS!$AB$7:$AB$3582</definedName>
    <definedName name="_____Oct03" localSheetId="11">[3]BS!$R$7:$R$3582</definedName>
    <definedName name="_____Oct03">[3]BS!$R$7:$R$3582</definedName>
    <definedName name="_____Oct04" localSheetId="11">[1]BS!$AA$7:$AA$3582</definedName>
    <definedName name="_____Oct04">[1]BS!$AA$7:$AA$3582</definedName>
    <definedName name="_____Sep03" localSheetId="11">[3]BS!$Q$7:$Q$3582</definedName>
    <definedName name="_____Sep03">[3]BS!$Q$7:$Q$3582</definedName>
    <definedName name="_____Sep04" localSheetId="11">[1]BS!$Z$7:$Z$3582</definedName>
    <definedName name="_____Sep04">[1]BS!$Z$7:$Z$3582</definedName>
    <definedName name="____Apr04" localSheetId="11">[1]BS!$U$7:$U$3582</definedName>
    <definedName name="____Apr04">[1]BS!$U$7:$U$3582</definedName>
    <definedName name="____Aug04" localSheetId="11">[1]BS!$Y$7:$Y$3582</definedName>
    <definedName name="____Aug04">[1]BS!$Y$7:$Y$3582</definedName>
    <definedName name="____Aug09" localSheetId="11" xml:space="preserve"> [2]BS!$Y$7:$Y$1726</definedName>
    <definedName name="____Aug09" xml:space="preserve"> [2]BS!$Y$7:$Y$1726</definedName>
    <definedName name="____Dec03" localSheetId="11">[3]BS!$T$7:$T$3582</definedName>
    <definedName name="____Dec03">[3]BS!$T$7:$T$3582</definedName>
    <definedName name="____Dec04" localSheetId="11">[1]BS!$AC$7:$AC$3580</definedName>
    <definedName name="____Dec04">[1]BS!$AC$7:$AC$3580</definedName>
    <definedName name="____Feb04" localSheetId="11">[1]BS!$S$7:$S$3582</definedName>
    <definedName name="____Feb04">[1]BS!$S$7:$S$3582</definedName>
    <definedName name="____Jan04" localSheetId="11">[1]BS!$R$7:$R$3582</definedName>
    <definedName name="____Jan04">[1]BS!$R$7:$R$3582</definedName>
    <definedName name="____Jul04" localSheetId="11">[1]BS!$X$7:$X$3582</definedName>
    <definedName name="____Jul04">[1]BS!$X$7:$X$3582</definedName>
    <definedName name="____Jul09" localSheetId="11" xml:space="preserve"> [2]BS!$X$7:$X$1726</definedName>
    <definedName name="____Jul09" xml:space="preserve"> [2]BS!$X$7:$X$1726</definedName>
    <definedName name="____Jun04" localSheetId="11">[1]BS!$W$7:$W$3582</definedName>
    <definedName name="____Jun04">[1]BS!$W$7:$W$3582</definedName>
    <definedName name="____Jun09">" BS!$AI$7:$AI$1643"</definedName>
    <definedName name="____Mar04" localSheetId="11">[1]BS!$T$7:$T$3582</definedName>
    <definedName name="____Mar04">[1]BS!$T$7:$T$3582</definedName>
    <definedName name="____May04" localSheetId="11">[1]BS!$V$7:$V$3582</definedName>
    <definedName name="____May04">[1]BS!$V$7:$V$3582</definedName>
    <definedName name="____Nov03" localSheetId="11">[3]BS!$S$7:$S$3582</definedName>
    <definedName name="____Nov03">[3]BS!$S$7:$S$3582</definedName>
    <definedName name="____Nov04" localSheetId="11">[1]BS!$AB$7:$AB$3582</definedName>
    <definedName name="____Nov04">[1]BS!$AB$7:$AB$3582</definedName>
    <definedName name="____Oct03" localSheetId="11">[3]BS!$R$7:$R$3582</definedName>
    <definedName name="____Oct03">[3]BS!$R$7:$R$3582</definedName>
    <definedName name="____Oct04" localSheetId="11">[1]BS!$AA$7:$AA$3582</definedName>
    <definedName name="____Oct04">[1]BS!$AA$7:$AA$3582</definedName>
    <definedName name="____Sep03" localSheetId="11">[3]BS!$Q$7:$Q$3582</definedName>
    <definedName name="____Sep03">[3]BS!$Q$7:$Q$3582</definedName>
    <definedName name="____Sep04" localSheetId="11">[1]BS!$Z$7:$Z$3582</definedName>
    <definedName name="____Sep04">[1]BS!$Z$7:$Z$3582</definedName>
    <definedName name="___Apr04" localSheetId="11">[1]BS!$U$7:$U$3582</definedName>
    <definedName name="___Apr04">[1]BS!$U$7:$U$3582</definedName>
    <definedName name="___Aug04" localSheetId="11">[1]BS!$Y$7:$Y$3582</definedName>
    <definedName name="___Aug04">[1]BS!$Y$7:$Y$3582</definedName>
    <definedName name="___Aug09" localSheetId="11" xml:space="preserve"> [2]BS!$Y$7:$Y$1726</definedName>
    <definedName name="___Aug09" xml:space="preserve"> [2]BS!$Y$7:$Y$1726</definedName>
    <definedName name="___Dec03" localSheetId="11">[3]BS!$T$7:$T$3582</definedName>
    <definedName name="___Dec03">[3]BS!$T$7:$T$3582</definedName>
    <definedName name="___Dec04" localSheetId="11">[1]BS!$AC$7:$AC$3580</definedName>
    <definedName name="___Dec04">[1]BS!$AC$7:$AC$3580</definedName>
    <definedName name="___Feb04" localSheetId="11">[1]BS!$S$7:$S$3582</definedName>
    <definedName name="___Feb04">[1]BS!$S$7:$S$3582</definedName>
    <definedName name="___Jan04" localSheetId="11">[1]BS!$R$7:$R$3582</definedName>
    <definedName name="___Jan04">[1]BS!$R$7:$R$3582</definedName>
    <definedName name="___Jul04" localSheetId="11">[1]BS!$X$7:$X$3582</definedName>
    <definedName name="___Jul04">[1]BS!$X$7:$X$3582</definedName>
    <definedName name="___Jul09" localSheetId="11" xml:space="preserve"> [2]BS!$X$7:$X$1726</definedName>
    <definedName name="___Jul09" xml:space="preserve"> [2]BS!$X$7:$X$1726</definedName>
    <definedName name="___Jun04" localSheetId="11">[1]BS!$W$7:$W$3582</definedName>
    <definedName name="___Jun04">[1]BS!$W$7:$W$3582</definedName>
    <definedName name="___Jun09">" BS!$AI$7:$AI$1643"</definedName>
    <definedName name="___Mar04" localSheetId="11">[1]BS!$T$7:$T$3582</definedName>
    <definedName name="___Mar04">[1]BS!$T$7:$T$3582</definedName>
    <definedName name="___May04" localSheetId="11">[1]BS!$V$7:$V$3582</definedName>
    <definedName name="___May04">[1]BS!$V$7:$V$3582</definedName>
    <definedName name="___Nov03" localSheetId="11">[3]BS!$S$7:$S$3582</definedName>
    <definedName name="___Nov03">[3]BS!$S$7:$S$3582</definedName>
    <definedName name="___Nov04" localSheetId="11">[1]BS!$AB$7:$AB$3582</definedName>
    <definedName name="___Nov04">[1]BS!$AB$7:$AB$3582</definedName>
    <definedName name="___Oct03" localSheetId="11">[3]BS!$R$7:$R$3582</definedName>
    <definedName name="___Oct03">[3]BS!$R$7:$R$3582</definedName>
    <definedName name="___Oct04" localSheetId="11">[1]BS!$AA$7:$AA$3582</definedName>
    <definedName name="___Oct04">[1]BS!$AA$7:$AA$3582</definedName>
    <definedName name="___PC1" localSheetId="11">[4]CLASSIFIERS!$A$7:$IV$7</definedName>
    <definedName name="___PC1">[4]CLASSIFIERS!$A$7:$IV$7</definedName>
    <definedName name="___PC2" localSheetId="11">[4]CLASSIFIERS!$A$10:$IV$10</definedName>
    <definedName name="___PC2">[4]CLASSIFIERS!$A$10:$IV$10</definedName>
    <definedName name="___PC3" localSheetId="11">[4]CLASSIFIERS!$A$12:$IV$12</definedName>
    <definedName name="___PC3">[4]CLASSIFIERS!$A$12:$IV$12</definedName>
    <definedName name="___PC4" localSheetId="11">[4]CLASSIFIERS!$A$13:$IV$13</definedName>
    <definedName name="___PC4">[4]CLASSIFIERS!$A$13:$IV$13</definedName>
    <definedName name="___SEC24" localSheetId="11">[4]EXTERNAL!$A$112:$IV$114</definedName>
    <definedName name="___SEC24">[4]EXTERNAL!$A$112:$IV$114</definedName>
    <definedName name="___Sep03" localSheetId="11">[3]BS!$Q$7:$Q$3582</definedName>
    <definedName name="___Sep03">[3]BS!$Q$7:$Q$3582</definedName>
    <definedName name="___Sep04" localSheetId="11">[1]BS!$Z$7:$Z$3582</definedName>
    <definedName name="___Sep04">[1]BS!$Z$7:$Z$3582</definedName>
    <definedName name="__123Graph_A">[5]Quant!$D$71:$O$71</definedName>
    <definedName name="__123Graph_ABUDG6_DSCRPR">[5]Quant!$D$71:$O$71</definedName>
    <definedName name="__123Graph_ABUDG6_ESCRPR1">[5]Quant!$D$100:$O$100</definedName>
    <definedName name="__123Graph_B">[5]Quant!$D$72:$O$72</definedName>
    <definedName name="__123Graph_BBUDG6_DSCRPR">[5]Quant!$D$72:$O$72</definedName>
    <definedName name="__123Graph_BBUDG6_ESCRPR1">[5]Quant!$D$88:$O$88</definedName>
    <definedName name="__123Graph_X">[5]Quant!$D$5:$O$5</definedName>
    <definedName name="__123Graph_XBUDG6_DSCRPR">[5]Quant!$D$5:$O$5</definedName>
    <definedName name="__123Graph_XBUDG6_ESCRPR1">[5]Quant!$D$5:$O$5</definedName>
    <definedName name="__Apr04" localSheetId="11">[1]BS!$U$7:$U$3582</definedName>
    <definedName name="__Apr04">[1]BS!$U$7:$U$3582</definedName>
    <definedName name="__Aug04" localSheetId="11">[1]BS!$Y$7:$Y$3582</definedName>
    <definedName name="__Aug04">[1]BS!$Y$7:$Y$3582</definedName>
    <definedName name="__Aug09" localSheetId="11" xml:space="preserve"> [2]BS!$Y$7:$Y$1726</definedName>
    <definedName name="__Aug09" xml:space="preserve"> [2]BS!$Y$7:$Y$1726</definedName>
    <definedName name="__Dec03" localSheetId="11">[3]BS!$T$7:$T$3582</definedName>
    <definedName name="__Dec03">[3]BS!$T$7:$T$3582</definedName>
    <definedName name="__Dec04" localSheetId="11">[1]BS!$AC$7:$AC$3580</definedName>
    <definedName name="__Dec04">[1]BS!$AC$7:$AC$3580</definedName>
    <definedName name="__Feb04" localSheetId="11">[1]BS!$S$7:$S$3582</definedName>
    <definedName name="__Feb04">[1]BS!$S$7:$S$3582</definedName>
    <definedName name="__Jan04" localSheetId="11">[1]BS!$R$7:$R$3582</definedName>
    <definedName name="__Jan04">[1]BS!$R$7:$R$3582</definedName>
    <definedName name="__Jul04" localSheetId="11">[1]BS!$X$7:$X$3582</definedName>
    <definedName name="__Jul04">[1]BS!$X$7:$X$3582</definedName>
    <definedName name="__Jul09" localSheetId="11" xml:space="preserve"> [2]BS!$X$7:$X$1726</definedName>
    <definedName name="__Jul09" xml:space="preserve"> [2]BS!$X$7:$X$1726</definedName>
    <definedName name="__Jun04" localSheetId="11">[1]BS!$W$7:$W$3582</definedName>
    <definedName name="__Jun04">[1]BS!$W$7:$W$3582</definedName>
    <definedName name="__Jun09">" BS!$AI$7:$AI$1643"</definedName>
    <definedName name="__Mar04" localSheetId="11">[1]BS!$T$7:$T$3582</definedName>
    <definedName name="__Mar04">[1]BS!$T$7:$T$3582</definedName>
    <definedName name="__May04" localSheetId="11">[1]BS!$V$7:$V$3582</definedName>
    <definedName name="__May04">[1]BS!$V$7:$V$3582</definedName>
    <definedName name="__Nov03" localSheetId="11">[3]BS!$S$7:$S$3582</definedName>
    <definedName name="__Nov03">[3]BS!$S$7:$S$3582</definedName>
    <definedName name="__Nov04" localSheetId="11">[1]BS!$AB$7:$AB$3582</definedName>
    <definedName name="__Nov04">[1]BS!$AB$7:$AB$3582</definedName>
    <definedName name="__Oct03" localSheetId="11">[3]BS!$R$7:$R$3582</definedName>
    <definedName name="__Oct03">[3]BS!$R$7:$R$3582</definedName>
    <definedName name="__Oct04" localSheetId="11">[1]BS!$AA$7:$AA$3582</definedName>
    <definedName name="__Oct04">[1]BS!$AA$7:$AA$3582</definedName>
    <definedName name="__PC1" localSheetId="11">[4]CLASSIFIERS!$A$7:$IV$7</definedName>
    <definedName name="__PC1">[4]CLASSIFIERS!$A$7:$IV$7</definedName>
    <definedName name="__PC2" localSheetId="11">[4]CLASSIFIERS!$A$10:$IV$10</definedName>
    <definedName name="__PC2">[4]CLASSIFIERS!$A$10:$IV$10</definedName>
    <definedName name="__PC3" localSheetId="11">[4]CLASSIFIERS!$A$12:$IV$12</definedName>
    <definedName name="__PC3">[4]CLASSIFIERS!$A$12:$IV$12</definedName>
    <definedName name="__PC4" localSheetId="11">[4]CLASSIFIERS!$A$13:$IV$13</definedName>
    <definedName name="__PC4">[4]CLASSIFIERS!$A$13:$IV$13</definedName>
    <definedName name="__SEC24" localSheetId="11">[4]EXTERNAL!$A$112:$IV$114</definedName>
    <definedName name="__SEC24">[4]EXTERNAL!$A$112:$IV$114</definedName>
    <definedName name="__Sep03" localSheetId="11">[3]BS!$Q$7:$Q$3582</definedName>
    <definedName name="__Sep03">[3]BS!$Q$7:$Q$3582</definedName>
    <definedName name="__Sep04" localSheetId="11">[1]BS!$Z$7:$Z$3582</definedName>
    <definedName name="__Sep04">[1]BS!$Z$7:$Z$3582</definedName>
    <definedName name="_1__123Graph_ABUDG6_D_ESCRPR">[5]Quant!$D$71:$O$71</definedName>
    <definedName name="_3__123Graph_BBUDG6_D_ESCRPR">[5]Quant!$D$72:$O$72</definedName>
    <definedName name="_4__123Graph_BBUDG6_Dtons_inv">[5]Quant!$D$9:$O$9</definedName>
    <definedName name="_5__123Graph_CBUDG6_D_ESCRPR">[5]Quant!$D$100:$O$100</definedName>
    <definedName name="_6__123Graph_DBUDG6_D_ESCRPR">[5]Quant!$D$88:$O$88</definedName>
    <definedName name="_7__123Graph_XBUDG6_D_ESCRPR">[5]Quant!$D$5:$O$5</definedName>
    <definedName name="_8__123Graph_XBUDG6_Dtons_inv">[5]Quant!$D$5:$O$5</definedName>
    <definedName name="_Apr04" localSheetId="11">[1]BS!$U$7:$U$3582</definedName>
    <definedName name="_Apr04">[1]BS!$U$7:$U$3582</definedName>
    <definedName name="_Apr09" localSheetId="11" xml:space="preserve"> [2]BS!$U$7:$U$1726</definedName>
    <definedName name="_Apr09" xml:space="preserve"> [2]BS!$U$7:$U$1726</definedName>
    <definedName name="_Apr17">[6]BS!$U$8:$U$2552</definedName>
    <definedName name="_Aug04" localSheetId="11">[1]BS!$Y$7:$Y$3582</definedName>
    <definedName name="_Aug04">[1]BS!$Y$7:$Y$3582</definedName>
    <definedName name="_Aug09" localSheetId="11" xml:space="preserve"> [2]BS!$Y$7:$Y$1726</definedName>
    <definedName name="_Aug09" xml:space="preserve"> [2]BS!$Y$7:$Y$1726</definedName>
    <definedName name="_Aug16">[6]BS!$M$8:$M$2551</definedName>
    <definedName name="_Aug17">[6]BS!$Y$8:$Y$2552</definedName>
    <definedName name="_Dec03" localSheetId="11">[3]BS!$T$7:$T$3582</definedName>
    <definedName name="_Dec03">[3]BS!$T$7:$T$3582</definedName>
    <definedName name="_Dec04" localSheetId="11">[1]BS!$AC$7:$AC$3580</definedName>
    <definedName name="_Dec04">[1]BS!$AC$7:$AC$3580</definedName>
    <definedName name="_Dec08" localSheetId="11" xml:space="preserve"> [2]BS!$Q$7:$Q$1726</definedName>
    <definedName name="_Dec08" xml:space="preserve"> [2]BS!$Q$7:$Q$1726</definedName>
    <definedName name="_Dec16">[6]BS!$Q$8:$Q$2553</definedName>
    <definedName name="_Feb04" localSheetId="11">[1]BS!$S$7:$S$3582</definedName>
    <definedName name="_Feb04">[1]BS!$S$7:$S$3582</definedName>
    <definedName name="_FEB09" localSheetId="11" xml:space="preserve"> [2]BS!$S$7:$S$1726</definedName>
    <definedName name="_FEB09" xml:space="preserve"> [2]BS!$S$7:$S$1726</definedName>
    <definedName name="_Feb17">[6]BS!$S$8:$S$2552</definedName>
    <definedName name="_Jan04" localSheetId="11">[1]BS!$R$7:$R$3582</definedName>
    <definedName name="_Jan04">[1]BS!$R$7:$R$3582</definedName>
    <definedName name="_Jan17">[6]BS!$R$8:$R$2553</definedName>
    <definedName name="_Jul04" localSheetId="11">[1]BS!$X$7:$X$3582</definedName>
    <definedName name="_Jul04">[1]BS!$X$7:$X$3582</definedName>
    <definedName name="_Jul09" localSheetId="11" xml:space="preserve"> [2]BS!$X$7:$X$1726</definedName>
    <definedName name="_Jul09" xml:space="preserve"> [2]BS!$X$7:$X$1726</definedName>
    <definedName name="_July16">[6]BS!$L$8:$L$2551</definedName>
    <definedName name="_July17">[6]BS!$X$8:$X$2553</definedName>
    <definedName name="_Jun04" localSheetId="11">[1]BS!$W$7:$W$3582</definedName>
    <definedName name="_Jun04">[1]BS!$W$7:$W$3582</definedName>
    <definedName name="_Jun09" localSheetId="11" xml:space="preserve"> [2]BS!$W$7:$W$1726</definedName>
    <definedName name="_Jun09">" BS!$AI$7:$AI$1643"</definedName>
    <definedName name="_Jun16">[6]BS!$K$8:$K$2553</definedName>
    <definedName name="_Jun17">[6]BS!$W$8:$W$2553</definedName>
    <definedName name="_Mar04" localSheetId="11">[1]BS!$T$7:$T$3582</definedName>
    <definedName name="_Mar04">[1]BS!$T$7:$T$3582</definedName>
    <definedName name="_Mar17">[6]BS!$T$8:$T$2552</definedName>
    <definedName name="_May04" localSheetId="11">[1]BS!$V$7:$V$3582</definedName>
    <definedName name="_May04">[1]BS!$V$7:$V$3582</definedName>
    <definedName name="_May09" localSheetId="11" xml:space="preserve"> [2]BS!$V$7:$V$1726</definedName>
    <definedName name="_May09" xml:space="preserve"> [2]BS!$V$7:$V$1726</definedName>
    <definedName name="_May16">[6]BS!$J$8:$J$2551</definedName>
    <definedName name="_May17">[6]BS!$V$8:$V$2552</definedName>
    <definedName name="_Nov03" localSheetId="11">[3]BS!$S$7:$S$3582</definedName>
    <definedName name="_Nov03">[3]BS!$S$7:$S$3582</definedName>
    <definedName name="_Nov04" localSheetId="11">[1]BS!$AB$7:$AB$3582</definedName>
    <definedName name="_Nov04">[1]BS!$AB$7:$AB$3582</definedName>
    <definedName name="_Nov16">[6]BS!$P$8:$P$2556</definedName>
    <definedName name="_Oct03" localSheetId="11">[3]BS!$R$7:$R$3582</definedName>
    <definedName name="_Oct03">[3]BS!$R$7:$R$3582</definedName>
    <definedName name="_Oct04" localSheetId="11">[1]BS!$AA$7:$AA$3582</definedName>
    <definedName name="_Oct04">[1]BS!$AA$7:$AA$3582</definedName>
    <definedName name="_Oct09" localSheetId="11" xml:space="preserve"> [2]BS!$AA$7:$AA$1726</definedName>
    <definedName name="_Oct09" xml:space="preserve"> [2]BS!$AA$7:$AA$1726</definedName>
    <definedName name="_Oct16">[6]BS!$O$8:$O$2553</definedName>
    <definedName name="_Oct17">[6]BS!$AA$8:$AA$2552</definedName>
    <definedName name="_Order1">255</definedName>
    <definedName name="_Order2">255</definedName>
    <definedName name="_PC1" localSheetId="11">[4]CLASSIFIERS!$A$7:$IV$7</definedName>
    <definedName name="_PC1">[4]CLASSIFIERS!$A$7:$IV$7</definedName>
    <definedName name="_PC2" localSheetId="11">[4]CLASSIFIERS!$A$10:$IV$10</definedName>
    <definedName name="_PC2">[4]CLASSIFIERS!$A$10:$IV$10</definedName>
    <definedName name="_PC3" localSheetId="11">[4]CLASSIFIERS!$A$12:$IV$12</definedName>
    <definedName name="_PC3">[4]CLASSIFIERS!$A$12:$IV$12</definedName>
    <definedName name="_PC4" localSheetId="11">[4]CLASSIFIERS!$A$13:$IV$13</definedName>
    <definedName name="_PC4">[4]CLASSIFIERS!$A$13:$IV$13</definedName>
    <definedName name="_Regression_Int">1</definedName>
    <definedName name="_SEC24" localSheetId="11">[4]EXTERNAL!$A$112:$IV$114</definedName>
    <definedName name="_SEC24">[4]EXTERNAL!$A$112:$IV$114</definedName>
    <definedName name="_Sep03" localSheetId="12">[7]BS!$AB$7:$AB$3420</definedName>
    <definedName name="_Sep03" localSheetId="9">[7]BS!$AB$7:$AB$3420</definedName>
    <definedName name="_Sep03" localSheetId="11">[7]BS!$AB$7:$AB$3420</definedName>
    <definedName name="_Sep03" localSheetId="13">[7]BS!$AB$7:$AB$3420</definedName>
    <definedName name="_Sep03" localSheetId="10">[7]BS!$AB$7:$AB$3420</definedName>
    <definedName name="_Sep03">[3]BS!$Q$7:$Q$3582</definedName>
    <definedName name="_Sep04" localSheetId="11">[1]BS!$Z$7:$Z$3582</definedName>
    <definedName name="_Sep04">[1]BS!$Z$7:$Z$3582</definedName>
    <definedName name="_Sept16">[6]BS!$N$8:$N$2556</definedName>
    <definedName name="_Sept17">[6]BS!$Z$8:$Z$2552</definedName>
    <definedName name="_Testyear">'[8]KJB-6,13 Cmn Adj'!$B$7</definedName>
    <definedName name="a" localSheetId="11">[9]model!$A$6</definedName>
    <definedName name="a">[9]model!$A$6</definedName>
    <definedName name="AccessDatabase">"I:\COMTREL\FINICLE\TradeSummary.mdb"</definedName>
    <definedName name="Acct2281SO" localSheetId="11">'[10]Func Study'!$H$2190</definedName>
    <definedName name="Acct2281SO">'[10]Func Study'!$H$2190</definedName>
    <definedName name="Acct2283SO" localSheetId="11">'[10]Func Study'!$H$2198</definedName>
    <definedName name="Acct2283SO">'[10]Func Study'!$H$2198</definedName>
    <definedName name="Acct228SO" localSheetId="11">'[10]Func Study'!$H$2194</definedName>
    <definedName name="Acct228SO">'[10]Func Study'!$H$2194</definedName>
    <definedName name="Acct350" localSheetId="11">'[10]Func Study'!$H$1628</definedName>
    <definedName name="Acct350">'[10]Func Study'!$H$1628</definedName>
    <definedName name="Acct352" localSheetId="11">'[10]Func Study'!$H$1635</definedName>
    <definedName name="Acct352">'[10]Func Study'!$H$1635</definedName>
    <definedName name="Acct353" localSheetId="11">'[10]Func Study'!$H$1641</definedName>
    <definedName name="Acct353">'[10]Func Study'!$H$1641</definedName>
    <definedName name="Acct354" localSheetId="11">'[10]Func Study'!$H$1647</definedName>
    <definedName name="Acct354">'[10]Func Study'!$H$1647</definedName>
    <definedName name="Acct355" localSheetId="11">'[10]Func Study'!$H$1654</definedName>
    <definedName name="Acct355">'[10]Func Study'!$H$1654</definedName>
    <definedName name="Acct356" localSheetId="11">'[10]Func Study'!$H$1660</definedName>
    <definedName name="Acct356">'[10]Func Study'!$H$1660</definedName>
    <definedName name="Acct357" localSheetId="11">'[10]Func Study'!$H$1666</definedName>
    <definedName name="Acct357">'[10]Func Study'!$H$1666</definedName>
    <definedName name="Acct358" localSheetId="11">'[10]Func Study'!$H$1672</definedName>
    <definedName name="Acct358">'[10]Func Study'!$H$1672</definedName>
    <definedName name="Acct359" localSheetId="11">'[10]Func Study'!$H$1678</definedName>
    <definedName name="Acct359">'[10]Func Study'!$H$1678</definedName>
    <definedName name="Acct360" localSheetId="11">'[10]Func Study'!$H$1698</definedName>
    <definedName name="Acct360">'[10]Func Study'!$H$1698</definedName>
    <definedName name="Acct361" localSheetId="11">'[10]Func Study'!$H$1704</definedName>
    <definedName name="Acct361">'[10]Func Study'!$H$1704</definedName>
    <definedName name="Acct362" localSheetId="11">'[10]Func Study'!$H$1710</definedName>
    <definedName name="Acct362">'[10]Func Study'!$H$1710</definedName>
    <definedName name="Acct364" localSheetId="11">'[10]Func Study'!$H$1717</definedName>
    <definedName name="Acct364">'[10]Func Study'!$H$1717</definedName>
    <definedName name="Acct365" localSheetId="11">'[10]Func Study'!$H$1724</definedName>
    <definedName name="Acct365">'[10]Func Study'!$H$1724</definedName>
    <definedName name="Acct366" localSheetId="11">'[10]Func Study'!$H$1731</definedName>
    <definedName name="Acct366">'[10]Func Study'!$H$1731</definedName>
    <definedName name="Acct367" localSheetId="11">'[10]Func Study'!$H$1738</definedName>
    <definedName name="Acct367">'[10]Func Study'!$H$1738</definedName>
    <definedName name="Acct368" localSheetId="11">'[10]Func Study'!$H$1744</definedName>
    <definedName name="Acct368">'[10]Func Study'!$H$1744</definedName>
    <definedName name="Acct369" localSheetId="11">'[10]Func Study'!$H$1751</definedName>
    <definedName name="Acct369">'[10]Func Study'!$H$1751</definedName>
    <definedName name="Acct370" localSheetId="11">'[10]Func Study'!$H$1762</definedName>
    <definedName name="Acct370">'[10]Func Study'!$H$1762</definedName>
    <definedName name="Acct371" localSheetId="11">'[10]Func Study'!$H$1769</definedName>
    <definedName name="Acct371">'[10]Func Study'!$H$1769</definedName>
    <definedName name="Acct372" localSheetId="11">'[10]Func Study'!$H$1776</definedName>
    <definedName name="Acct372">'[10]Func Study'!$H$1776</definedName>
    <definedName name="Acct372A" localSheetId="11">'[10]Func Study'!$H$1775</definedName>
    <definedName name="Acct372A">'[10]Func Study'!$H$1775</definedName>
    <definedName name="Acct372DP" localSheetId="11">'[10]Func Study'!$H$1773</definedName>
    <definedName name="Acct372DP">'[10]Func Study'!$H$1773</definedName>
    <definedName name="Acct372DS" localSheetId="11">'[10]Func Study'!$H$1774</definedName>
    <definedName name="Acct372DS">'[10]Func Study'!$H$1774</definedName>
    <definedName name="Acct373" localSheetId="11">'[10]Func Study'!$H$1782</definedName>
    <definedName name="Acct373">'[10]Func Study'!$H$1782</definedName>
    <definedName name="Acct448S" localSheetId="11">'[10]Func Study'!$H$274</definedName>
    <definedName name="Acct448S">'[10]Func Study'!$H$274</definedName>
    <definedName name="Acct450S" localSheetId="11">'[10]Func Study'!$H$302</definedName>
    <definedName name="Acct450S">'[10]Func Study'!$H$302</definedName>
    <definedName name="Acct451S" localSheetId="11">'[10]Func Study'!$H$307</definedName>
    <definedName name="Acct451S">'[10]Func Study'!$H$307</definedName>
    <definedName name="Acct454S" localSheetId="11">'[10]Func Study'!$H$318</definedName>
    <definedName name="Acct454S">'[10]Func Study'!$H$318</definedName>
    <definedName name="Acct456S" localSheetId="11">'[10]Func Study'!$H$325</definedName>
    <definedName name="Acct456S">'[10]Func Study'!$H$325</definedName>
    <definedName name="ACCT557CAGE" localSheetId="11">'[10]Func Study'!$H$683</definedName>
    <definedName name="ACCT557CAGE">'[10]Func Study'!$H$683</definedName>
    <definedName name="Acct557CT" localSheetId="11">'[10]Func Study'!$H$681</definedName>
    <definedName name="Acct557CT">'[10]Func Study'!$H$681</definedName>
    <definedName name="Acct580" localSheetId="11">'[10]Func Study'!$H$791</definedName>
    <definedName name="Acct580">'[10]Func Study'!$H$791</definedName>
    <definedName name="Acct581" localSheetId="11">'[10]Func Study'!$H$796</definedName>
    <definedName name="Acct581">'[10]Func Study'!$H$796</definedName>
    <definedName name="Acct582" localSheetId="11">'[10]Func Study'!$H$801</definedName>
    <definedName name="Acct582">'[10]Func Study'!$H$801</definedName>
    <definedName name="Acct583" localSheetId="11">'[10]Func Study'!$H$806</definedName>
    <definedName name="Acct583">'[10]Func Study'!$H$806</definedName>
    <definedName name="Acct584" localSheetId="11">'[10]Func Study'!$H$811</definedName>
    <definedName name="Acct584">'[10]Func Study'!$H$811</definedName>
    <definedName name="Acct585" localSheetId="11">'[10]Func Study'!$H$816</definedName>
    <definedName name="Acct585">'[10]Func Study'!$H$816</definedName>
    <definedName name="Acct586" localSheetId="11">'[10]Func Study'!$H$821</definedName>
    <definedName name="Acct586">'[10]Func Study'!$H$821</definedName>
    <definedName name="Acct587" localSheetId="11">'[10]Func Study'!$H$826</definedName>
    <definedName name="Acct587">'[10]Func Study'!$H$826</definedName>
    <definedName name="Acct588" localSheetId="11">'[10]Func Study'!$H$831</definedName>
    <definedName name="Acct588">'[10]Func Study'!$H$831</definedName>
    <definedName name="Acct589" localSheetId="11">'[10]Func Study'!$H$836</definedName>
    <definedName name="Acct589">'[10]Func Study'!$H$836</definedName>
    <definedName name="Acct590" localSheetId="11">'[10]Func Study'!$H$841</definedName>
    <definedName name="Acct590">'[10]Func Study'!$H$841</definedName>
    <definedName name="Acct591" localSheetId="11">'[10]Func Study'!$H$846</definedName>
    <definedName name="Acct591">'[10]Func Study'!$H$846</definedName>
    <definedName name="Acct592" localSheetId="11">'[10]Func Study'!$H$851</definedName>
    <definedName name="Acct592">'[10]Func Study'!$H$851</definedName>
    <definedName name="Acct593" localSheetId="11">'[10]Func Study'!$H$856</definedName>
    <definedName name="Acct593">'[10]Func Study'!$H$856</definedName>
    <definedName name="Acct594" localSheetId="11">'[10]Func Study'!$H$861</definedName>
    <definedName name="Acct594">'[10]Func Study'!$H$861</definedName>
    <definedName name="Acct595" localSheetId="11">'[10]Func Study'!$H$866</definedName>
    <definedName name="Acct595">'[10]Func Study'!$H$866</definedName>
    <definedName name="Acct596" localSheetId="11">'[10]Func Study'!$H$876</definedName>
    <definedName name="Acct596">'[10]Func Study'!$H$876</definedName>
    <definedName name="Acct597" localSheetId="11">'[10]Func Study'!$H$881</definedName>
    <definedName name="Acct597">'[10]Func Study'!$H$881</definedName>
    <definedName name="Acct598" localSheetId="11">'[10]Func Study'!$H$886</definedName>
    <definedName name="Acct598">'[10]Func Study'!$H$886</definedName>
    <definedName name="AcctAGA" localSheetId="11">'[10]Func Study'!$H$296</definedName>
    <definedName name="AcctAGA">'[10]Func Study'!$H$296</definedName>
    <definedName name="AcctTable">[11]Variables!$AK$42:$AK$396</definedName>
    <definedName name="AcctTS0" localSheetId="11">'[10]Func Study'!$H$1686</definedName>
    <definedName name="AcctTS0">'[10]Func Study'!$H$1686</definedName>
    <definedName name="Acq1Plant" localSheetId="11">'[12]Acquisition Inputs'!$C$8</definedName>
    <definedName name="Acq1Plant">'[12]Acquisition Inputs'!$C$8</definedName>
    <definedName name="Acq2Plant" localSheetId="11">'[12]Acquisition Inputs'!$C$70</definedName>
    <definedName name="Acq2Plant">'[12]Acquisition Inputs'!$C$70</definedName>
    <definedName name="ActualROR" localSheetId="11">'[13]G+T+D+R+M'!$H$61</definedName>
    <definedName name="ActualROR">'[13]G+T+D+R+M'!$H$61</definedName>
    <definedName name="ADJPTDCE.T" localSheetId="11">[4]INTERNAL!$A$31:$IV$33</definedName>
    <definedName name="ADJPTDCE.T">[4]INTERNAL!$A$31:$IV$33</definedName>
    <definedName name="Adjs2avg" localSheetId="11">[14]Inputs!$L$255:'[14]Inputs'!$T$505</definedName>
    <definedName name="Adjs2avg">[14]Inputs!$L$255:'[14]Inputs'!$T$505</definedName>
    <definedName name="After_Tax_Cash_Discount">'[15]Assumptions (Input)'!$D$37</definedName>
    <definedName name="afudc_flag">'[15]Assumptions (Input)'!$B$13</definedName>
    <definedName name="ANCIL" localSheetId="11">[4]EXTERNAL!$A$163:$IV$165</definedName>
    <definedName name="ANCIL">[4]EXTERNAL!$A$163:$IV$165</definedName>
    <definedName name="Apr04AMA" localSheetId="11">[1]BS!$AG$7:$AG$3582</definedName>
    <definedName name="Apr04AMA">[1]BS!$AG$7:$AG$3582</definedName>
    <definedName name="APR09AMA" localSheetId="11">[2]BS!$AN$7:$AN$1725</definedName>
    <definedName name="APR09AMA">[2]BS!$AN$7:$AN$1725</definedName>
    <definedName name="Apr10AMA" localSheetId="11">[2]BS!$AZ$7:$AZ$1726</definedName>
    <definedName name="Apr10AMA">[2]BS!$AZ$7:$AZ$1726</definedName>
    <definedName name="Apr17AMA">[6]BS!$AH$8:$AH$2554</definedName>
    <definedName name="aquila_lookup" localSheetId="11">'[16]Cabot Gas Replacement'!$B$8:$F$16</definedName>
    <definedName name="aquila_lookup">'[16]Cabot Gas Replacement'!$B$8:$F$16</definedName>
    <definedName name="AS2DocOpenMode">"AS2DocumentEdit"</definedName>
    <definedName name="Assessment_Rate">'[15]Assumptions (Input)'!$B$7</definedName>
    <definedName name="Asset_Class_Switch">[17]Assumptions!$D$5</definedName>
    <definedName name="Aug04AMA" localSheetId="11">[1]BS!$AK$7:$AK$3582</definedName>
    <definedName name="Aug04AMA">[1]BS!$AK$7:$AK$3582</definedName>
    <definedName name="Aug09AMA" localSheetId="11">[2]BS!$AR$7:$AR$1726</definedName>
    <definedName name="Aug09AMA">[2]BS!$AR$7:$AR$1726</definedName>
    <definedName name="Aug17AMA">[6]BS!$AL$8:$AL$2553</definedName>
    <definedName name="Aurora_Prices">"Monthly Price Summary'!$C$4:$H$63"</definedName>
    <definedName name="AvgFactors">[11]Factors!$B$3:$P$99</definedName>
    <definedName name="BD" localSheetId="6">'[18]Summaries &amp; 3.01-3.18 &amp; 4.01'!$CW$12</definedName>
    <definedName name="BD">'[19]Summaries &amp; 3.01-3.18 &amp; 4.01'!$CW$12</definedName>
    <definedName name="Beg_Unb_KWHs" localSheetId="11">[20]LeadSht!$L$10</definedName>
    <definedName name="Beg_Unb_KWHs">[20]LeadSht!$L$10</definedName>
    <definedName name="BOOK_LIFE" localSheetId="11">'[21]Lvl FCR'!$G$10</definedName>
    <definedName name="BOOK_LIFE">'[21]Lvl FCR'!$G$10</definedName>
    <definedName name="BPAX" localSheetId="11">[4]EXTERNAL!$A$121:$IV$123</definedName>
    <definedName name="BPAX">[4]EXTERNAL!$A$121:$IV$123</definedName>
    <definedName name="Button_1">"TradeSummary_Ken_Finicle_List"</definedName>
    <definedName name="CAE.T" localSheetId="11">[4]INTERNAL!$A$34:$IV$36</definedName>
    <definedName name="CAE.T">[4]INTERNAL!$A$34:$IV$36</definedName>
    <definedName name="CAES1.T" localSheetId="11">[4]INTERNAL!$A$37:$IV$39</definedName>
    <definedName name="CAES1.T">[4]INTERNAL!$A$37:$IV$39</definedName>
    <definedName name="cap">[22]Readings!$B$2</definedName>
    <definedName name="Capital_Inflation">'[15]Assumptions (Input)'!$B$11</definedName>
    <definedName name="CASE" localSheetId="42">[23]INPUTS!$C$11</definedName>
    <definedName name="CASE" localSheetId="12">[24]INPUTS!$C$8</definedName>
    <definedName name="CASE" localSheetId="9">[24]INPUTS!$C$8</definedName>
    <definedName name="CASE" localSheetId="11">[24]INPUTS!$C$8</definedName>
    <definedName name="CASE" localSheetId="13">[24]INPUTS!$C$8</definedName>
    <definedName name="CASE" localSheetId="10">[24]INPUTS!$C$8</definedName>
    <definedName name="CASE">[25]INPUTS!$C$11</definedName>
    <definedName name="Case_Name">'[26]KJB-6,13 Cmn Adj'!$B$8</definedName>
    <definedName name="CaseDescription" localSheetId="11">'[12]Dispatch Cases'!$C$11</definedName>
    <definedName name="CaseDescription">'[12]Dispatch Cases'!$C$11</definedName>
    <definedName name="CBWorkbookPriority">-2060790043</definedName>
    <definedName name="CCGT_HeatRate" localSheetId="11">[12]Assumptions!$H$23</definedName>
    <definedName name="CCGT_HeatRate">[12]Assumptions!$H$23</definedName>
    <definedName name="CCGTPrice" localSheetId="11">[12]Assumptions!$H$22</definedName>
    <definedName name="CCGTPrice">[12]Assumptions!$H$22</definedName>
    <definedName name="CL_RT2">'[27]Transp Data'!$A$6:$C$81</definedName>
    <definedName name="Classification" localSheetId="11">'[10]Func Study'!$AB$251</definedName>
    <definedName name="Classification">'[10]Func Study'!$AB$251</definedName>
    <definedName name="Close_Date">'[15]Capital Projects(Input)'!$D$7:$D$53</definedName>
    <definedName name="CombWC_LineItem">[6]BS!$AT$8:$AT$3929</definedName>
    <definedName name="Construction_OH" localSheetId="11">'[28]Virtual 49 Back-Up'!$E$54</definedName>
    <definedName name="Construction_OH">'[28]Virtual 49 Back-Up'!$E$54</definedName>
    <definedName name="ConversionFactor" localSheetId="11">[12]Assumptions!$I$65</definedName>
    <definedName name="ConversionFactor">[12]Assumptions!$I$65</definedName>
    <definedName name="COSFacVal" localSheetId="11">[10]Inputs!$R$5</definedName>
    <definedName name="COSFacVal">[10]Inputs!$R$5</definedName>
    <definedName name="CurrQtr">'[29]Inc Stmt'!$AJ$222</definedName>
    <definedName name="CUS" localSheetId="11">[4]CLASSIFIERS!$A$6:$IV$6</definedName>
    <definedName name="CUS">[4]CLASSIFIERS!$A$6:$IV$6</definedName>
    <definedName name="CUST_1" localSheetId="11">[4]EXTERNAL!$A$22:$IV$24</definedName>
    <definedName name="CUST_1">[4]EXTERNAL!$A$22:$IV$24</definedName>
    <definedName name="CUST_4" localSheetId="11">[4]EXTERNAL!$A$25:$IV$27</definedName>
    <definedName name="CUST_4">[4]EXTERNAL!$A$25:$IV$27</definedName>
    <definedName name="CUST_5" localSheetId="11">[4]EXTERNAL!$A$28:$IV$30</definedName>
    <definedName name="CUST_5">[4]EXTERNAL!$A$28:$IV$30</definedName>
    <definedName name="CUST_6" localSheetId="11">[4]EXTERNAL!$A$31:$IV$33</definedName>
    <definedName name="CUST_6">[4]EXTERNAL!$A$31:$IV$33</definedName>
    <definedName name="D108.05.T" localSheetId="11">[4]INTERNAL!$A$22:$IV$24</definedName>
    <definedName name="D108.05.T">[4]INTERNAL!$A$22:$IV$24</definedName>
    <definedName name="D108.10.T" localSheetId="11">[4]INTERNAL!$A$25:$IV$27</definedName>
    <definedName name="D108.10.T">[4]INTERNAL!$A$25:$IV$27</definedName>
    <definedName name="D361.T" localSheetId="11">[4]INTERNAL!$A$4:$IV$6</definedName>
    <definedName name="D361.T">[4]INTERNAL!$A$4:$IV$6</definedName>
    <definedName name="D362.T" localSheetId="11">[4]INTERNAL!$A$7:$IV$9</definedName>
    <definedName name="D362.T">[4]INTERNAL!$A$7:$IV$9</definedName>
    <definedName name="D364.T" localSheetId="11">[4]INTERNAL!$A$10:$IV$12</definedName>
    <definedName name="D364.T">[4]INTERNAL!$A$10:$IV$12</definedName>
    <definedName name="D366.T" localSheetId="11">[4]INTERNAL!$A$13:$IV$15</definedName>
    <definedName name="D366.T">[4]INTERNAL!$A$13:$IV$15</definedName>
    <definedName name="D368.T" localSheetId="11">[4]INTERNAL!$A$16:$IV$18</definedName>
    <definedName name="D368.T">[4]INTERNAL!$A$16:$IV$18</definedName>
    <definedName name="D370.T" localSheetId="11">[4]INTERNAL!$A$19:$IV$21</definedName>
    <definedName name="D370.T">[4]INTERNAL!$A$19:$IV$21</definedName>
    <definedName name="D372.T" localSheetId="11">[4]INTERNAL!$A$28:$IV$30</definedName>
    <definedName name="D372.T">[4]INTERNAL!$A$28:$IV$30</definedName>
    <definedName name="Data" localSheetId="11">'[30]Mix Variance'!$B$1:$N$31</definedName>
    <definedName name="Data">'[30]Mix Variance'!$B$1:$N$31</definedName>
    <definedName name="Data.Avg">'[29]Avg Amts'!$A$5:$BP$34</definedName>
    <definedName name="Data.Qtrs.Avg">'[29]Avg Amts'!$A$5:$IV$5</definedName>
    <definedName name="data1" localSheetId="11">'[31]Mix Variance'!$O$5:$T$25</definedName>
    <definedName name="data1">'[32]Mix Variance'!$O$5:$T$25</definedName>
    <definedName name="DebtPerc" localSheetId="11">[12]Assumptions!$I$58</definedName>
    <definedName name="DebtPerc">[12]Assumptions!$I$58</definedName>
    <definedName name="Dec03AMA" localSheetId="11">[3]BS!$AJ$7:$AJ$3582</definedName>
    <definedName name="Dec03AMA">[3]BS!$AJ$7:$AJ$3582</definedName>
    <definedName name="Dec04AMA" localSheetId="11">[1]BS!$AO$7:$AO$3582</definedName>
    <definedName name="Dec04AMA">[1]BS!$AO$7:$AO$3582</definedName>
    <definedName name="Dec08AMA" localSheetId="11">[2]BS!$AJ$7:$AJ$1726</definedName>
    <definedName name="Dec08AMA">[2]BS!$AJ$7:$AJ$1726</definedName>
    <definedName name="Dec09AMA" localSheetId="11">[2]BS!$AV$7:$AV$1726</definedName>
    <definedName name="Dec09AMA">[2]BS!$AV$7:$AV$1726</definedName>
    <definedName name="Dec16AMA">[6]BS!$AD$8:$AD$2553</definedName>
    <definedName name="Dec17AMA">[6]BS!$AP$8:$AP$2554</definedName>
    <definedName name="DEM" localSheetId="11">[4]CLASSIFIERS!$A$4:$IV$4</definedName>
    <definedName name="DEM">[4]CLASSIFIERS!$A$4:$IV$4</definedName>
    <definedName name="DEM_1" localSheetId="11">[4]EXTERNAL!$A$7:$IV$9</definedName>
    <definedName name="DEM_1">[4]EXTERNAL!$A$7:$IV$9</definedName>
    <definedName name="DEM_12CP" localSheetId="11">[4]EXTERNAL!$A$118:$IV$120</definedName>
    <definedName name="DEM_12CP">[4]EXTERNAL!$A$118:$IV$120</definedName>
    <definedName name="DEM_12NCP_P" localSheetId="11">[4]EXTERNAL!$A$187:$IV$189</definedName>
    <definedName name="DEM_12NCP_P">[4]EXTERNAL!$A$187:$IV$189</definedName>
    <definedName name="DEM_12NCP_S" localSheetId="11">[4]EXTERNAL!$A$190:$IV$192</definedName>
    <definedName name="DEM_12NCP_S">[4]EXTERNAL!$A$190:$IV$192</definedName>
    <definedName name="DEM_12NCP1" localSheetId="11">[4]EXTERNAL!$A$139:$IV$141</definedName>
    <definedName name="DEM_12NCP1">[4]EXTERNAL!$A$139:$IV$141</definedName>
    <definedName name="DEM_12NCP2" localSheetId="11">[4]EXTERNAL!$A$130:$IV$132</definedName>
    <definedName name="DEM_12NCP2">[4]EXTERNAL!$A$130:$IV$132</definedName>
    <definedName name="DEM_1A" localSheetId="11">[4]EXTERNAL!$A$115:$IV$117</definedName>
    <definedName name="DEM_1A">[4]EXTERNAL!$A$115:$IV$117</definedName>
    <definedName name="DEM_2A" localSheetId="11">[4]EXTERNAL!$A$148:$IV$150</definedName>
    <definedName name="DEM_2A">[4]EXTERNAL!$A$148:$IV$150</definedName>
    <definedName name="DEM_3A" localSheetId="11">[4]EXTERNAL!$A$199:$IV$201</definedName>
    <definedName name="DEM_3A">[4]EXTERNAL!$A$199:$IV$201</definedName>
    <definedName name="DEM_3B" localSheetId="11">[4]EXTERNAL!$A$196:$IV$198</definedName>
    <definedName name="DEM_3B">[4]EXTERNAL!$A$196:$IV$198</definedName>
    <definedName name="Demand" localSheetId="11">[13]Inputs!$D$8</definedName>
    <definedName name="Demand">[13]Inputs!$D$8</definedName>
    <definedName name="Demand2" localSheetId="11">[33]Inputs!$D$11</definedName>
    <definedName name="Demand2">[33]Inputs!$D$11</definedName>
    <definedName name="DES1.T" localSheetId="11">[4]INTERNAL!$A$40:$IV$42</definedName>
    <definedName name="DES1.T">[4]INTERNAL!$A$40:$IV$42</definedName>
    <definedName name="DES2.T" localSheetId="11">[4]INTERNAL!$A$43:$IV$45</definedName>
    <definedName name="DES2.T">[4]INTERNAL!$A$43:$IV$45</definedName>
    <definedName name="DF_HeatRate" localSheetId="11">[12]Assumptions!$L$23</definedName>
    <definedName name="DF_HeatRate">[12]Assumptions!$L$23</definedName>
    <definedName name="DIR_40" localSheetId="11">[4]EXTERNAL!$A$193:$IV$195</definedName>
    <definedName name="DIR_40">[4]EXTERNAL!$A$193:$IV$195</definedName>
    <definedName name="DIR_449" localSheetId="11">[4]EXTERNAL!$A$127:$IV$129</definedName>
    <definedName name="DIR_449">[4]EXTERNAL!$A$127:$IV$129</definedName>
    <definedName name="DIR_449_ENERGY" localSheetId="11">[4]EXTERNAL!$A$160:$IV$162</definedName>
    <definedName name="DIR_449_ENERGY">[4]EXTERNAL!$A$160:$IV$162</definedName>
    <definedName name="DIR_449_HV" localSheetId="11">[4]EXTERNAL!$A$157:$IV$159</definedName>
    <definedName name="DIR_449_HV">[4]EXTERNAL!$A$157:$IV$159</definedName>
    <definedName name="DIR_449_OATT" localSheetId="11">[4]EXTERNAL!$A$166:$IV$168</definedName>
    <definedName name="DIR_449_OATT">[4]EXTERNAL!$A$166:$IV$168</definedName>
    <definedName name="DIR_RESALE" localSheetId="11">[4]EXTERNAL!$A$124:$IV$126</definedName>
    <definedName name="DIR_RESALE">[4]EXTERNAL!$A$124:$IV$126</definedName>
    <definedName name="DIR_RESALE_LARGE" localSheetId="11">[4]EXTERNAL!$A$154:$IV$156</definedName>
    <definedName name="DIR_RESALE_LARGE">[4]EXTERNAL!$A$154:$IV$156</definedName>
    <definedName name="DIR_RESALE_SMALL" localSheetId="11">[4]EXTERNAL!$A$151:$IV$153</definedName>
    <definedName name="DIR_RESALE_SMALL">[4]EXTERNAL!$A$151:$IV$153</definedName>
    <definedName name="DIR108.09" localSheetId="11">[4]EXTERNAL!$A$106:$IV$108</definedName>
    <definedName name="DIR108.09">[4]EXTERNAL!$A$106:$IV$108</definedName>
    <definedName name="DIR235.00" localSheetId="11">[4]EXTERNAL!$A$85:$IV$87</definedName>
    <definedName name="DIR235.00">[4]EXTERNAL!$A$85:$IV$87</definedName>
    <definedName name="DIR360.01" localSheetId="11">[4]EXTERNAL!$A$37:$IV$39</definedName>
    <definedName name="DIR360.01">[4]EXTERNAL!$A$37:$IV$39</definedName>
    <definedName name="DIR361.01" localSheetId="11">[4]EXTERNAL!$A$40:$IV$42</definedName>
    <definedName name="DIR361.01">[4]EXTERNAL!$A$40:$IV$42</definedName>
    <definedName name="DIR362.01" localSheetId="11">[4]EXTERNAL!$A$43:$IV$45</definedName>
    <definedName name="DIR362.01">[4]EXTERNAL!$A$43:$IV$45</definedName>
    <definedName name="DIR364.01" localSheetId="11">[4]EXTERNAL!$A$46:$IV$48</definedName>
    <definedName name="DIR364.01">[4]EXTERNAL!$A$46:$IV$48</definedName>
    <definedName name="DIR366.01" localSheetId="11">[4]EXTERNAL!$A$49:$IV$51</definedName>
    <definedName name="DIR366.01">[4]EXTERNAL!$A$49:$IV$51</definedName>
    <definedName name="DIR368.03" localSheetId="11">[4]EXTERNAL!$A$55:$IV$57</definedName>
    <definedName name="DIR368.03">[4]EXTERNAL!$A$55:$IV$57</definedName>
    <definedName name="DIR368.03C" localSheetId="11">[4]EXTERNAL!$A$52:$IV$54</definedName>
    <definedName name="DIR368.03C">[4]EXTERNAL!$A$52:$IV$54</definedName>
    <definedName name="DIR372.00" localSheetId="11">[4]EXTERNAL!$A$58:$IV$60</definedName>
    <definedName name="DIR372.00">[4]EXTERNAL!$A$58:$IV$60</definedName>
    <definedName name="DIR373.00" localSheetId="11">[4]EXTERNAL!$A$61:$IV$63</definedName>
    <definedName name="DIR373.00">[4]EXTERNAL!$A$61:$IV$63</definedName>
    <definedName name="DIR450.01" localSheetId="11">[4]EXTERNAL!$A$10:$IV$12</definedName>
    <definedName name="DIR450.01">[4]EXTERNAL!$A$10:$IV$12</definedName>
    <definedName name="DIR450.02" localSheetId="11">[4]EXTERNAL!$A$184:$IV$186</definedName>
    <definedName name="DIR450.02">[4]EXTERNAL!$A$184:$IV$186</definedName>
    <definedName name="DIR451.02" localSheetId="11">[4]EXTERNAL!$A$70:$IV$72</definedName>
    <definedName name="DIR451.02">[4]EXTERNAL!$A$70:$IV$72</definedName>
    <definedName name="DIR451.03" localSheetId="11">[4]EXTERNAL!$A$136:$IV$138</definedName>
    <definedName name="DIR451.03">[4]EXTERNAL!$A$136:$IV$138</definedName>
    <definedName name="DIR451.05" localSheetId="11">[4]EXTERNAL!$A$76:$IV$78</definedName>
    <definedName name="DIR451.05">[4]EXTERNAL!$A$76:$IV$78</definedName>
    <definedName name="DIR451.06" localSheetId="11">[4]EXTERNAL!$A$109:$IV$111</definedName>
    <definedName name="DIR451.06">[4]EXTERNAL!$A$109:$IV$111</definedName>
    <definedName name="DIR451.07" localSheetId="11">[4]EXTERNAL!$A$133:$IV$135</definedName>
    <definedName name="DIR451.07">[4]EXTERNAL!$A$133:$IV$135</definedName>
    <definedName name="DIR454.04" localSheetId="11">[4]EXTERNAL!$A$73:$IV$75</definedName>
    <definedName name="DIR454.04">[4]EXTERNAL!$A$73:$IV$75</definedName>
    <definedName name="DIR556.01" localSheetId="11">[4]EXTERNAL!$A$175:$IV$177</definedName>
    <definedName name="DIR556.01">[4]EXTERNAL!$A$175:$IV$177</definedName>
    <definedName name="DIR565.02" localSheetId="11">[4]EXTERNAL!$A$178:$IV$180</definedName>
    <definedName name="DIR565.02">[4]EXTERNAL!$A$178:$IV$180</definedName>
    <definedName name="DIR908.01" localSheetId="11">[4]EXTERNAL!$A$172:$IV$174</definedName>
    <definedName name="DIR908.01">[4]EXTERNAL!$A$172:$IV$174</definedName>
    <definedName name="DIR920.01" localSheetId="11">[4]EXTERNAL!$A$181:$IV$183</definedName>
    <definedName name="DIR920.01">[4]EXTERNAL!$A$181:$IV$183</definedName>
    <definedName name="Dis" localSheetId="11">'[10]Func Study'!$AB$250</definedName>
    <definedName name="Dis">'[10]Func Study'!$AB$250</definedName>
    <definedName name="Discount_for_Revenue_Reqmt" localSheetId="11">'[34]Assumptions of Purchase'!$B$45</definedName>
    <definedName name="Discount_for_Revenue_Reqmt">'[34]Assumptions of Purchase'!$B$45</definedName>
    <definedName name="DisFac" localSheetId="11">'[10]Func Dist Factor Table'!$A$11:$G$25</definedName>
    <definedName name="DisFac">'[10]Func Dist Factor Table'!$A$11:$G$25</definedName>
    <definedName name="DOCKET" localSheetId="6">'[18]Summaries &amp; 3.01-3.18 &amp; 4.01'!$A$7</definedName>
    <definedName name="DOCKET">'[19]Summaries &amp; 3.01-3.18 &amp; 4.01'!$A$7</definedName>
    <definedName name="DocketNumber" localSheetId="12">'[35]JHS-19'!$AR$2</definedName>
    <definedName name="DocketNumber" localSheetId="9">'[35]JHS-19'!$AR$2</definedName>
    <definedName name="DocketNumber" localSheetId="11">'[35]JHS-19'!$AR$2</definedName>
    <definedName name="DocketNumber" localSheetId="13">'[35]JHS-19'!$AR$2</definedName>
    <definedName name="DocketNumber" localSheetId="10">'[35]JHS-19'!$AR$2</definedName>
    <definedName name="DocketNumber">'[36]JHS-4'!$AP$2</definedName>
    <definedName name="DP.T" localSheetId="11">[4]INTERNAL!$A$46:$IV$48</definedName>
    <definedName name="DP.T">[4]INTERNAL!$A$46:$IV$48</definedName>
    <definedName name="EBFIT.T" localSheetId="11">[4]INTERNAL!$A$88:$IV$90</definedName>
    <definedName name="EBFIT.T">[4]INTERNAL!$A$88:$IV$90</definedName>
    <definedName name="EffTax" localSheetId="42">[23]INPUTS!$F$36</definedName>
    <definedName name="EffTax" localSheetId="12">[4]INPUTS!$F$31</definedName>
    <definedName name="EffTax" localSheetId="9">[4]INPUTS!$F$31</definedName>
    <definedName name="EffTax" localSheetId="11">[4]INPUTS!$F$31</definedName>
    <definedName name="EffTax" localSheetId="13">[4]INPUTS!$F$31</definedName>
    <definedName name="EffTax" localSheetId="10">[4]INPUTS!$F$31</definedName>
    <definedName name="EffTax">[25]INPUTS!$F$36</definedName>
    <definedName name="Electric_Prices" localSheetId="11">'[37]Monthly Price Summary'!$B$4:$E$27</definedName>
    <definedName name="Electric_Prices">'[37]Monthly Price Summary'!$B$4:$E$27</definedName>
    <definedName name="ElecWC_LineItems" localSheetId="11">[7]BS!$AO$7:$AO$3420</definedName>
    <definedName name="ElecWC_LineItems">[7]BS!$AO$7:$AO$3420</definedName>
    <definedName name="ElRBLine" localSheetId="12">[7]BS!$AP$7:$AP$3141</definedName>
    <definedName name="ElRBLine" localSheetId="9">[7]BS!$AP$7:$AP$3141</definedName>
    <definedName name="ElRBLine" localSheetId="11">[7]BS!$AP$7:$AP$3141</definedName>
    <definedName name="ElRBLine" localSheetId="13">[7]BS!$AP$7:$AP$3141</definedName>
    <definedName name="ElRBLine" localSheetId="10">[7]BS!$AP$7:$AP$3141</definedName>
    <definedName name="ElRBLine">[1]BS!$AQ$7:$AQ$3303</definedName>
    <definedName name="EndDate" localSheetId="11">[12]Assumptions!$C$11</definedName>
    <definedName name="EndDate">[12]Assumptions!$C$11</definedName>
    <definedName name="energy">[22]Readings!$B$3</definedName>
    <definedName name="ENERGY_1" localSheetId="11">[4]EXTERNAL!$A$4:$IV$6</definedName>
    <definedName name="ENERGY_1">[4]EXTERNAL!$A$4:$IV$6</definedName>
    <definedName name="ENERGY_2" localSheetId="11">[4]EXTERNAL!$A$145:$IV$147</definedName>
    <definedName name="ENERGY_2">[4]EXTERNAL!$A$145:$IV$147</definedName>
    <definedName name="Engy" localSheetId="11">[13]Inputs!$D$9</definedName>
    <definedName name="Engy">[13]Inputs!$D$9</definedName>
    <definedName name="Engy2" localSheetId="11">[33]Inputs!$D$12</definedName>
    <definedName name="Engy2">[33]Inputs!$D$12</definedName>
    <definedName name="EPIS.T" localSheetId="11">[4]INTERNAL!$A$49:$IV$51</definedName>
    <definedName name="EPIS.T">[4]INTERNAL!$A$49:$IV$51</definedName>
    <definedName name="Escalator">1.025</definedName>
    <definedName name="Factorck" localSheetId="11">'[10]COS Factor Table'!$O$15:$O$113</definedName>
    <definedName name="Factorck">'[10]COS Factor Table'!$O$15:$O$113</definedName>
    <definedName name="FactorType">[11]Variables!$AK$2:$AL$12</definedName>
    <definedName name="FactSum" localSheetId="11">'[10]COS Factor Table'!$A$14:$O$113</definedName>
    <definedName name="FactSum">'[10]COS Factor Table'!$A$14:$O$113</definedName>
    <definedName name="FCR" localSheetId="11">'[28]Virtual 49 Back-Up'!$B$20</definedName>
    <definedName name="FCR">'[28]Virtual 49 Back-Up'!$B$20</definedName>
    <definedName name="Feb04AMA" localSheetId="11">[1]BS!$AE$7:$AE$3582</definedName>
    <definedName name="Feb04AMA">[1]BS!$AE$7:$AE$3582</definedName>
    <definedName name="Feb09AMA" localSheetId="11">[2]BS!$AL$7:$AL$1725</definedName>
    <definedName name="Feb09AMA">[2]BS!$AL$7:$AL$1725</definedName>
    <definedName name="Feb10AMA" localSheetId="11">[2]BS!$AX$7:$AX$1726</definedName>
    <definedName name="Feb10AMA">[2]BS!$AX$7:$AX$1726</definedName>
    <definedName name="Feb17AMA">[6]BS!$AF$8:$AF$2552</definedName>
    <definedName name="Fed_Cap_Tax" localSheetId="11">[38]Inputs!$E$112</definedName>
    <definedName name="Fed_Cap_Tax">[38]Inputs!$E$112</definedName>
    <definedName name="FedTaxRate" localSheetId="11">[12]Assumptions!$C$33</definedName>
    <definedName name="FedTaxRate">[12]Assumptions!$C$33</definedName>
    <definedName name="FERC_Lookup" localSheetId="11">'[39]Map Table'!$E$2:$F$58</definedName>
    <definedName name="FERC_Lookup">'[39]Map Table'!$E$2:$F$58</definedName>
    <definedName name="FF" localSheetId="6">'[18]Summaries &amp; 3.01-3.18 &amp; 4.01'!$CW$13</definedName>
    <definedName name="FF">'[19]Summaries &amp; 3.01-3.18 &amp; 4.01'!$CW$13</definedName>
    <definedName name="FIT" localSheetId="6">'[18]Summaries &amp; 3.01-3.18 &amp; 4.01'!$CV$19</definedName>
    <definedName name="FIT">'[40]ROR &amp; CONV FACTOR'!$J$20</definedName>
    <definedName name="FIT_Tax_Rate">'[15]Assumptions (Input)'!$B$5</definedName>
    <definedName name="FranchiseTax" localSheetId="11">[14]Variables!$D$26</definedName>
    <definedName name="FranchiseTax">[14]Variables!$D$26</definedName>
    <definedName name="FTAX" localSheetId="42">[23]INPUTS!$F$35</definedName>
    <definedName name="FTAX" localSheetId="12">[4]INPUTS!$F$30</definedName>
    <definedName name="FTAX" localSheetId="9">[4]INPUTS!$F$30</definedName>
    <definedName name="FTAX" localSheetId="11">[4]INPUTS!$F$30</definedName>
    <definedName name="FTAX" localSheetId="13">[4]INPUTS!$F$30</definedName>
    <definedName name="FTAX" localSheetId="10">[4]INPUTS!$F$30</definedName>
    <definedName name="FTAX">[25]INPUTS!$F$35</definedName>
    <definedName name="Func" localSheetId="11">'[10]Func Factor Table'!$A$10:$H$77</definedName>
    <definedName name="Func">'[10]Func Factor Table'!$A$10:$H$77</definedName>
    <definedName name="Function" localSheetId="11">'[10]Func Study'!$AB$250</definedName>
    <definedName name="Function">'[10]Func Study'!$AB$250</definedName>
    <definedName name="GasRBLine" localSheetId="11">[1]BS!$AS$7:$AS$3631</definedName>
    <definedName name="GasRBLine">[1]BS!$AS$7:$AS$3631</definedName>
    <definedName name="GasWC_LineItem" localSheetId="11">[1]BS!$AR$7:$AR$3631</definedName>
    <definedName name="GasWC_LineItem">[1]BS!$AR$7:$AR$3631</definedName>
    <definedName name="GP.T" localSheetId="11">[4]INTERNAL!$A$52:$IV$54</definedName>
    <definedName name="GP.T">[4]INTERNAL!$A$52:$IV$54</definedName>
    <definedName name="HTML_CodePage">1252</definedName>
    <definedName name="HTML_Control" localSheetId="12">{"'Sheet1'!$A$1:$J$121"}</definedName>
    <definedName name="HTML_Control" localSheetId="9">{"'Sheet1'!$A$1:$J$121"}</definedName>
    <definedName name="HTML_Control" localSheetId="7">{"'Sheet1'!$A$1:$J$121"}</definedName>
    <definedName name="HTML_Control" localSheetId="8">{"'Sheet1'!$A$1:$J$121"}</definedName>
    <definedName name="HTML_Control" localSheetId="41">{"'Sheet1'!$A$1:$J$121"}</definedName>
    <definedName name="HTML_Control" localSheetId="37">{"'Sheet1'!$A$1:$J$121"}</definedName>
    <definedName name="HTML_Control" localSheetId="38">{"'Sheet1'!$A$1:$J$121"}</definedName>
    <definedName name="HTML_Control" localSheetId="44">{"'Sheet1'!$A$1:$J$121"}</definedName>
    <definedName name="HTML_Control" localSheetId="11">{"'Sheet1'!$A$1:$J$121"}</definedName>
    <definedName name="HTML_Control" localSheetId="13">{"'Sheet1'!$A$1:$J$121"}</definedName>
    <definedName name="HTML_Control" localSheetId="10">{"'Sheet1'!$A$1:$J$121"}</definedName>
    <definedName name="HTML_Control" localSheetId="20">{"'Sheet1'!$A$1:$J$121"}</definedName>
    <definedName name="HTML_Control" localSheetId="25">{"'Sheet1'!$A$1:$J$121"}</definedName>
    <definedName name="HTML_Control" localSheetId="32">{"'Sheet1'!$A$1:$J$121"}</definedName>
    <definedName name="HTML_Control" localSheetId="40">{"'Sheet1'!$A$1:$J$121"}</definedName>
    <definedName name="HTML_Control" localSheetId="39">{"'Sheet1'!$A$1:$J$121"}</definedName>
    <definedName name="HTML_Control" localSheetId="36">{"'Sheet1'!$A$1:$J$121"}</definedName>
    <definedName name="HTML_Control" localSheetId="19">{"'Sheet1'!$A$1:$J$121"}</definedName>
    <definedName name="HTML_Control" localSheetId="22">{"'Sheet1'!$A$1:$J$121"}</definedName>
    <definedName name="HTML_Control" localSheetId="28">{"'Sheet1'!$A$1:$J$121"}</definedName>
    <definedName name="HTML_Control" localSheetId="35">{"'Sheet1'!$A$1:$J$121"}</definedName>
    <definedName name="HTML_Control" localSheetId="21">{"'Sheet1'!$A$1:$J$121"}</definedName>
    <definedName name="HTML_Control" localSheetId="27">{"'Sheet1'!$A$1:$J$121"}</definedName>
    <definedName name="HTML_Control" localSheetId="34">{"'Sheet1'!$A$1:$J$121"}</definedName>
    <definedName name="HTML_Control" localSheetId="26">{"'Sheet1'!$A$1:$J$121"}</definedName>
    <definedName name="HTML_Control" localSheetId="33">{"'Sheet1'!$A$1:$J$121"}</definedName>
    <definedName name="HTML_Control" localSheetId="29">{"'Sheet1'!$A$1:$J$121"}</definedName>
    <definedName name="HTML_Control" localSheetId="23">{"'Sheet1'!$A$1:$J$121"}</definedName>
    <definedName name="HTML_Control" localSheetId="30">{"'Sheet1'!$A$1:$J$121"}</definedName>
    <definedName name="HTML_Control" localSheetId="24">{"'Sheet1'!$A$1:$J$121"}</definedName>
    <definedName name="HTML_Control" localSheetId="31">{"'Sheet1'!$A$1:$J$121"}</definedName>
    <definedName name="HTML_Control" localSheetId="3">{"'Sheet1'!$A$1:$J$121"}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 localSheetId="11">[4]INTERNAL!$A$85:$IV$87</definedName>
    <definedName name="IBFIT.T">[4]INTERNAL!$A$85:$IV$87</definedName>
    <definedName name="inctaxrate">0.4</definedName>
    <definedName name="Insurance_Rate">'[15]Assumptions (Input)'!$B$9</definedName>
    <definedName name="INTRESEXCH" localSheetId="11">[41]Sheet1!$AG$1</definedName>
    <definedName name="INTRESEXCH">[41]Sheet1!$AG$1</definedName>
    <definedName name="Jan04AMA" localSheetId="11">[1]BS!$AD$7:$AD$3582</definedName>
    <definedName name="Jan04AMA">[1]BS!$AD$7:$AD$3582</definedName>
    <definedName name="Jan09AMA" localSheetId="11">[2]BS!$AK$7:$AK$1743</definedName>
    <definedName name="Jan09AMA">[2]BS!$AK$7:$AK$1743</definedName>
    <definedName name="Jan10AMA" localSheetId="11">[2]BS!$AW$7:$AW$1726</definedName>
    <definedName name="Jan10AMA">[2]BS!$AW$7:$AW$1726</definedName>
    <definedName name="Jan17AMA">[6]BS!$AE$8:$AE$2551</definedName>
    <definedName name="jjj" localSheetId="11">[42]Inputs!$N$18</definedName>
    <definedName name="jjj">[42]Inputs!$N$18</definedName>
    <definedName name="JP_Bal" localSheetId="11">[43]ACCOUNTS!$AG$31</definedName>
    <definedName name="JP_Bal">[43]ACCOUNTS!$AG$31</definedName>
    <definedName name="Jul04AMA" localSheetId="11">[1]BS!$AJ$7:$AJ$3582</definedName>
    <definedName name="Jul04AMA">[1]BS!$AJ$7:$AJ$3582</definedName>
    <definedName name="Jul09AMA" localSheetId="11">[2]BS!$AQ$7:$AQ$1726</definedName>
    <definedName name="Jul09AMA">[2]BS!$AQ$7:$AQ$1726</definedName>
    <definedName name="July17AMA">[6]BS!$AK$8:$AK$2552</definedName>
    <definedName name="Jun04AMA" localSheetId="11">[1]BS!$AI$7:$AI$3582</definedName>
    <definedName name="Jun04AMA">[1]BS!$AI$7:$AI$3582</definedName>
    <definedName name="Jun09AMA" localSheetId="11">[2]BS!$AP$7:$AP$1726</definedName>
    <definedName name="Jun09AMA">[2]BS!$AP$7:$AP$1726</definedName>
    <definedName name="Jun10AMA" localSheetId="11">[2]BS!$BB$7:$BB$1726</definedName>
    <definedName name="Jun10AMA">[2]BS!$BB$7:$BB$1726</definedName>
    <definedName name="Jun17AMA">[6]BS!$AJ$8:$AJ$2553</definedName>
    <definedName name="Jurisdiction">[11]Variables!$AK$15</definedName>
    <definedName name="JurisNumber">[11]Variables!$AL$15</definedName>
    <definedName name="k_Docket_Number">'[26]KJB-12 Sum'!$AS$2</definedName>
    <definedName name="k_FITrate">'[26]KJB-3,11 Def'!$L$20</definedName>
    <definedName name="keep_Docket_Number" localSheetId="11">'[44]KJB-3 Sum'!$AQ$2</definedName>
    <definedName name="keep_Docket_Number">'[44]KJB-3 Sum'!$AQ$2</definedName>
    <definedName name="keep_FIT" localSheetId="11">'[44]KJB-7 Def'!$L$20</definedName>
    <definedName name="keep_FIT">'[44]KJB-7 Def'!$L$20</definedName>
    <definedName name="keep_KJB_3_Rate_Increase" localSheetId="11">'[44]KJB-7 Def'!$C$3</definedName>
    <definedName name="keep_KJB_3_Rate_Increase">'[44]KJB-7 Def'!$C$3</definedName>
    <definedName name="keep_KJB_4_Electric_Summary" localSheetId="11">'[44]KJB-3 Sum'!$AQ$3</definedName>
    <definedName name="keep_KJB_4_Electric_Summary">'[44]KJB-3 Sum'!$AQ$3</definedName>
    <definedName name="keep_KJB_8_Common_Adjs" localSheetId="11">'[44]KJB-5 Cmn Adj'!$L$3</definedName>
    <definedName name="keep_KJB_8_Common_Adjs">'[44]KJB-5 Cmn Adj'!$L$3</definedName>
    <definedName name="keep_KJB_9_Electric_Only" localSheetId="11">'[44]KJB-5 El Adj'!$E$3</definedName>
    <definedName name="keep_KJB_9_Electric_Only">'[44]KJB-5 El Adj'!$E$3</definedName>
    <definedName name="keep_PSE">'[45]Gas Summary'!$I$5</definedName>
    <definedName name="keep_TESTYEAR" localSheetId="11">'[44]KJB-5 Cmn Adj'!$B$7</definedName>
    <definedName name="keep_TESTYEAR">'[44]KJB-5 Cmn Adj'!$B$7</definedName>
    <definedName name="kp_DOCKET">'[45]Gas Detail Pages'!$A$9</definedName>
    <definedName name="Last_Row" localSheetId="44">IF('Elect 2017GRC Conv Fctr'!Values_Entered,Header_Row+'Elect 2017GRC Conv Fctr'!Number_of_Payments,Header_Row)</definedName>
    <definedName name="Last_Row" localSheetId="11">IF('Electric Account Balance'!Values_Entered,Header_Row+'Electric Account Balance'!Number_of_Payments,Header_Row)</definedName>
    <definedName name="Last_Row" localSheetId="10">IF('FPC Deferral Balance'!Values_Entered,Header_Row+'FPC Deferral Balance'!Number_of_Payments,Header_Row)</definedName>
    <definedName name="Last_Row" localSheetId="25">IF('Non-Res Delivery Calc'!Values_Entered,Header_Row+'Non-Res Delivery Calc'!Number_of_Payments,Header_Row)</definedName>
    <definedName name="Last_Row" localSheetId="32">IF('Non-Res FPC Calc'!Values_Entered,Header_Row+'Non-Res FPC Calc'!Number_of_Payments,Header_Row)</definedName>
    <definedName name="Last_Row" localSheetId="36">IF('Rate Test Revenue'!Values_Entered,Header_Row+'Rate Test Revenue'!Number_of_Payments,Header_Row)</definedName>
    <definedName name="Last_Row" localSheetId="28">IF('Sch 10&amp;31 Delivery Calc'!Values_Entered,Header_Row+'Sch 10&amp;31 Delivery Calc'!Number_of_Payments,Header_Row)</definedName>
    <definedName name="Last_Row" localSheetId="35">IF('Sch 10&amp;31 FPC Calc'!Values_Entered,Header_Row+'Sch 10&amp;31 FPC Calc'!Number_of_Payments,Header_Row)</definedName>
    <definedName name="Last_Row" localSheetId="27">IF('Sch 12&amp;26 Delivery Calc'!Values_Entered,Header_Row+'Sch 12&amp;26 Delivery Calc'!Number_of_Payments,Header_Row)</definedName>
    <definedName name="Last_Row" localSheetId="34">IF('Sch 12&amp;26 FPC Calc'!Values_Entered,Header_Row+'Sch 12&amp;26 FPC Calc'!Number_of_Payments,Header_Row)</definedName>
    <definedName name="Last_Row" localSheetId="26">IF('Sch 40 Delivery Calc'!Values_Entered,Header_Row+'Sch 40 Delivery Calc'!Number_of_Payments,Header_Row)</definedName>
    <definedName name="Last_Row" localSheetId="33">IF('Sch 40 FPC Calc'!Values_Entered,Header_Row+'Sch 40 FPC Calc'!Number_of_Payments,Header_Row)</definedName>
    <definedName name="Last_Row" localSheetId="29">IF('Sch 46&amp;49 Delivery Calc'!Values_Entered,Header_Row+'Sch 46&amp;49 Delivery Calc'!Number_of_Payments,Header_Row)</definedName>
    <definedName name="Last_Row" localSheetId="30">IF('Sch 7 FPC Calc'!Values_Entered,Header_Row+'Sch 7 FPC Calc'!Number_of_Payments,Header_Row)</definedName>
    <definedName name="Last_Row" localSheetId="24">IF('Sch 8&amp;24 Delivery Calc'!Values_Entered,Header_Row+'Sch 8&amp;24 Delivery Calc'!Number_of_Payments,Header_Row)</definedName>
    <definedName name="Last_Row" localSheetId="31">IF('Sch 8&amp;24 FPC Calc'!Values_Entered,Header_Row+'Sch 8&amp;24 FPC Calc'!Number_of_Payments,Header_Row)</definedName>
    <definedName name="Last_Row">IF([0]!Values_Entered,Header_Row+[0]!Number_of_Payments,Header_Row)</definedName>
    <definedName name="LATEPAY" localSheetId="11">[41]Sheet1!$E$3:$E$25</definedName>
    <definedName name="LATEPAY">[41]Sheet1!$E$3:$E$25</definedName>
    <definedName name="Levy_Rate">'[15]Assumptions (Input)'!$B$6</definedName>
    <definedName name="limcount">1</definedName>
    <definedName name="LINE.T" localSheetId="11">[4]INTERNAL!$A$55:$IV$57</definedName>
    <definedName name="LINE.T">[4]INTERNAL!$A$55:$IV$57</definedName>
    <definedName name="LinkCos" localSheetId="11">'[10]JAM Download'!$K$4</definedName>
    <definedName name="LinkCos">'[10]JAM Download'!$K$4</definedName>
    <definedName name="LoadArray">'[46]Load Source Data'!$C$78:$X$89</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M9100F4_v4" localSheetId="11">[47]M9100F4!$A$1:$V$99</definedName>
    <definedName name="M9100F4_v4">[47]M9100F4!$A$1:$V$99</definedName>
    <definedName name="MACRS">'[15]MACRS RATES'!$A$3:$AT$10</definedName>
    <definedName name="Mar04AMA" localSheetId="11">[1]BS!$AF$7:$AF$3582</definedName>
    <definedName name="Mar04AMA">[1]BS!$AF$7:$AF$3582</definedName>
    <definedName name="MAR09AMA" localSheetId="11">[2]BS!$AM$7:$AM$1725</definedName>
    <definedName name="MAR09AMA">[2]BS!$AM$7:$AM$1725</definedName>
    <definedName name="Mar10AMA" localSheetId="11">[2]BS!$AY$7:$AY$1726</definedName>
    <definedName name="Mar10AMA">[2]BS!$AY$7:$AY$1726</definedName>
    <definedName name="Mar17AMA">[6]BS!$AG$8:$AG$2552</definedName>
    <definedName name="May04AMA" localSheetId="11">[1]BS!$AH$7:$AH$3582</definedName>
    <definedName name="May04AMA">[1]BS!$AH$7:$AH$3582</definedName>
    <definedName name="MAY09AMA" localSheetId="11">[2]BS!$AO$7:$AO$1726</definedName>
    <definedName name="MAY09AMA">[2]BS!$AO$7:$AO$1726</definedName>
    <definedName name="May10AMA" localSheetId="11">[2]BS!$BA$7:$BA$1726</definedName>
    <definedName name="May10AMA">[2]BS!$BA$7:$BA$1726</definedName>
    <definedName name="May17AMA">[6]BS!$AI$8:$AI$2552</definedName>
    <definedName name="menu1_Button5_Click" localSheetId="44">[48]!menu1_Button5_Click</definedName>
    <definedName name="menu1_Button5_Click" localSheetId="11">[48]!menu1_Button5_Click</definedName>
    <definedName name="menu1_Button5_Click" localSheetId="10">[48]!menu1_Button5_Click</definedName>
    <definedName name="menu1_Button5_Click" localSheetId="25">[48]!menu1_Button5_Click</definedName>
    <definedName name="menu1_Button5_Click" localSheetId="32">[48]!menu1_Button5_Click</definedName>
    <definedName name="menu1_Button5_Click" localSheetId="28">[48]!menu1_Button5_Click</definedName>
    <definedName name="menu1_Button5_Click" localSheetId="35">[48]!menu1_Button5_Click</definedName>
    <definedName name="menu1_Button5_Click" localSheetId="27">[48]!menu1_Button5_Click</definedName>
    <definedName name="menu1_Button5_Click" localSheetId="34">[48]!menu1_Button5_Click</definedName>
    <definedName name="menu1_Button5_Click" localSheetId="26">[48]!menu1_Button5_Click</definedName>
    <definedName name="menu1_Button5_Click" localSheetId="33">[48]!menu1_Button5_Click</definedName>
    <definedName name="menu1_Button5_Click" localSheetId="29">[48]!menu1_Button5_Click</definedName>
    <definedName name="menu1_Button5_Click" localSheetId="30">[48]!menu1_Button5_Click</definedName>
    <definedName name="menu1_Button5_Click" localSheetId="24">[48]!menu1_Button5_Click</definedName>
    <definedName name="menu1_Button5_Click" localSheetId="31">[48]!menu1_Button5_Click</definedName>
    <definedName name="menu1_Button5_Click">[48]!menu1_Button5_Click</definedName>
    <definedName name="menu1_Button6_Click" localSheetId="44">[48]!menu1_Button6_Click</definedName>
    <definedName name="menu1_Button6_Click" localSheetId="11">[48]!menu1_Button6_Click</definedName>
    <definedName name="menu1_Button6_Click" localSheetId="10">[48]!menu1_Button6_Click</definedName>
    <definedName name="menu1_Button6_Click" localSheetId="25">[48]!menu1_Button6_Click</definedName>
    <definedName name="menu1_Button6_Click" localSheetId="32">[48]!menu1_Button6_Click</definedName>
    <definedName name="menu1_Button6_Click" localSheetId="28">[48]!menu1_Button6_Click</definedName>
    <definedName name="menu1_Button6_Click" localSheetId="35">[48]!menu1_Button6_Click</definedName>
    <definedName name="menu1_Button6_Click" localSheetId="27">[48]!menu1_Button6_Click</definedName>
    <definedName name="menu1_Button6_Click" localSheetId="34">[48]!menu1_Button6_Click</definedName>
    <definedName name="menu1_Button6_Click" localSheetId="26">[48]!menu1_Button6_Click</definedName>
    <definedName name="menu1_Button6_Click" localSheetId="33">[48]!menu1_Button6_Click</definedName>
    <definedName name="menu1_Button6_Click" localSheetId="29">[48]!menu1_Button6_Click</definedName>
    <definedName name="menu1_Button6_Click" localSheetId="30">[48]!menu1_Button6_Click</definedName>
    <definedName name="menu1_Button6_Click" localSheetId="24">[48]!menu1_Button6_Click</definedName>
    <definedName name="menu1_Button6_Click" localSheetId="31">[48]!menu1_Button6_Click</definedName>
    <definedName name="menu1_Button6_Click">[48]!menu1_Button6_Click</definedName>
    <definedName name="MERGER_COST" localSheetId="12">[41]Sheet1!$AF$3:$AJ$28</definedName>
    <definedName name="MERGER_COST" localSheetId="9">[41]Sheet1!$AF$3:$AJ$28</definedName>
    <definedName name="MERGER_COST" localSheetId="11">[41]Sheet1!$AF$3:$AJ$28</definedName>
    <definedName name="MERGER_COST" localSheetId="13">[41]Sheet1!$AF$3:$AJ$28</definedName>
    <definedName name="MERGER_COST" localSheetId="10">[41]Sheet1!$AF$3:$AJ$28</definedName>
    <definedName name="MERGER_COST">[49]Sheet1!$AF$3:$AJ$28</definedName>
    <definedName name="METER" localSheetId="11">[4]EXTERNAL!$A$34:$IV$36</definedName>
    <definedName name="METER">[4]EXTERNAL!$A$34:$IV$36</definedName>
    <definedName name="Method" localSheetId="11">[13]Inputs!$C$6</definedName>
    <definedName name="Method">[13]Inputs!$C$6</definedName>
    <definedName name="monthlist" localSheetId="11">[50]Table!$R$2:$S$13</definedName>
    <definedName name="monthlist">[50]Table!$R$2:$S$13</definedName>
    <definedName name="monthtotals" localSheetId="11">'[50]WA SBC'!$D$40:$O$40</definedName>
    <definedName name="monthtotals">'[50]WA SBC'!$D$40:$O$40</definedName>
    <definedName name="MTD_Format" localSheetId="12">[51]Mthly!$B$11:$D$11,[51]Mthly!$B$31:$D$31</definedName>
    <definedName name="MTD_Format" localSheetId="9">[51]Mthly!$B$11:$D$11,[51]Mthly!$B$31:$D$31</definedName>
    <definedName name="MTD_Format" localSheetId="41">[52]Mthly!$B$11:$D$11,[52]Mthly!$B$35:$D$35</definedName>
    <definedName name="MTD_Format" localSheetId="11">[51]Mthly!$B$11:$D$11,[51]Mthly!$B$31:$D$31</definedName>
    <definedName name="MTD_Format" localSheetId="13">[51]Mthly!$B$11:$D$11,[51]Mthly!$B$31:$D$31</definedName>
    <definedName name="MTD_Format" localSheetId="10">[51]Mthly!$B$11:$D$11,[51]Mthly!$B$31:$D$31</definedName>
    <definedName name="MTD_Format">[53]Mthly!$B$11:$D$11,[53]Mthly!$B$32:$D$32</definedName>
    <definedName name="MTR_YR3" localSheetId="11">[54]Variables!$E$14</definedName>
    <definedName name="MTR_YR3">[54]Variables!$E$14</definedName>
    <definedName name="NCP_360" localSheetId="11">[4]EXTERNAL!$A$13:$IV$15</definedName>
    <definedName name="NCP_360">[4]EXTERNAL!$A$13:$IV$15</definedName>
    <definedName name="NCP_361" localSheetId="11">[4]EXTERNAL!$A$16:$IV$18</definedName>
    <definedName name="NCP_361">[4]EXTERNAL!$A$16:$IV$18</definedName>
    <definedName name="NCP_362" localSheetId="11">[4]EXTERNAL!$A$19:$IV$21</definedName>
    <definedName name="NCP_362">[4]EXTERNAL!$A$19:$IV$21</definedName>
    <definedName name="Net_to_Gross_Factor" localSheetId="11">[10]Inputs!$G$8</definedName>
    <definedName name="Net_to_Gross_Factor">[10]Inputs!$G$8</definedName>
    <definedName name="NetToGross" localSheetId="11">[14]Variables!$D$23</definedName>
    <definedName name="NetToGross">[14]Variables!$D$23</definedName>
    <definedName name="Nov03AMA" localSheetId="11">[3]BS!$AI$7:$AI$3582</definedName>
    <definedName name="Nov03AMA">[3]BS!$AI$7:$AI$3582</definedName>
    <definedName name="Nov04AMA" localSheetId="11">[1]BS!$AN$7:$AN$3582</definedName>
    <definedName name="Nov04AMA">[1]BS!$AN$7:$AN$3582</definedName>
    <definedName name="Nov09AMA" localSheetId="11">[2]BS!$AU$7:$AU$1726</definedName>
    <definedName name="Nov09AMA">[2]BS!$AU$7:$AU$1726</definedName>
    <definedName name="NPC" localSheetId="11">[55]Inputs!$N$18</definedName>
    <definedName name="NPC">[55]Inputs!$N$18</definedName>
    <definedName name="NRG" localSheetId="11">[4]CLASSIFIERS!$A$5:$IV$5</definedName>
    <definedName name="NRG">[4]CLASSIFIERS!$A$5:$IV$5</definedName>
    <definedName name="Number_of_Payments" localSheetId="42">MATCH(0.01,End_Bal,-1)+1</definedName>
    <definedName name="Number_of_Payments" localSheetId="44">MATCH(0.01,End_Bal,-1)+1</definedName>
    <definedName name="Number_of_Payments" localSheetId="11">MATCH(0.01,End_Bal,-1)+1</definedName>
    <definedName name="Number_of_Payments" localSheetId="10">MATCH(0.01,End_Bal,-1)+1</definedName>
    <definedName name="Number_of_Payments" localSheetId="25">MATCH(0.01,End_Bal,-1)+1</definedName>
    <definedName name="Number_of_Payments" localSheetId="32">MATCH(0.01,End_Bal,-1)+1</definedName>
    <definedName name="Number_of_Payments" localSheetId="5">MATCH(0.01,End_Bal,-1)+1</definedName>
    <definedName name="Number_of_Payments" localSheetId="36">MATCH(0.01,End_Bal,-1)+1</definedName>
    <definedName name="Number_of_Payments" localSheetId="28">MATCH(0.01,End_Bal,-1)+1</definedName>
    <definedName name="Number_of_Payments" localSheetId="35">MATCH(0.01,End_Bal,-1)+1</definedName>
    <definedName name="Number_of_Payments" localSheetId="27">MATCH(0.01,End_Bal,-1)+1</definedName>
    <definedName name="Number_of_Payments" localSheetId="34">MATCH(0.01,End_Bal,-1)+1</definedName>
    <definedName name="Number_of_Payments" localSheetId="26">MATCH(0.01,End_Bal,-1)+1</definedName>
    <definedName name="Number_of_Payments" localSheetId="33">MATCH(0.01,End_Bal,-1)+1</definedName>
    <definedName name="Number_of_Payments" localSheetId="29">MATCH(0.01,End_Bal,-1)+1</definedName>
    <definedName name="Number_of_Payments" localSheetId="30">MATCH(0.01,End_Bal,-1)+1</definedName>
    <definedName name="Number_of_Payments" localSheetId="24">MATCH(0.01,End_Bal,-1)+1</definedName>
    <definedName name="Number_of_Payments" localSheetId="31">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'[15]MiscItems(Input)'!$B$5:$AO$8,'[15]MiscItems(Input)'!$B$13:$AO$13,'[15]MiscItems(Input)'!$B$15:$B$17,'[15]MiscItems(Input)'!$B$17:$AO$17,'[15]MiscItems(Input)'!$B$15:$AO$15</definedName>
    <definedName name="O_M_Rate" localSheetId="11">'[28]Virtual 49 Back-Up'!$B$21</definedName>
    <definedName name="O_M_Rate">'[28]Virtual 49 Back-Up'!$B$21</definedName>
    <definedName name="OBCLEASE" localSheetId="11">[41]Sheet1!$AF$4:$AI$23</definedName>
    <definedName name="OBCLEASE">[41]Sheet1!$AF$4:$AI$23</definedName>
    <definedName name="Oct03AMA" localSheetId="11">[3]BS!$AH$7:$AH$3582</definedName>
    <definedName name="Oct03AMA">[3]BS!$AH$7:$AH$3582</definedName>
    <definedName name="Oct04AMA" localSheetId="11">[1]BS!$AM$7:$AM$3582</definedName>
    <definedName name="Oct04AMA">[1]BS!$AM$7:$AM$3582</definedName>
    <definedName name="Oct09AMA" localSheetId="11">[2]BS!$AT$7:$AT$1726</definedName>
    <definedName name="Oct09AMA">[2]BS!$AT$7:$AT$1726</definedName>
    <definedName name="Oct17AMA">[6]BS!$AN$8:$AN$2552</definedName>
    <definedName name="OH" localSheetId="11">[4]CLASSIFIERS!$A$8:$IV$8</definedName>
    <definedName name="OH">[4]CLASSIFIERS!$A$8:$IV$8</definedName>
    <definedName name="OH_NCP" localSheetId="11">[4]EXTERNAL!$A$79:$IV$81</definedName>
    <definedName name="OH_NCP">[4]EXTERNAL!$A$79:$IV$81</definedName>
    <definedName name="OH_SVC" localSheetId="11">[4]EXTERNAL!$A$142:$IV$144</definedName>
    <definedName name="OH_SVC">[4]EXTERNAL!$A$142:$IV$144</definedName>
    <definedName name="OH_TFMR" localSheetId="11">[4]EXTERNAL!$A$97:$IV$99</definedName>
    <definedName name="OH_TFMR">[4]EXTERNAL!$A$97:$IV$99</definedName>
    <definedName name="OH_TFMRC" localSheetId="11">[4]EXTERNAL!$A$94:$IV$96</definedName>
    <definedName name="OH_TFMRC">[4]EXTERNAL!$A$94:$IV$96</definedName>
    <definedName name="option">'[56]Dist Misc'!$F$120</definedName>
    <definedName name="OthRCF" localSheetId="11">[24]INPUTS!$F$41</definedName>
    <definedName name="OthRCF">[24]INPUTS!$F$41</definedName>
    <definedName name="OthUnc" localSheetId="11">[4]INPUTS!$F$36</definedName>
    <definedName name="OthUnc">[4]INPUTS!$F$36</definedName>
    <definedName name="outlookdata" localSheetId="11">'[57]pivoted data'!$D$3:$Q$90</definedName>
    <definedName name="outlookdata">'[58]pivoted data'!$D$3:$Q$90</definedName>
    <definedName name="peak_new_table" localSheetId="11">'[59]2008 Extreme Peaks - 080403'!$E$5:$AD$8</definedName>
    <definedName name="peak_new_table">'[59]2008 Extreme Peaks - 080403'!$E$5:$AD$8</definedName>
    <definedName name="peak_table" localSheetId="11">'[59]Peaks-F01'!$C$5:$E$243</definedName>
    <definedName name="peak_table">'[59]Peaks-F01'!$C$5:$E$243</definedName>
    <definedName name="PeakMethod" localSheetId="11">[13]Inputs!$T$5</definedName>
    <definedName name="PeakMethod">[13]Inputs!$T$5</definedName>
    <definedName name="Percent_debt" localSheetId="11">[38]Inputs!$E$129</definedName>
    <definedName name="Percent_debt">[38]Inputs!$E$129</definedName>
    <definedName name="Plant_Input">'[15]Plant(Input)'!$B$7:$AP$9,'[15]Plant(Input)'!$B$11,'[15]Plant(Input)'!$B$15:$AP$15,'[15]Plant(Input)'!$B$18,'[15]Plant(Input)'!$B$20:$AP$20</definedName>
    <definedName name="POWER.T" localSheetId="11">[4]INTERNAL!$A$58:$IV$60</definedName>
    <definedName name="POWER.T">[4]INTERNAL!$A$58:$IV$60</definedName>
    <definedName name="PP.T" localSheetId="11">[4]INTERNAL!$A$61:$IV$63</definedName>
    <definedName name="PP.T">[4]INTERNAL!$A$61:$IV$63</definedName>
    <definedName name="PreTaxDebtCost" localSheetId="11">[12]Assumptions!$I$56</definedName>
    <definedName name="PreTaxDebtCost">[12]Assumptions!$I$56</definedName>
    <definedName name="PreTaxWACC" localSheetId="11">[12]Assumptions!$I$62</definedName>
    <definedName name="PreTaxWACC">[12]Assumptions!$I$62</definedName>
    <definedName name="Prices_Aurora" localSheetId="11">'[37]Monthly Price Summary'!$C$4:$H$63</definedName>
    <definedName name="Prices_Aurora">'[37]Monthly Price Summary'!$C$4:$H$63</definedName>
    <definedName name="_xlnm.Print_Area" localSheetId="42">'2017 GRC PCA Costs FPC'!$A$1:$Q$30</definedName>
    <definedName name="_xlnm.Print_Area" localSheetId="11">'Electric Account Balance'!$D$1:$H$329</definedName>
    <definedName name="_xlnm.Print_Area" localSheetId="13">Forecast!$A$1:$P$51</definedName>
    <definedName name="_xlnm.Print_Area" localSheetId="25">'Non-Res Delivery Calc'!$A$1:$O$46</definedName>
    <definedName name="_xlnm.Print_Area" localSheetId="36">'Rate Test Revenue'!$A$1:$N$39</definedName>
    <definedName name="_xlnm.Print_Area" localSheetId="28">'Sch 10&amp;31 Delivery Calc'!$A$1:$O$46</definedName>
    <definedName name="_xlnm.Print_Area" localSheetId="27">'Sch 12&amp;26 Delivery Calc'!$A$1:$O$46</definedName>
    <definedName name="_xlnm.Print_Area" localSheetId="17">'Sch 142 Impacts'!$A$1:$L$42</definedName>
    <definedName name="_xlnm.Print_Area" localSheetId="26">'Sch 40 Delivery Calc'!$A$1:$O$46</definedName>
    <definedName name="_xlnm.Print_Area" localSheetId="29">'Sch 46&amp;49 Delivery Calc'!$A$1:$O$28</definedName>
    <definedName name="_xlnm.Print_Area" localSheetId="23">'Sch 7 Delivery Calc'!$A$1:$O$46</definedName>
    <definedName name="_xlnm.Print_Area" localSheetId="24">'Sch 8&amp;24 Delivery Calc'!$A$1:$O$46</definedName>
    <definedName name="_xlnm.Print_Area" localSheetId="3">'Summary of Rates'!$A$1:$H$31</definedName>
    <definedName name="_xlnm.Print_Area" localSheetId="16">'Typical Residential Sch 142'!$A$1:$S$64</definedName>
    <definedName name="_xlnm.Print_Titles" localSheetId="11">'Electric Account Balance'!$A:$C,'Electric Account Balance'!$1:$6</definedName>
    <definedName name="Prior_Month" localSheetId="11">[20]Sch_120!$I$21</definedName>
    <definedName name="Prior_Month">[20]Sch_120!$I$21</definedName>
    <definedName name="PROFORMA" localSheetId="11">[4]EXTERNAL!$A$67:$IV$69</definedName>
    <definedName name="PROFORMA">[4]EXTERNAL!$A$67:$IV$69</definedName>
    <definedName name="PROFORMA_RETAIL" localSheetId="11">[4]EXTERNAL!$A$91:$IV$93</definedName>
    <definedName name="PROFORMA_RETAIL">[4]EXTERNAL!$A$91:$IV$93</definedName>
    <definedName name="PROFORMA_RETAIL_TAX" localSheetId="11">[4]EXTERNAL!$A$169:$IV$171</definedName>
    <definedName name="PROFORMA_RETAIL_TAX">[4]EXTERNAL!$A$169:$IV$171</definedName>
    <definedName name="Projects" localSheetId="11">[60]Sheet1!$A$1147:$B$1887</definedName>
    <definedName name="Projects">[60]Sheet1!$A$1147:$B$1887</definedName>
    <definedName name="Prov_Cap_Tax" localSheetId="11">[38]Inputs!$E$111</definedName>
    <definedName name="Prov_Cap_Tax">[38]Inputs!$E$111</definedName>
    <definedName name="PSE" localSheetId="11">'[61]4.04'!$A$6</definedName>
    <definedName name="PSE">'[61]4.04'!$A$6</definedName>
    <definedName name="PSE_Pre_Tax_Equity_Rate" localSheetId="11">'[34]Assumptions of Purchase'!$B$42</definedName>
    <definedName name="PSE_Pre_Tax_Equity_Rate">'[34]Assumptions of Purchase'!$B$42</definedName>
    <definedName name="PSPL" localSheetId="6">'[18]Summaries &amp; 3.01-3.18 &amp; 4.01'!$A$4</definedName>
    <definedName name="PSPL">'[19]Summaries &amp; 3.01-3.18 &amp; 4.01'!$A$4</definedName>
    <definedName name="PTDGP.T" localSheetId="11">[4]INTERNAL!$A$64:$IV$66</definedName>
    <definedName name="PTDGP.T">[4]INTERNAL!$A$64:$IV$66</definedName>
    <definedName name="PTDP.T" localSheetId="11">[4]INTERNAL!$A$67:$IV$69</definedName>
    <definedName name="PTDP.T">[4]INTERNAL!$A$67:$IV$69</definedName>
    <definedName name="QTD_Format" localSheetId="11">[52]QTD!$B$11:$D$11,[52]QTD!$B$35:$D$35</definedName>
    <definedName name="QTD_Format">[52]QTD!$B$11:$D$11,[52]QTD!$B$35:$D$35</definedName>
    <definedName name="RATE2">'[27]Transp Data'!$A$8:$I$112</definedName>
    <definedName name="Rates" localSheetId="11">[62]Codes!$A$1:$C$500</definedName>
    <definedName name="Rates">[62]Codes!$A$1:$C$500</definedName>
    <definedName name="RB.T" localSheetId="11">[4]INTERNAL!$A$70:$IV$72</definedName>
    <definedName name="RB.T">[4]INTERNAL!$A$70:$IV$72</definedName>
    <definedName name="RCF" localSheetId="11">[43]INPUTS!$F$48</definedName>
    <definedName name="RCF">[43]INPUTS!$F$48</definedName>
    <definedName name="Requlated_scenario">'[15]Assumptions (Input)'!$B$12</definedName>
    <definedName name="ResExchCrRate" localSheetId="11">[20]Sch_194!$M$31</definedName>
    <definedName name="ResExchCrRate">[63]Sch_194!$M$31</definedName>
    <definedName name="RESID" localSheetId="11">[4]EXTERNAL!$A$88:$IV$90</definedName>
    <definedName name="RESID">[4]EXTERNAL!$A$88:$IV$90</definedName>
    <definedName name="resource_lookup">'[64]#REF'!$B$3:$C$112</definedName>
    <definedName name="ResourceSupplier" localSheetId="11">[14]Variables!$D$28</definedName>
    <definedName name="ResourceSupplier">[14]Variables!$D$28</definedName>
    <definedName name="ResRCF" localSheetId="42">[23]INPUTS!$F$44</definedName>
    <definedName name="ResRCF" localSheetId="12">[24]INPUTS!$F$39</definedName>
    <definedName name="ResRCF" localSheetId="9">[24]INPUTS!$F$39</definedName>
    <definedName name="ResRCF" localSheetId="11">[24]INPUTS!$F$39</definedName>
    <definedName name="ResRCF" localSheetId="13">[24]INPUTS!$F$39</definedName>
    <definedName name="ResRCF" localSheetId="10">[24]INPUTS!$F$39</definedName>
    <definedName name="ResRCF">[25]INPUTS!$F$44</definedName>
    <definedName name="ResUnc" localSheetId="42">[23]INPUTS!$F$39</definedName>
    <definedName name="ResUnc" localSheetId="12">[4]INPUTS!$F$34</definedName>
    <definedName name="ResUnc" localSheetId="9">[4]INPUTS!$F$34</definedName>
    <definedName name="ResUnc" localSheetId="11">[4]INPUTS!$F$34</definedName>
    <definedName name="ResUnc" localSheetId="13">[4]INPUTS!$F$34</definedName>
    <definedName name="ResUnc" localSheetId="10">[4]INPUTS!$F$34</definedName>
    <definedName name="ResUnc">[25]INPUTS!$F$39</definedName>
    <definedName name="RevClass" localSheetId="11">[62]Codes!$F$2:$G$10</definedName>
    <definedName name="RevClass">[62]Codes!$F$2:$G$10</definedName>
    <definedName name="revenue_flag">'[15]Assumptions (Input)'!$C$12</definedName>
    <definedName name="Revenue_Taxes">'[15]Assumptions (Input)'!$B$8</definedName>
    <definedName name="REVFAC1.T" localSheetId="11">[4]INTERNAL!$A$73:$IV$75</definedName>
    <definedName name="REVFAC1.T">[4]INTERNAL!$A$73:$IV$75</definedName>
    <definedName name="ROD" localSheetId="42">[23]INPUTS!$F$30</definedName>
    <definedName name="ROD" localSheetId="12">[4]INPUTS!$F$25</definedName>
    <definedName name="ROD" localSheetId="9">[4]INPUTS!$F$25</definedName>
    <definedName name="ROD" localSheetId="11">[4]INPUTS!$F$25</definedName>
    <definedName name="ROD" localSheetId="13">[4]INPUTS!$F$25</definedName>
    <definedName name="ROD" localSheetId="10">[4]INPUTS!$F$25</definedName>
    <definedName name="ROD">[25]INPUTS!$F$30</definedName>
    <definedName name="ROE" localSheetId="11">[43]INPUTS!$F$31</definedName>
    <definedName name="ROE">[43]INPUTS!$F$31</definedName>
    <definedName name="ROR" localSheetId="42">[23]INPUTS!$F$29</definedName>
    <definedName name="ROR" localSheetId="12">[24]INPUTS!$F$24</definedName>
    <definedName name="ROR" localSheetId="9">[24]INPUTS!$F$24</definedName>
    <definedName name="ROR" localSheetId="11">[24]INPUTS!$F$24</definedName>
    <definedName name="ROR" localSheetId="13">[24]INPUTS!$F$24</definedName>
    <definedName name="ROR" localSheetId="10">[24]INPUTS!$F$24</definedName>
    <definedName name="ROR">[65]INPUTS!$F$29</definedName>
    <definedName name="SAPBEXhrIndnt">"Wide"</definedName>
    <definedName name="SAPsysID">"708C5W7SBKP804JT78WJ0JNKI"</definedName>
    <definedName name="SAPwbID">"ARS"</definedName>
    <definedName name="SBRCF" localSheetId="11">[24]INPUTS!$F$40</definedName>
    <definedName name="SBRCF">[24]INPUTS!$F$40</definedName>
    <definedName name="SbUnc" localSheetId="11">[4]INPUTS!$F$35</definedName>
    <definedName name="SbUnc">[4]INPUTS!$F$35</definedName>
    <definedName name="Sch194Rlfwd" localSheetId="11">'[66]Sch94 Rlfwd'!$B$11</definedName>
    <definedName name="Sch194Rlfwd">'[66]Sch94 Rlfwd'!$B$11</definedName>
    <definedName name="Schedule" localSheetId="11">[55]Inputs!$N$14</definedName>
    <definedName name="Schedule">[55]Inputs!$N$14</definedName>
    <definedName name="Sep03AMA" localSheetId="12">[7]BS!$AN$7:$AN$3420</definedName>
    <definedName name="Sep03AMA" localSheetId="9">[7]BS!$AN$7:$AN$3420</definedName>
    <definedName name="Sep03AMA" localSheetId="11">[7]BS!$AN$7:$AN$3420</definedName>
    <definedName name="Sep03AMA" localSheetId="13">[7]BS!$AN$7:$AN$3420</definedName>
    <definedName name="Sep03AMA" localSheetId="10">[7]BS!$AN$7:$AN$3420</definedName>
    <definedName name="Sep03AMA">[3]BS!$AG$7:$AG$3582</definedName>
    <definedName name="Sep04AMA" localSheetId="11">[1]BS!$AL$7:$AL$3582</definedName>
    <definedName name="Sep04AMA">[1]BS!$AL$7:$AL$3582</definedName>
    <definedName name="Sep09AMA" localSheetId="11">[2]BS!$AS$7:$AS$1726</definedName>
    <definedName name="Sep09AMA">[2]BS!$AS$7:$AS$1726</definedName>
    <definedName name="Sept17AMA">[6]BS!$AM$8:$AM$2552</definedName>
    <definedName name="solver_eval">0</definedName>
    <definedName name="solver_ntri">1000</definedName>
    <definedName name="solver_rsmp">1</definedName>
    <definedName name="solver_seed">0</definedName>
    <definedName name="StartDate" localSheetId="11">[12]Assumptions!$C$9</definedName>
    <definedName name="StartDate">[12]Assumptions!$C$9</definedName>
    <definedName name="STAX" localSheetId="42">[23]INPUTS!$F$34</definedName>
    <definedName name="STAX" localSheetId="12">[4]INPUTS!$F$29</definedName>
    <definedName name="STAX" localSheetId="9">[4]INPUTS!$F$29</definedName>
    <definedName name="STAX" localSheetId="11">[4]INPUTS!$F$29</definedName>
    <definedName name="STAX" localSheetId="13">[4]INPUTS!$F$29</definedName>
    <definedName name="STAX" localSheetId="10">[4]INPUTS!$F$29</definedName>
    <definedName name="STAX">[25]INPUTS!$F$34</definedName>
    <definedName name="SW.T" localSheetId="11">[4]INTERNAL!$A$76:$IV$78</definedName>
    <definedName name="SW.T">[4]INTERNAL!$A$76:$IV$78</definedName>
    <definedName name="SWPTD.T" localSheetId="11">[4]INTERNAL!$A$79:$IV$81</definedName>
    <definedName name="SWPTD.T">[4]INTERNAL!$A$79:$IV$81</definedName>
    <definedName name="TableName">"Dummy"</definedName>
    <definedName name="TargetROR" localSheetId="11">[13]Inputs!$G$29</definedName>
    <definedName name="TargetROR">[13]Inputs!$G$29</definedName>
    <definedName name="TDP.T" localSheetId="11">[4]INTERNAL!$A$82:$IV$84</definedName>
    <definedName name="TDP.T">[4]INTERNAL!$A$82:$IV$84</definedName>
    <definedName name="TEMPADJ" localSheetId="11">[41]Sheet1!$A$4:$E$40</definedName>
    <definedName name="TEMPADJ">[41]Sheet1!$A$4:$E$40</definedName>
    <definedName name="TestPeriod" localSheetId="11">[10]Inputs!$C$5</definedName>
    <definedName name="TestPeriod">[10]Inputs!$C$5</definedName>
    <definedName name="TESTYEAR" localSheetId="6">'[18]Summaries &amp; 3.01-3.18 &amp; 4.01'!$A$6</definedName>
    <definedName name="TESTYEAR">'[36]JHS-6'!$A$7</definedName>
    <definedName name="TFR" localSheetId="11">[4]CLASSIFIERS!$A$11:$IV$11</definedName>
    <definedName name="TFR">[4]CLASSIFIERS!$A$11:$IV$11</definedName>
    <definedName name="ThermalBookLife" localSheetId="11">[12]Assumptions!$C$25</definedName>
    <definedName name="ThermalBookLife">[12]Assumptions!$C$25</definedName>
    <definedName name="Title" localSheetId="11">[12]Assumptions!$A$1</definedName>
    <definedName name="Title">[12]Assumptions!$A$1</definedName>
    <definedName name="Total_Payment" localSheetId="42">Scheduled_Payment+Extra_Payment</definedName>
    <definedName name="Total_Payment" localSheetId="44">Scheduled_Payment+Extra_Payment</definedName>
    <definedName name="Total_Payment" localSheetId="11">Scheduled_Payment+Extra_Payment</definedName>
    <definedName name="Total_Payment" localSheetId="10">Scheduled_Payment+Extra_Payment</definedName>
    <definedName name="Total_Payment" localSheetId="25">Scheduled_Payment+Extra_Payment</definedName>
    <definedName name="Total_Payment" localSheetId="32">Scheduled_Payment+Extra_Payment</definedName>
    <definedName name="Total_Payment" localSheetId="5">Scheduled_Payment+Extra_Payment</definedName>
    <definedName name="Total_Payment" localSheetId="36">Scheduled_Payment+Extra_Payment</definedName>
    <definedName name="Total_Payment" localSheetId="28">Scheduled_Payment+Extra_Payment</definedName>
    <definedName name="Total_Payment" localSheetId="35">Scheduled_Payment+Extra_Payment</definedName>
    <definedName name="Total_Payment" localSheetId="27">Scheduled_Payment+Extra_Payment</definedName>
    <definedName name="Total_Payment" localSheetId="34">Scheduled_Payment+Extra_Payment</definedName>
    <definedName name="Total_Payment" localSheetId="26">Scheduled_Payment+Extra_Payment</definedName>
    <definedName name="Total_Payment" localSheetId="33">Scheduled_Payment+Extra_Payment</definedName>
    <definedName name="Total_Payment" localSheetId="29">Scheduled_Payment+Extra_Payment</definedName>
    <definedName name="Total_Payment" localSheetId="30">Scheduled_Payment+Extra_Payment</definedName>
    <definedName name="Total_Payment" localSheetId="24">Scheduled_Payment+Extra_Payment</definedName>
    <definedName name="Total_Payment" localSheetId="31">Scheduled_Payment+Extra_Payment</definedName>
    <definedName name="Total_Payment">Scheduled_Payment+Extra_Payment</definedName>
    <definedName name="TotalRateBase" localSheetId="11">'[10]G+T+D+R+M'!$H$58</definedName>
    <definedName name="TotalRateBase">'[10]G+T+D+R+M'!$H$58</definedName>
    <definedName name="TP.T" localSheetId="11">[4]INTERNAL!$A$91:$IV$93</definedName>
    <definedName name="TP.T">[4]INTERNAL!$A$91:$IV$93</definedName>
    <definedName name="transdb" localSheetId="11">'[67]Transp Unbilled'!$A$8:$E$174</definedName>
    <definedName name="transdb">'[67]Transp Unbilled'!$A$8:$E$174</definedName>
    <definedName name="TRANSM_2" localSheetId="11">[68]Transm2!$A$1:$M$461:'[68]10 Yr FC'!$M$47</definedName>
    <definedName name="TRANSM_2">[68]Transm2!$A$1:$M$461:'[68]10 Yr FC'!$M$47</definedName>
    <definedName name="UAcct103" localSheetId="11">'[10]Func Study'!$AB$1613</definedName>
    <definedName name="UAcct103">'[10]Func Study'!$AB$1613</definedName>
    <definedName name="UAcct105Dnpg" localSheetId="11">'[10]Func Study'!$AB$2010</definedName>
    <definedName name="UAcct105Dnpg">'[10]Func Study'!$AB$2010</definedName>
    <definedName name="UAcct105S" localSheetId="11">'[10]Func Study'!$AB$2005</definedName>
    <definedName name="UAcct105S">'[10]Func Study'!$AB$2005</definedName>
    <definedName name="UAcct105Seu" localSheetId="11">'[10]Func Study'!$AB$2009</definedName>
    <definedName name="UAcct105Seu">'[10]Func Study'!$AB$2009</definedName>
    <definedName name="UAcct105Snppo" localSheetId="11">'[10]Func Study'!$AB$2008</definedName>
    <definedName name="UAcct105Snppo">'[10]Func Study'!$AB$2008</definedName>
    <definedName name="UAcct105Snpps" localSheetId="11">'[10]Func Study'!$AB$2006</definedName>
    <definedName name="UAcct105Snpps">'[10]Func Study'!$AB$2006</definedName>
    <definedName name="UAcct105Snpt" localSheetId="11">'[10]Func Study'!$AB$2007</definedName>
    <definedName name="UAcct105Snpt">'[10]Func Study'!$AB$2007</definedName>
    <definedName name="UAcct1081390" localSheetId="11">'[10]Func Study'!$AB$2451</definedName>
    <definedName name="UAcct1081390">'[10]Func Study'!$AB$2451</definedName>
    <definedName name="UAcct1081390Rcl" localSheetId="11">'[10]Func Study'!$AB$2450</definedName>
    <definedName name="UAcct1081390Rcl">'[10]Func Study'!$AB$2450</definedName>
    <definedName name="UAcct1081399" localSheetId="11">'[10]Func Study'!$AB$2459</definedName>
    <definedName name="UAcct1081399">'[10]Func Study'!$AB$2459</definedName>
    <definedName name="UAcct1081399Rcl" localSheetId="11">'[10]Func Study'!$AB$2458</definedName>
    <definedName name="UAcct1081399Rcl">'[10]Func Study'!$AB$2458</definedName>
    <definedName name="UAcct108360" localSheetId="11">'[10]Func Study'!$AB$2355</definedName>
    <definedName name="UAcct108360">'[10]Func Study'!$AB$2355</definedName>
    <definedName name="UAcct108361" localSheetId="11">'[10]Func Study'!$AB$2359</definedName>
    <definedName name="UAcct108361">'[10]Func Study'!$AB$2359</definedName>
    <definedName name="UAcct108362" localSheetId="11">'[10]Func Study'!$AB$2363</definedName>
    <definedName name="UAcct108362">'[10]Func Study'!$AB$2363</definedName>
    <definedName name="UAcct108364" localSheetId="11">'[10]Func Study'!$AB$2367</definedName>
    <definedName name="UAcct108364">'[10]Func Study'!$AB$2367</definedName>
    <definedName name="UAcct108365" localSheetId="11">'[10]Func Study'!$AB$2371</definedName>
    <definedName name="UAcct108365">'[10]Func Study'!$AB$2371</definedName>
    <definedName name="UAcct108366" localSheetId="11">'[10]Func Study'!$AB$2375</definedName>
    <definedName name="UAcct108366">'[10]Func Study'!$AB$2375</definedName>
    <definedName name="UAcct108367" localSheetId="11">'[10]Func Study'!$AB$2379</definedName>
    <definedName name="UAcct108367">'[10]Func Study'!$AB$2379</definedName>
    <definedName name="UAcct108368" localSheetId="11">'[10]Func Study'!$AB$2383</definedName>
    <definedName name="UAcct108368">'[10]Func Study'!$AB$2383</definedName>
    <definedName name="UAcct108369" localSheetId="11">'[10]Func Study'!$AB$2387</definedName>
    <definedName name="UAcct108369">'[10]Func Study'!$AB$2387</definedName>
    <definedName name="UAcct108370" localSheetId="11">'[10]Func Study'!$AB$2391</definedName>
    <definedName name="UAcct108370">'[10]Func Study'!$AB$2391</definedName>
    <definedName name="UAcct108371" localSheetId="11">'[10]Func Study'!$AB$2395</definedName>
    <definedName name="UAcct108371">'[10]Func Study'!$AB$2395</definedName>
    <definedName name="UAcct108372" localSheetId="11">'[10]Func Study'!$AB$2399</definedName>
    <definedName name="UAcct108372">'[10]Func Study'!$AB$2399</definedName>
    <definedName name="UAcct108373" localSheetId="11">'[10]Func Study'!$AB$2403</definedName>
    <definedName name="UAcct108373">'[10]Func Study'!$AB$2403</definedName>
    <definedName name="UAcct108D" localSheetId="11">'[10]Func Study'!$AB$2415</definedName>
    <definedName name="UAcct108D">'[10]Func Study'!$AB$2415</definedName>
    <definedName name="UAcct108D00" localSheetId="11">'[10]Func Study'!$AB$2407</definedName>
    <definedName name="UAcct108D00">'[10]Func Study'!$AB$2407</definedName>
    <definedName name="UAcct108Ds" localSheetId="11">'[10]Func Study'!$AB$2411</definedName>
    <definedName name="UAcct108Ds">'[10]Func Study'!$AB$2411</definedName>
    <definedName name="UAcct108Ep" localSheetId="11">'[10]Func Study'!$AB$2327</definedName>
    <definedName name="UAcct108Ep">'[10]Func Study'!$AB$2327</definedName>
    <definedName name="UAcct108Gpcn" localSheetId="11">'[10]Func Study'!$AB$2429</definedName>
    <definedName name="UAcct108Gpcn">'[10]Func Study'!$AB$2429</definedName>
    <definedName name="UAcct108Gps" localSheetId="11">'[10]Func Study'!$AB$2425</definedName>
    <definedName name="UAcct108Gps">'[10]Func Study'!$AB$2425</definedName>
    <definedName name="UAcct108Gpse" localSheetId="11">'[10]Func Study'!$AB$2431</definedName>
    <definedName name="UAcct108Gpse">'[10]Func Study'!$AB$2431</definedName>
    <definedName name="UAcct108Gpsg" localSheetId="11">'[10]Func Study'!$AB$2428</definedName>
    <definedName name="UAcct108Gpsg">'[10]Func Study'!$AB$2428</definedName>
    <definedName name="UAcct108Gpsgp" localSheetId="11">'[10]Func Study'!$AB$2426</definedName>
    <definedName name="UAcct108Gpsgp">'[10]Func Study'!$AB$2426</definedName>
    <definedName name="UAcct108Gpsgu" localSheetId="11">'[10]Func Study'!$AB$2427</definedName>
    <definedName name="UAcct108Gpsgu">'[10]Func Study'!$AB$2427</definedName>
    <definedName name="UAcct108Gpso" localSheetId="11">'[10]Func Study'!$AB$2430</definedName>
    <definedName name="UAcct108Gpso">'[10]Func Study'!$AB$2430</definedName>
    <definedName name="UACCT108GPSSGCH" localSheetId="11">'[10]Func Study'!$AB$2434</definedName>
    <definedName name="UACCT108GPSSGCH">'[10]Func Study'!$AB$2434</definedName>
    <definedName name="UACCT108GPSSGCT" localSheetId="11">'[10]Func Study'!$AB$2433</definedName>
    <definedName name="UACCT108GPSSGCT">'[10]Func Study'!$AB$2433</definedName>
    <definedName name="UAcct108Hp" localSheetId="11">'[10]Func Study'!$AB$2313</definedName>
    <definedName name="UAcct108Hp">'[10]Func Study'!$AB$2313</definedName>
    <definedName name="UAcct108Mp" localSheetId="11">'[10]Func Study'!$AB$2444</definedName>
    <definedName name="UAcct108Mp">'[10]Func Study'!$AB$2444</definedName>
    <definedName name="UAcct108Np" localSheetId="11">'[10]Func Study'!$AB$2305</definedName>
    <definedName name="UAcct108Np">'[10]Func Study'!$AB$2305</definedName>
    <definedName name="UAcct108Op" localSheetId="11">'[10]Func Study'!$AB$2322</definedName>
    <definedName name="UAcct108Op">'[10]Func Study'!$AB$2322</definedName>
    <definedName name="UACCT108OPSSCCT" localSheetId="11">'[10]Func Study'!$AB$2321</definedName>
    <definedName name="UACCT108OPSSCCT">'[10]Func Study'!$AB$2321</definedName>
    <definedName name="UAcct108Sp" localSheetId="11">'[10]Func Study'!$AB$2299</definedName>
    <definedName name="UAcct108Sp">'[10]Func Study'!$AB$2299</definedName>
    <definedName name="UACCT108SPSSGCH" localSheetId="11">'[10]Func Study'!$AB$2298</definedName>
    <definedName name="UACCT108SPSSGCH">'[10]Func Study'!$AB$2298</definedName>
    <definedName name="UAcct108Tp" localSheetId="11">'[10]Func Study'!$AB$2346</definedName>
    <definedName name="UAcct108Tp">'[10]Func Study'!$AB$2346</definedName>
    <definedName name="UAcct111Clg" localSheetId="11">'[10]Func Study'!$AB$2487</definedName>
    <definedName name="UAcct111Clg">'[10]Func Study'!$AB$2487</definedName>
    <definedName name="UAcct111Clgsou" localSheetId="11">'[10]Func Study'!$AB$2485</definedName>
    <definedName name="UAcct111Clgsou">'[10]Func Study'!$AB$2485</definedName>
    <definedName name="UAcct111Clh" localSheetId="11">'[10]Func Study'!$AB$2493</definedName>
    <definedName name="UAcct111Clh">'[10]Func Study'!$AB$2493</definedName>
    <definedName name="UAcct111Cls" localSheetId="11">'[10]Func Study'!$AB$2478</definedName>
    <definedName name="UAcct111Cls">'[10]Func Study'!$AB$2478</definedName>
    <definedName name="UAcct111Ipcn" localSheetId="11">'[10]Func Study'!$AB$2502</definedName>
    <definedName name="UAcct111Ipcn">'[10]Func Study'!$AB$2502</definedName>
    <definedName name="UAcct111Ips" localSheetId="11">'[10]Func Study'!$AB$2497</definedName>
    <definedName name="UAcct111Ips">'[10]Func Study'!$AB$2497</definedName>
    <definedName name="UAcct111Ipse" localSheetId="11">'[10]Func Study'!$AB$2500</definedName>
    <definedName name="UAcct111Ipse">'[10]Func Study'!$AB$2500</definedName>
    <definedName name="UAcct111Ipsg" localSheetId="11">'[10]Func Study'!$AB$2501</definedName>
    <definedName name="UAcct111Ipsg">'[10]Func Study'!$AB$2501</definedName>
    <definedName name="UAcct111Ipsgp" localSheetId="11">'[10]Func Study'!$AB$2498</definedName>
    <definedName name="UAcct111Ipsgp">'[10]Func Study'!$AB$2498</definedName>
    <definedName name="UAcct111Ipsgu" localSheetId="11">'[10]Func Study'!$AB$2499</definedName>
    <definedName name="UAcct111Ipsgu">'[10]Func Study'!$AB$2499</definedName>
    <definedName name="UAcct111Ipso" localSheetId="11">'[10]Func Study'!$AB$2506</definedName>
    <definedName name="UAcct111Ipso">'[10]Func Study'!$AB$2506</definedName>
    <definedName name="UACCT111IPSSGCH" localSheetId="11">'[10]Func Study'!$AB$2505</definedName>
    <definedName name="UACCT111IPSSGCH">'[10]Func Study'!$AB$2505</definedName>
    <definedName name="UACCT111IPSSGCT" localSheetId="11">'[10]Func Study'!$AB$2504</definedName>
    <definedName name="UACCT111IPSSGCT">'[10]Func Study'!$AB$2504</definedName>
    <definedName name="UAcct114" localSheetId="11">'[10]Func Study'!$AB$2017</definedName>
    <definedName name="UAcct114">'[10]Func Study'!$AB$2017</definedName>
    <definedName name="UAcct120" localSheetId="11">'[10]Func Study'!$AB$2021</definedName>
    <definedName name="UAcct120">'[10]Func Study'!$AB$2021</definedName>
    <definedName name="UAcct124" localSheetId="11">'[10]Func Study'!$AB$2026</definedName>
    <definedName name="UAcct124">'[10]Func Study'!$AB$2026</definedName>
    <definedName name="UAcct141" localSheetId="11">'[10]Func Study'!$AB$2173</definedName>
    <definedName name="UAcct141">'[10]Func Study'!$AB$2173</definedName>
    <definedName name="UAcct151" localSheetId="11">'[10]Func Study'!$AB$2049</definedName>
    <definedName name="UAcct151">'[10]Func Study'!$AB$2049</definedName>
    <definedName name="Uacct151SSECT" localSheetId="11">'[10]Func Study'!$AB$2047</definedName>
    <definedName name="Uacct151SSECT">'[10]Func Study'!$AB$2047</definedName>
    <definedName name="UAcct154" localSheetId="11">'[10]Func Study'!$AB$2083</definedName>
    <definedName name="UAcct154">'[10]Func Study'!$AB$2083</definedName>
    <definedName name="Uacct154SSGCT" localSheetId="11">'[10]Func Study'!$AB$2080</definedName>
    <definedName name="Uacct154SSGCT">'[10]Func Study'!$AB$2080</definedName>
    <definedName name="UAcct163" localSheetId="11">'[10]Func Study'!$AB$2093</definedName>
    <definedName name="UAcct163">'[10]Func Study'!$AB$2093</definedName>
    <definedName name="UAcct165" localSheetId="11">'[10]Func Study'!$AB$2108</definedName>
    <definedName name="UAcct165">'[10]Func Study'!$AB$2108</definedName>
    <definedName name="UAcct165Gps" localSheetId="11">'[10]Func Study'!$AB$2104</definedName>
    <definedName name="UAcct165Gps">'[10]Func Study'!$AB$2104</definedName>
    <definedName name="UAcct182" localSheetId="11">'[10]Func Study'!$AB$2033</definedName>
    <definedName name="UAcct182">'[10]Func Study'!$AB$2033</definedName>
    <definedName name="UAcct18222" localSheetId="11">'[10]Func Study'!$AB$2163</definedName>
    <definedName name="UAcct18222">'[10]Func Study'!$AB$2163</definedName>
    <definedName name="UAcct182M" localSheetId="11">'[10]Func Study'!$AB$2118</definedName>
    <definedName name="UAcct182M">'[10]Func Study'!$AB$2118</definedName>
    <definedName name="UAcct182MSSGCH" localSheetId="11">'[10]Func Study'!$AB$2113</definedName>
    <definedName name="UAcct182MSSGCH">'[10]Func Study'!$AB$2113</definedName>
    <definedName name="UAcct186" localSheetId="11">'[10]Func Study'!$AB$2041</definedName>
    <definedName name="UAcct186">'[10]Func Study'!$AB$2041</definedName>
    <definedName name="UAcct1869" localSheetId="11">'[10]Func Study'!$AB$2168</definedName>
    <definedName name="UAcct1869">'[10]Func Study'!$AB$2168</definedName>
    <definedName name="UAcct186M" localSheetId="11">'[10]Func Study'!$AB$2129</definedName>
    <definedName name="UAcct186M">'[10]Func Study'!$AB$2129</definedName>
    <definedName name="UAcct190" localSheetId="11">'[10]Func Study'!$AB$2243</definedName>
    <definedName name="UAcct190">'[10]Func Study'!$AB$2243</definedName>
    <definedName name="UAcct190Baddebt" localSheetId="11">'[10]Func Study'!$AB$2237</definedName>
    <definedName name="UAcct190Baddebt">'[10]Func Study'!$AB$2237</definedName>
    <definedName name="UAcct190Dop" localSheetId="11">'[10]Func Study'!$AB$2235</definedName>
    <definedName name="UAcct190Dop">'[10]Func Study'!$AB$2235</definedName>
    <definedName name="UAcct2281" localSheetId="11">'[10]Func Study'!$AB$2191</definedName>
    <definedName name="UAcct2281">'[10]Func Study'!$AB$2191</definedName>
    <definedName name="UAcct2282" localSheetId="11">'[10]Func Study'!$AB$2195</definedName>
    <definedName name="UAcct2282">'[10]Func Study'!$AB$2195</definedName>
    <definedName name="UAcct2283" localSheetId="11">'[10]Func Study'!$AB$2200</definedName>
    <definedName name="UAcct2283">'[10]Func Study'!$AB$2200</definedName>
    <definedName name="UACCT22841SG" localSheetId="11">'[10]Func Study'!$AB$2205</definedName>
    <definedName name="UACCT22841SG">'[10]Func Study'!$AB$2205</definedName>
    <definedName name="UAcct22842" localSheetId="11">'[10]Func Study'!$AB$2211</definedName>
    <definedName name="UAcct22842">'[10]Func Study'!$AB$2211</definedName>
    <definedName name="UAcct235" localSheetId="11">'[10]Func Study'!$AB$2187</definedName>
    <definedName name="UAcct235">'[10]Func Study'!$AB$2187</definedName>
    <definedName name="UACCT235CN" localSheetId="11">'[10]Func Study'!$AB$2186</definedName>
    <definedName name="UACCT235CN">'[10]Func Study'!$AB$2186</definedName>
    <definedName name="UAcct252" localSheetId="11">'[10]Func Study'!$AB$2219</definedName>
    <definedName name="UAcct252">'[10]Func Study'!$AB$2219</definedName>
    <definedName name="UAcct25316" localSheetId="11">'[10]Func Study'!$AB$2057</definedName>
    <definedName name="UAcct25316">'[10]Func Study'!$AB$2057</definedName>
    <definedName name="UAcct25317" localSheetId="11">'[10]Func Study'!$AB$2061</definedName>
    <definedName name="UAcct25317">'[10]Func Study'!$AB$2061</definedName>
    <definedName name="UAcct25318" localSheetId="11">'[10]Func Study'!$AB$2098</definedName>
    <definedName name="UAcct25318">'[10]Func Study'!$AB$2098</definedName>
    <definedName name="UAcct25319" localSheetId="11">'[10]Func Study'!$AB$2065</definedName>
    <definedName name="UAcct25319">'[10]Func Study'!$AB$2065</definedName>
    <definedName name="uacct25398" localSheetId="11">'[10]Func Study'!$AB$2222</definedName>
    <definedName name="uacct25398">'[10]Func Study'!$AB$2222</definedName>
    <definedName name="UAcct25399" localSheetId="11">'[10]Func Study'!$AB$2230</definedName>
    <definedName name="UAcct25399">'[10]Func Study'!$AB$2230</definedName>
    <definedName name="UACCT254SO" localSheetId="11">'[10]Func Study'!$AB$2202</definedName>
    <definedName name="UACCT254SO">'[10]Func Study'!$AB$2202</definedName>
    <definedName name="UAcct255" localSheetId="11">'[10]Func Study'!$AB$2284</definedName>
    <definedName name="UAcct255">'[10]Func Study'!$AB$2284</definedName>
    <definedName name="UAcct281" localSheetId="11">'[10]Func Study'!$AB$2249</definedName>
    <definedName name="UAcct281">'[10]Func Study'!$AB$2249</definedName>
    <definedName name="UAcct282" localSheetId="11">'[10]Func Study'!$AB$2259</definedName>
    <definedName name="UAcct282">'[10]Func Study'!$AB$2259</definedName>
    <definedName name="UAcct282Cn" localSheetId="11">'[10]Func Study'!$AB$2256</definedName>
    <definedName name="UAcct282Cn">'[10]Func Study'!$AB$2256</definedName>
    <definedName name="UAcct282So" localSheetId="11">'[10]Func Study'!$AB$2255</definedName>
    <definedName name="UAcct282So">'[10]Func Study'!$AB$2255</definedName>
    <definedName name="UAcct283" localSheetId="11">'[10]Func Study'!$AB$2271</definedName>
    <definedName name="UAcct283">'[10]Func Study'!$AB$2271</definedName>
    <definedName name="UAcct283So" localSheetId="11">'[10]Func Study'!$AB$2265</definedName>
    <definedName name="UAcct283So">'[10]Func Study'!$AB$2265</definedName>
    <definedName name="UAcct301S" localSheetId="11">'[10]Func Study'!$AB$1964</definedName>
    <definedName name="UAcct301S">'[10]Func Study'!$AB$1964</definedName>
    <definedName name="UAcct301Sg" localSheetId="11">'[10]Func Study'!$AB$1966</definedName>
    <definedName name="UAcct301Sg">'[10]Func Study'!$AB$1966</definedName>
    <definedName name="UAcct301So" localSheetId="11">'[10]Func Study'!$AB$1965</definedName>
    <definedName name="UAcct301So">'[10]Func Study'!$AB$1965</definedName>
    <definedName name="UAcct302S" localSheetId="11">'[10]Func Study'!$AB$1969</definedName>
    <definedName name="UAcct302S">'[10]Func Study'!$AB$1969</definedName>
    <definedName name="UAcct302Sg" localSheetId="11">'[10]Func Study'!$AB$1970</definedName>
    <definedName name="UAcct302Sg">'[10]Func Study'!$AB$1970</definedName>
    <definedName name="UAcct302Sgp" localSheetId="11">'[10]Func Study'!$AB$1971</definedName>
    <definedName name="UAcct302Sgp">'[10]Func Study'!$AB$1971</definedName>
    <definedName name="UAcct302Sgu" localSheetId="11">'[10]Func Study'!$AB$1972</definedName>
    <definedName name="UAcct302Sgu">'[10]Func Study'!$AB$1972</definedName>
    <definedName name="UAcct303Cn" localSheetId="11">'[10]Func Study'!$AB$1980</definedName>
    <definedName name="UAcct303Cn">'[10]Func Study'!$AB$1980</definedName>
    <definedName name="UAcct303S" localSheetId="11">'[10]Func Study'!$AB$1976</definedName>
    <definedName name="UAcct303S">'[10]Func Study'!$AB$1976</definedName>
    <definedName name="UAcct303Se" localSheetId="11">'[10]Func Study'!$AB$1979</definedName>
    <definedName name="UAcct303Se">'[10]Func Study'!$AB$1979</definedName>
    <definedName name="UAcct303Sg" localSheetId="11">'[10]Func Study'!$AB$1977</definedName>
    <definedName name="UAcct303Sg">'[10]Func Study'!$AB$1977</definedName>
    <definedName name="UAcct303Sgu" localSheetId="11">'[10]Func Study'!$AB$1981</definedName>
    <definedName name="UAcct303Sgu">'[10]Func Study'!$AB$1981</definedName>
    <definedName name="UAcct303So" localSheetId="11">'[10]Func Study'!$AB$1978</definedName>
    <definedName name="UAcct303So">'[10]Func Study'!$AB$1978</definedName>
    <definedName name="UACCT303SSGCH" localSheetId="11">'[10]Func Study'!$AB$1983</definedName>
    <definedName name="UACCT303SSGCH">'[10]Func Study'!$AB$1983</definedName>
    <definedName name="UAcct310" localSheetId="11">'[10]Func Study'!$AB$1414</definedName>
    <definedName name="UAcct310">'[10]Func Study'!$AB$1414</definedName>
    <definedName name="UAcct310JBG" localSheetId="11">'[10]Func Study'!$AB$1413</definedName>
    <definedName name="UAcct310JBG">'[10]Func Study'!$AB$1413</definedName>
    <definedName name="UAcct311" localSheetId="11">'[10]Func Study'!$AB$1421</definedName>
    <definedName name="UAcct311">'[10]Func Study'!$AB$1421</definedName>
    <definedName name="UAcct311JBG" localSheetId="11">'[10]Func Study'!$AB$1420</definedName>
    <definedName name="UAcct311JBG">'[10]Func Study'!$AB$1420</definedName>
    <definedName name="UAcct312" localSheetId="11">'[10]Func Study'!$AB$1428</definedName>
    <definedName name="UAcct312">'[10]Func Study'!$AB$1428</definedName>
    <definedName name="UAcct312JBG" localSheetId="11">'[10]Func Study'!$AB$1427</definedName>
    <definedName name="UAcct312JBG">'[10]Func Study'!$AB$1427</definedName>
    <definedName name="UAcct314" localSheetId="11">'[10]Func Study'!$AB$1435</definedName>
    <definedName name="UAcct314">'[10]Func Study'!$AB$1435</definedName>
    <definedName name="UAcct314JBG" localSheetId="11">'[10]Func Study'!$AB$1434</definedName>
    <definedName name="UAcct314JBG">'[10]Func Study'!$AB$1434</definedName>
    <definedName name="UAcct315" localSheetId="11">'[10]Func Study'!$AB$1442</definedName>
    <definedName name="UAcct315">'[10]Func Study'!$AB$1442</definedName>
    <definedName name="UAcct315JBG" localSheetId="11">'[10]Func Study'!$AB$1441</definedName>
    <definedName name="UAcct315JBG">'[10]Func Study'!$AB$1441</definedName>
    <definedName name="UAcct316" localSheetId="11">'[10]Func Study'!$AB$1450</definedName>
    <definedName name="UAcct316">'[10]Func Study'!$AB$1450</definedName>
    <definedName name="UAcct316JBG" localSheetId="11">'[10]Func Study'!$AB$1449</definedName>
    <definedName name="UAcct316JBG">'[10]Func Study'!$AB$1449</definedName>
    <definedName name="UAcct320" localSheetId="11">'[10]Func Study'!$AB$1466</definedName>
    <definedName name="UAcct320">'[10]Func Study'!$AB$1466</definedName>
    <definedName name="UAcct321" localSheetId="11">'[10]Func Study'!$AB$1471</definedName>
    <definedName name="UAcct321">'[10]Func Study'!$AB$1471</definedName>
    <definedName name="UAcct322" localSheetId="11">'[10]Func Study'!$AB$1476</definedName>
    <definedName name="UAcct322">'[10]Func Study'!$AB$1476</definedName>
    <definedName name="UAcct323" localSheetId="11">'[10]Func Study'!$AB$1481</definedName>
    <definedName name="UAcct323">'[10]Func Study'!$AB$1481</definedName>
    <definedName name="UAcct324" localSheetId="11">'[10]Func Study'!$AB$1486</definedName>
    <definedName name="UAcct324">'[10]Func Study'!$AB$1486</definedName>
    <definedName name="UAcct325" localSheetId="11">'[10]Func Study'!$AB$1491</definedName>
    <definedName name="UAcct325">'[10]Func Study'!$AB$1491</definedName>
    <definedName name="UAcct33" localSheetId="11">'[10]Func Study'!$AB$295</definedName>
    <definedName name="UAcct33">'[10]Func Study'!$AB$295</definedName>
    <definedName name="UAcct330" localSheetId="11">'[10]Func Study'!$AB$1508</definedName>
    <definedName name="UAcct330">'[10]Func Study'!$AB$1508</definedName>
    <definedName name="UAcct331" localSheetId="11">'[10]Func Study'!$AB$1513</definedName>
    <definedName name="UAcct331">'[10]Func Study'!$AB$1513</definedName>
    <definedName name="UAcct332" localSheetId="11">'[10]Func Study'!$AB$1518</definedName>
    <definedName name="UAcct332">'[10]Func Study'!$AB$1518</definedName>
    <definedName name="UAcct333" localSheetId="11">'[10]Func Study'!$AB$1523</definedName>
    <definedName name="UAcct333">'[10]Func Study'!$AB$1523</definedName>
    <definedName name="UAcct334" localSheetId="11">'[10]Func Study'!$AB$1528</definedName>
    <definedName name="UAcct334">'[10]Func Study'!$AB$1528</definedName>
    <definedName name="UAcct335" localSheetId="11">'[10]Func Study'!$AB$1533</definedName>
    <definedName name="UAcct335">'[10]Func Study'!$AB$1533</definedName>
    <definedName name="UAcct336" localSheetId="11">'[10]Func Study'!$AB$1539</definedName>
    <definedName name="UAcct336">'[10]Func Study'!$AB$1539</definedName>
    <definedName name="UAcct340Dgu" localSheetId="11">'[10]Func Study'!$AB$1564</definedName>
    <definedName name="UAcct340Dgu">'[10]Func Study'!$AB$1564</definedName>
    <definedName name="UAcct340Sgu" localSheetId="11">'[10]Func Study'!$AB$1565</definedName>
    <definedName name="UAcct340Sgu">'[10]Func Study'!$AB$1565</definedName>
    <definedName name="UAcct341Dgu" localSheetId="11">'[10]Func Study'!$AB$1569</definedName>
    <definedName name="UAcct341Dgu">'[10]Func Study'!$AB$1569</definedName>
    <definedName name="UAcct341Sgu" localSheetId="11">'[10]Func Study'!$AB$1570</definedName>
    <definedName name="UAcct341Sgu">'[10]Func Study'!$AB$1570</definedName>
    <definedName name="UAcct342Dgu" localSheetId="11">'[10]Func Study'!$AB$1574</definedName>
    <definedName name="UAcct342Dgu">'[10]Func Study'!$AB$1574</definedName>
    <definedName name="UAcct342Sgu" localSheetId="11">'[10]Func Study'!$AB$1575</definedName>
    <definedName name="UAcct342Sgu">'[10]Func Study'!$AB$1575</definedName>
    <definedName name="UAcct343" localSheetId="11">'[10]Func Study'!$AB$1584</definedName>
    <definedName name="UAcct343">'[10]Func Study'!$AB$1584</definedName>
    <definedName name="UAcct344S" localSheetId="11">'[10]Func Study'!$AB$1587</definedName>
    <definedName name="UAcct344S">'[10]Func Study'!$AB$1587</definedName>
    <definedName name="UAcct344Sgp" localSheetId="11">'[10]Func Study'!$AB$1588</definedName>
    <definedName name="UAcct344Sgp">'[10]Func Study'!$AB$1588</definedName>
    <definedName name="UAcct345Dgu" localSheetId="11">'[10]Func Study'!$AB$1594</definedName>
    <definedName name="UAcct345Dgu">'[10]Func Study'!$AB$1594</definedName>
    <definedName name="UAcct345Sgu" localSheetId="11">'[10]Func Study'!$AB$1595</definedName>
    <definedName name="UAcct345Sgu">'[10]Func Study'!$AB$1595</definedName>
    <definedName name="UAcct346" localSheetId="11">'[10]Func Study'!$AB$1601</definedName>
    <definedName name="UAcct346">'[10]Func Study'!$AB$1601</definedName>
    <definedName name="UAcct350" localSheetId="11">'[10]Func Study'!$AB$1628</definedName>
    <definedName name="UAcct350">'[10]Func Study'!$AB$1628</definedName>
    <definedName name="UAcct352" localSheetId="11">'[10]Func Study'!$AB$1635</definedName>
    <definedName name="UAcct352">'[10]Func Study'!$AB$1635</definedName>
    <definedName name="UAcct353" localSheetId="11">'[10]Func Study'!$AB$1641</definedName>
    <definedName name="UAcct353">'[10]Func Study'!$AB$1641</definedName>
    <definedName name="UAcct354" localSheetId="11">'[10]Func Study'!$AB$1647</definedName>
    <definedName name="UAcct354">'[10]Func Study'!$AB$1647</definedName>
    <definedName name="UAcct355" localSheetId="11">'[10]Func Study'!$AB$1654</definedName>
    <definedName name="UAcct355">'[10]Func Study'!$AB$1654</definedName>
    <definedName name="UAcct356" localSheetId="11">'[10]Func Study'!$AB$1660</definedName>
    <definedName name="UAcct356">'[10]Func Study'!$AB$1660</definedName>
    <definedName name="UAcct357" localSheetId="11">'[10]Func Study'!$AB$1666</definedName>
    <definedName name="UAcct357">'[10]Func Study'!$AB$1666</definedName>
    <definedName name="UAcct358" localSheetId="11">'[10]Func Study'!$AB$1672</definedName>
    <definedName name="UAcct358">'[10]Func Study'!$AB$1672</definedName>
    <definedName name="UAcct359" localSheetId="11">'[10]Func Study'!$AB$1678</definedName>
    <definedName name="UAcct359">'[10]Func Study'!$AB$1678</definedName>
    <definedName name="UAcct360" localSheetId="11">'[10]Func Study'!$AB$1698</definedName>
    <definedName name="UAcct360">'[10]Func Study'!$AB$1698</definedName>
    <definedName name="UAcct361" localSheetId="11">'[10]Func Study'!$AB$1704</definedName>
    <definedName name="UAcct361">'[10]Func Study'!$AB$1704</definedName>
    <definedName name="UAcct362" localSheetId="11">'[10]Func Study'!$AB$1710</definedName>
    <definedName name="UAcct362">'[10]Func Study'!$AB$1710</definedName>
    <definedName name="UAcct368" localSheetId="11">'[10]Func Study'!$AB$1744</definedName>
    <definedName name="UAcct368">'[10]Func Study'!$AB$1744</definedName>
    <definedName name="UAcct369" localSheetId="11">'[10]Func Study'!$AB$1751</definedName>
    <definedName name="UAcct369">'[10]Func Study'!$AB$1751</definedName>
    <definedName name="UAcct370" localSheetId="11">'[10]Func Study'!$AB$1762</definedName>
    <definedName name="UAcct370">'[10]Func Study'!$AB$1762</definedName>
    <definedName name="UAcct372A" localSheetId="11">'[10]Func Study'!$AB$1775</definedName>
    <definedName name="UAcct372A">'[10]Func Study'!$AB$1775</definedName>
    <definedName name="UAcct372Dp" localSheetId="11">'[10]Func Study'!$AB$1773</definedName>
    <definedName name="UAcct372Dp">'[10]Func Study'!$AB$1773</definedName>
    <definedName name="UAcct372Ds" localSheetId="11">'[10]Func Study'!$AB$1774</definedName>
    <definedName name="UAcct372Ds">'[10]Func Study'!$AB$1774</definedName>
    <definedName name="UAcct373" localSheetId="11">'[10]Func Study'!$AB$1782</definedName>
    <definedName name="UAcct373">'[10]Func Study'!$AB$1782</definedName>
    <definedName name="UAcct389Cn" localSheetId="11">'[10]Func Study'!$AB$1800</definedName>
    <definedName name="UAcct389Cn">'[10]Func Study'!$AB$1800</definedName>
    <definedName name="UAcct389S" localSheetId="11">'[10]Func Study'!$AB$1799</definedName>
    <definedName name="UAcct389S">'[10]Func Study'!$AB$1799</definedName>
    <definedName name="UAcct389Sg" localSheetId="11">'[10]Func Study'!$AB$1802</definedName>
    <definedName name="UAcct389Sg">'[10]Func Study'!$AB$1802</definedName>
    <definedName name="UAcct389Sgu" localSheetId="11">'[10]Func Study'!$AB$1801</definedName>
    <definedName name="UAcct389Sgu">'[10]Func Study'!$AB$1801</definedName>
    <definedName name="UAcct389So" localSheetId="11">'[10]Func Study'!$AB$1803</definedName>
    <definedName name="UAcct389So">'[10]Func Study'!$AB$1803</definedName>
    <definedName name="UAcct390Cn" localSheetId="11">'[10]Func Study'!$AB$1810</definedName>
    <definedName name="UAcct390Cn">'[10]Func Study'!$AB$1810</definedName>
    <definedName name="UAcct390JBG" localSheetId="11">'[10]Func Study'!$AB$1812</definedName>
    <definedName name="UAcct390JBG">'[10]Func Study'!$AB$1812</definedName>
    <definedName name="UAcct390L" localSheetId="11">'[10]Func Study'!$AB$1927</definedName>
    <definedName name="UAcct390L">'[10]Func Study'!$AB$1927</definedName>
    <definedName name="UACCT390LRCL" localSheetId="11">'[10]Func Study'!$AB$1929</definedName>
    <definedName name="UACCT390LRCL">'[10]Func Study'!$AB$1929</definedName>
    <definedName name="UAcct390S" localSheetId="11">'[10]Func Study'!$AB$1807</definedName>
    <definedName name="UAcct390S">'[10]Func Study'!$AB$1807</definedName>
    <definedName name="UAcct390Sgp" localSheetId="11">'[10]Func Study'!$AB$1808</definedName>
    <definedName name="UAcct390Sgp">'[10]Func Study'!$AB$1808</definedName>
    <definedName name="UAcct390Sgu" localSheetId="11">'[10]Func Study'!$AB$1809</definedName>
    <definedName name="UAcct390Sgu">'[10]Func Study'!$AB$1809</definedName>
    <definedName name="UAcct390Sop" localSheetId="11">'[10]Func Study'!$AB$1811</definedName>
    <definedName name="UAcct390Sop">'[10]Func Study'!$AB$1811</definedName>
    <definedName name="UAcct390Sou" localSheetId="11">'[10]Func Study'!$AB$1813</definedName>
    <definedName name="UAcct390Sou">'[10]Func Study'!$AB$1813</definedName>
    <definedName name="UAcct391Cn" localSheetId="11">'[10]Func Study'!$AB$1820</definedName>
    <definedName name="UAcct391Cn">'[10]Func Study'!$AB$1820</definedName>
    <definedName name="UACCT391JBE" localSheetId="11">'[10]Func Study'!$AB$1825</definedName>
    <definedName name="UACCT391JBE">'[10]Func Study'!$AB$1825</definedName>
    <definedName name="UAcct391S" localSheetId="11">'[10]Func Study'!$AB$1817</definedName>
    <definedName name="UAcct391S">'[10]Func Study'!$AB$1817</definedName>
    <definedName name="UAcct391Sg" localSheetId="11">'[10]Func Study'!$AB$1821</definedName>
    <definedName name="UAcct391Sg">'[10]Func Study'!$AB$1821</definedName>
    <definedName name="UAcct391Sgp" localSheetId="11">'[10]Func Study'!$AB$1818</definedName>
    <definedName name="UAcct391Sgp">'[10]Func Study'!$AB$1818</definedName>
    <definedName name="UAcct391Sgu" localSheetId="11">'[10]Func Study'!$AB$1819</definedName>
    <definedName name="UAcct391Sgu">'[10]Func Study'!$AB$1819</definedName>
    <definedName name="UAcct391So" localSheetId="11">'[10]Func Study'!$AB$1823</definedName>
    <definedName name="UAcct391So">'[10]Func Study'!$AB$1823</definedName>
    <definedName name="UACCT391SSGCH" localSheetId="11">'[10]Func Study'!$AB$1824</definedName>
    <definedName name="UACCT391SSGCH">'[10]Func Study'!$AB$1824</definedName>
    <definedName name="UAcct392Cn" localSheetId="11">'[10]Func Study'!$AB$1832</definedName>
    <definedName name="UAcct392Cn">'[10]Func Study'!$AB$1832</definedName>
    <definedName name="UAcct392L" localSheetId="11">'[10]Func Study'!$AB$1935</definedName>
    <definedName name="UAcct392L">'[10]Func Study'!$AB$1935</definedName>
    <definedName name="UAcct392Lrcl" localSheetId="11">'[10]Func Study'!$AB$1937</definedName>
    <definedName name="UAcct392Lrcl">'[10]Func Study'!$AB$1937</definedName>
    <definedName name="UAcct392S" localSheetId="11">'[10]Func Study'!$AB$1829</definedName>
    <definedName name="UAcct392S">'[10]Func Study'!$AB$1829</definedName>
    <definedName name="UAcct392Se" localSheetId="11">'[10]Func Study'!$AB$1834</definedName>
    <definedName name="UAcct392Se">'[10]Func Study'!$AB$1834</definedName>
    <definedName name="UAcct392Sg" localSheetId="11">'[10]Func Study'!$AB$1831</definedName>
    <definedName name="UAcct392Sg">'[10]Func Study'!$AB$1831</definedName>
    <definedName name="UAcct392Sgp" localSheetId="11">'[10]Func Study'!$AB$1835</definedName>
    <definedName name="UAcct392Sgp">'[10]Func Study'!$AB$1835</definedName>
    <definedName name="UAcct392Sgu" localSheetId="11">'[10]Func Study'!$AB$1833</definedName>
    <definedName name="UAcct392Sgu">'[10]Func Study'!$AB$1833</definedName>
    <definedName name="UAcct392So" localSheetId="11">'[10]Func Study'!$AB$1830</definedName>
    <definedName name="UAcct392So">'[10]Func Study'!$AB$1830</definedName>
    <definedName name="UACCT392SSGCH" localSheetId="11">'[10]Func Study'!$AB$1836</definedName>
    <definedName name="UACCT392SSGCH">'[10]Func Study'!$AB$1836</definedName>
    <definedName name="UAcct393S" localSheetId="11">'[10]Func Study'!$AB$1841</definedName>
    <definedName name="UAcct393S">'[10]Func Study'!$AB$1841</definedName>
    <definedName name="UAcct393Sg" localSheetId="11">'[10]Func Study'!$AB$1845</definedName>
    <definedName name="UAcct393Sg">'[10]Func Study'!$AB$1845</definedName>
    <definedName name="UAcct393Sgp" localSheetId="11">'[10]Func Study'!$AB$1842</definedName>
    <definedName name="UAcct393Sgp">'[10]Func Study'!$AB$1842</definedName>
    <definedName name="UAcct393Sgu" localSheetId="11">'[10]Func Study'!$AB$1843</definedName>
    <definedName name="UAcct393Sgu">'[10]Func Study'!$AB$1843</definedName>
    <definedName name="UAcct393So" localSheetId="11">'[10]Func Study'!$AB$1844</definedName>
    <definedName name="UAcct393So">'[10]Func Study'!$AB$1844</definedName>
    <definedName name="UACCT393SSGCT" localSheetId="11">'[10]Func Study'!$AB$1846</definedName>
    <definedName name="UACCT393SSGCT">'[10]Func Study'!$AB$1846</definedName>
    <definedName name="UAcct394S" localSheetId="11">'[10]Func Study'!$AB$1850</definedName>
    <definedName name="UAcct394S">'[10]Func Study'!$AB$1850</definedName>
    <definedName name="UAcct394Se" localSheetId="11">'[10]Func Study'!$AB$1854</definedName>
    <definedName name="UAcct394Se">'[10]Func Study'!$AB$1854</definedName>
    <definedName name="UAcct394Sg" localSheetId="11">'[10]Func Study'!$AB$1855</definedName>
    <definedName name="UAcct394Sg">'[10]Func Study'!$AB$1855</definedName>
    <definedName name="UAcct394Sgp" localSheetId="11">'[10]Func Study'!$AB$1851</definedName>
    <definedName name="UAcct394Sgp">'[10]Func Study'!$AB$1851</definedName>
    <definedName name="UAcct394Sgu" localSheetId="11">'[10]Func Study'!$AB$1852</definedName>
    <definedName name="UAcct394Sgu">'[10]Func Study'!$AB$1852</definedName>
    <definedName name="UAcct394So" localSheetId="11">'[10]Func Study'!$AB$1853</definedName>
    <definedName name="UAcct394So">'[10]Func Study'!$AB$1853</definedName>
    <definedName name="UACCT394SSGCH" localSheetId="11">'[10]Func Study'!$AB$1856</definedName>
    <definedName name="UACCT394SSGCH">'[10]Func Study'!$AB$1856</definedName>
    <definedName name="UAcct395S" localSheetId="11">'[10]Func Study'!$AB$1861</definedName>
    <definedName name="UAcct395S">'[10]Func Study'!$AB$1861</definedName>
    <definedName name="UAcct395Se" localSheetId="11">'[10]Func Study'!$AB$1865</definedName>
    <definedName name="UAcct395Se">'[10]Func Study'!$AB$1865</definedName>
    <definedName name="UAcct395Sg" localSheetId="11">'[10]Func Study'!$AB$1866</definedName>
    <definedName name="UAcct395Sg">'[10]Func Study'!$AB$1866</definedName>
    <definedName name="UAcct395Sgp" localSheetId="11">'[10]Func Study'!$AB$1862</definedName>
    <definedName name="UAcct395Sgp">'[10]Func Study'!$AB$1862</definedName>
    <definedName name="UAcct395Sgu" localSheetId="11">'[10]Func Study'!$AB$1863</definedName>
    <definedName name="UAcct395Sgu">'[10]Func Study'!$AB$1863</definedName>
    <definedName name="UAcct395So" localSheetId="11">'[10]Func Study'!$AB$1864</definedName>
    <definedName name="UAcct395So">'[10]Func Study'!$AB$1864</definedName>
    <definedName name="UACCT395SSGCH" localSheetId="11">'[10]Func Study'!$AB$1867</definedName>
    <definedName name="UACCT395SSGCH">'[10]Func Study'!$AB$1867</definedName>
    <definedName name="UAcct396S" localSheetId="11">'[10]Func Study'!$AB$1872</definedName>
    <definedName name="UAcct396S">'[10]Func Study'!$AB$1872</definedName>
    <definedName name="UAcct396Se" localSheetId="11">'[10]Func Study'!$AB$1877</definedName>
    <definedName name="UAcct396Se">'[10]Func Study'!$AB$1877</definedName>
    <definedName name="UAcct396Sg" localSheetId="11">'[10]Func Study'!$AB$1874</definedName>
    <definedName name="UAcct396Sg">'[10]Func Study'!$AB$1874</definedName>
    <definedName name="UAcct396Sgp" localSheetId="11">'[10]Func Study'!$AB$1873</definedName>
    <definedName name="UAcct396Sgp">'[10]Func Study'!$AB$1873</definedName>
    <definedName name="UAcct396Sgu" localSheetId="11">'[10]Func Study'!$AB$1876</definedName>
    <definedName name="UAcct396Sgu">'[10]Func Study'!$AB$1876</definedName>
    <definedName name="UAcct396So" localSheetId="11">'[10]Func Study'!$AB$1875</definedName>
    <definedName name="UAcct396So">'[10]Func Study'!$AB$1875</definedName>
    <definedName name="UACCT396SSGCH" localSheetId="11">'[10]Func Study'!$AB$1879</definedName>
    <definedName name="UACCT396SSGCH">'[10]Func Study'!$AB$1879</definedName>
    <definedName name="UACCT396SSGCT" localSheetId="11">'[10]Func Study'!$AB$1878</definedName>
    <definedName name="UACCT396SSGCT">'[10]Func Study'!$AB$1878</definedName>
    <definedName name="UAcct397Cn" localSheetId="11">'[10]Func Study'!$AB$1890</definedName>
    <definedName name="UAcct397Cn">'[10]Func Study'!$AB$1890</definedName>
    <definedName name="UAcct397JBG" localSheetId="11">'[10]Func Study'!$AB$1893</definedName>
    <definedName name="UAcct397JBG">'[10]Func Study'!$AB$1893</definedName>
    <definedName name="UAcct397S" localSheetId="11">'[10]Func Study'!$AB$1886</definedName>
    <definedName name="UAcct397S">'[10]Func Study'!$AB$1886</definedName>
    <definedName name="UAcct397Se" localSheetId="11">'[10]Func Study'!$AB$1892</definedName>
    <definedName name="UAcct397Se">'[10]Func Study'!$AB$1892</definedName>
    <definedName name="UAcct397Sg" localSheetId="11">'[10]Func Study'!$AB$1891</definedName>
    <definedName name="UAcct397Sg">'[10]Func Study'!$AB$1891</definedName>
    <definedName name="UAcct397Sgp" localSheetId="11">'[10]Func Study'!$AB$1887</definedName>
    <definedName name="UAcct397Sgp">'[10]Func Study'!$AB$1887</definedName>
    <definedName name="UAcct397Sgu" localSheetId="11">'[10]Func Study'!$AB$1888</definedName>
    <definedName name="UAcct397Sgu">'[10]Func Study'!$AB$1888</definedName>
    <definedName name="UAcct397So" localSheetId="11">'[10]Func Study'!$AB$1889</definedName>
    <definedName name="UAcct397So">'[10]Func Study'!$AB$1889</definedName>
    <definedName name="UAcct398Cn" localSheetId="11">'[10]Func Study'!$AB$1902</definedName>
    <definedName name="UAcct398Cn">'[10]Func Study'!$AB$1902</definedName>
    <definedName name="UAcct398S" localSheetId="11">'[10]Func Study'!$AB$1899</definedName>
    <definedName name="UAcct398S">'[10]Func Study'!$AB$1899</definedName>
    <definedName name="UAcct398Se" localSheetId="11">'[10]Func Study'!$AB$1904</definedName>
    <definedName name="UAcct398Se">'[10]Func Study'!$AB$1904</definedName>
    <definedName name="UAcct398Sg" localSheetId="11">'[10]Func Study'!$AB$1905</definedName>
    <definedName name="UAcct398Sg">'[10]Func Study'!$AB$1905</definedName>
    <definedName name="UAcct398Sgp" localSheetId="11">'[10]Func Study'!$AB$1900</definedName>
    <definedName name="UAcct398Sgp">'[10]Func Study'!$AB$1900</definedName>
    <definedName name="UAcct398Sgu" localSheetId="11">'[10]Func Study'!$AB$1901</definedName>
    <definedName name="UAcct398Sgu">'[10]Func Study'!$AB$1901</definedName>
    <definedName name="UAcct398So" localSheetId="11">'[10]Func Study'!$AB$1903</definedName>
    <definedName name="UAcct398So">'[10]Func Study'!$AB$1903</definedName>
    <definedName name="UACCT398SSGCT" localSheetId="11">'[10]Func Study'!$AB$1906</definedName>
    <definedName name="UACCT398SSGCT">'[10]Func Study'!$AB$1906</definedName>
    <definedName name="UAcct399" localSheetId="11">'[10]Func Study'!$AB$1913</definedName>
    <definedName name="UAcct399">'[10]Func Study'!$AB$1913</definedName>
    <definedName name="UAcct399G" localSheetId="11">'[10]Func Study'!$AB$1955</definedName>
    <definedName name="UAcct399G">'[10]Func Study'!$AB$1955</definedName>
    <definedName name="UAcct399L" localSheetId="11">'[10]Func Study'!$AB$1917</definedName>
    <definedName name="UAcct399L">'[10]Func Study'!$AB$1917</definedName>
    <definedName name="UAcct399Lrcl" localSheetId="11">'[10]Func Study'!$AB$1919</definedName>
    <definedName name="UAcct399Lrcl">'[10]Func Study'!$AB$1919</definedName>
    <definedName name="UAcct403360" localSheetId="11">'[10]Func Study'!$AB$1090</definedName>
    <definedName name="UAcct403360">'[10]Func Study'!$AB$1090</definedName>
    <definedName name="UAcct403361" localSheetId="11">'[10]Func Study'!$AB$1091</definedName>
    <definedName name="UAcct403361">'[10]Func Study'!$AB$1091</definedName>
    <definedName name="UAcct403362" localSheetId="11">'[10]Func Study'!$AB$1092</definedName>
    <definedName name="UAcct403362">'[10]Func Study'!$AB$1092</definedName>
    <definedName name="UAcct403364" localSheetId="11">'[10]Func Study'!$AB$1094</definedName>
    <definedName name="UAcct403364">'[10]Func Study'!$AB$1094</definedName>
    <definedName name="UAcct403365" localSheetId="11">'[10]Func Study'!$AB$1095</definedName>
    <definedName name="UAcct403365">'[10]Func Study'!$AB$1095</definedName>
    <definedName name="UAcct403366" localSheetId="11">'[10]Func Study'!$AB$1096</definedName>
    <definedName name="UAcct403366">'[10]Func Study'!$AB$1096</definedName>
    <definedName name="UAcct403367" localSheetId="11">'[10]Func Study'!$AB$1097</definedName>
    <definedName name="UAcct403367">'[10]Func Study'!$AB$1097</definedName>
    <definedName name="UAcct403368" localSheetId="11">'[10]Func Study'!$AB$1098</definedName>
    <definedName name="UAcct403368">'[10]Func Study'!$AB$1098</definedName>
    <definedName name="UAcct403369" localSheetId="11">'[10]Func Study'!$AB$1099</definedName>
    <definedName name="UAcct403369">'[10]Func Study'!$AB$1099</definedName>
    <definedName name="UAcct403370" localSheetId="11">'[10]Func Study'!$AB$1100</definedName>
    <definedName name="UAcct403370">'[10]Func Study'!$AB$1100</definedName>
    <definedName name="UAcct403371" localSheetId="11">'[10]Func Study'!$AB$1101</definedName>
    <definedName name="UAcct403371">'[10]Func Study'!$AB$1101</definedName>
    <definedName name="UAcct403372" localSheetId="11">'[10]Func Study'!$AB$1102</definedName>
    <definedName name="UAcct403372">'[10]Func Study'!$AB$1102</definedName>
    <definedName name="UAcct403373" localSheetId="11">'[10]Func Study'!$AB$1103</definedName>
    <definedName name="UAcct403373">'[10]Func Study'!$AB$1103</definedName>
    <definedName name="UAcct403Ep" localSheetId="11">'[10]Func Study'!$AB$1130</definedName>
    <definedName name="UAcct403Ep">'[10]Func Study'!$AB$1130</definedName>
    <definedName name="UAcct403Gpcn" localSheetId="11">'[10]Func Study'!$AB$1111</definedName>
    <definedName name="UAcct403Gpcn">'[10]Func Study'!$AB$1111</definedName>
    <definedName name="UAcct403GPDGP" localSheetId="11">'[10]Func Study'!$AB$1108</definedName>
    <definedName name="UAcct403GPDGP">'[10]Func Study'!$AB$1108</definedName>
    <definedName name="UAcct403GPDGU" localSheetId="11">'[10]Func Study'!$AB$1109</definedName>
    <definedName name="UAcct403GPDGU">'[10]Func Study'!$AB$1109</definedName>
    <definedName name="UAcct403GPJBG" localSheetId="11">'[10]Func Study'!$AB$1115</definedName>
    <definedName name="UAcct403GPJBG">'[10]Func Study'!$AB$1115</definedName>
    <definedName name="UAcct403Gps" localSheetId="11">'[10]Func Study'!$AB$1107</definedName>
    <definedName name="UAcct403Gps">'[10]Func Study'!$AB$1107</definedName>
    <definedName name="UAcct403Gpsg" localSheetId="11">'[10]Func Study'!$AB$1112</definedName>
    <definedName name="UAcct403Gpsg">'[10]Func Study'!$AB$1112</definedName>
    <definedName name="UAcct403Gpso" localSheetId="11">'[10]Func Study'!$AB$1113</definedName>
    <definedName name="UAcct403Gpso">'[10]Func Study'!$AB$1113</definedName>
    <definedName name="UAcct403Gv0" localSheetId="11">'[10]Func Study'!$AB$1121</definedName>
    <definedName name="UAcct403Gv0">'[10]Func Study'!$AB$1121</definedName>
    <definedName name="UAcct403Hp" localSheetId="11">'[10]Func Study'!$AB$1072</definedName>
    <definedName name="UAcct403Hp">'[10]Func Study'!$AB$1072</definedName>
    <definedName name="UACCT403JBE" localSheetId="11">'[10]Func Study'!$AB$1116</definedName>
    <definedName name="UACCT403JBE">'[10]Func Study'!$AB$1116</definedName>
    <definedName name="UAcct403Mp" localSheetId="11">'[10]Func Study'!$AB$1125</definedName>
    <definedName name="UAcct403Mp">'[10]Func Study'!$AB$1125</definedName>
    <definedName name="UAcct403Np" localSheetId="11">'[10]Func Study'!$AB$1065</definedName>
    <definedName name="UAcct403Np">'[10]Func Study'!$AB$1065</definedName>
    <definedName name="UAcct403Op" localSheetId="11">'[10]Func Study'!$AB$1080</definedName>
    <definedName name="UAcct403Op">'[10]Func Study'!$AB$1080</definedName>
    <definedName name="UAcct403OPCAGE" localSheetId="11">'[10]Func Study'!$AB$1078</definedName>
    <definedName name="UAcct403OPCAGE">'[10]Func Study'!$AB$1078</definedName>
    <definedName name="UAcct403Sp" localSheetId="11">'[10]Func Study'!$AB$1061</definedName>
    <definedName name="UAcct403Sp">'[10]Func Study'!$AB$1061</definedName>
    <definedName name="UAcct403SPJBG" localSheetId="11">'[10]Func Study'!$AB$1058</definedName>
    <definedName name="UAcct403SPJBG">'[10]Func Study'!$AB$1058</definedName>
    <definedName name="UAcct403Tp" localSheetId="11">'[10]Func Study'!$AB$1087</definedName>
    <definedName name="UAcct403Tp">'[10]Func Study'!$AB$1087</definedName>
    <definedName name="UAcct404330" localSheetId="11">'[10]Func Study'!$AB$1177</definedName>
    <definedName name="UAcct404330">'[10]Func Study'!$AB$1177</definedName>
    <definedName name="UACCT404GP" localSheetId="11">'[10]Func Study'!$AB$1146</definedName>
    <definedName name="UACCT404GP">'[10]Func Study'!$AB$1146</definedName>
    <definedName name="UACCT404GPCN" localSheetId="11">'[10]Func Study'!$AB$1143</definedName>
    <definedName name="UACCT404GPCN">'[10]Func Study'!$AB$1143</definedName>
    <definedName name="UACCT404GPSO" localSheetId="11">'[10]Func Study'!$AB$1141</definedName>
    <definedName name="UACCT404GPSO">'[10]Func Study'!$AB$1141</definedName>
    <definedName name="UAcct404Ipcn" localSheetId="11">'[10]Func Study'!$AB$1158</definedName>
    <definedName name="UAcct404Ipcn">'[10]Func Study'!$AB$1158</definedName>
    <definedName name="UAcct404IPJBG" localSheetId="11">'[10]Func Study'!$AB$1163</definedName>
    <definedName name="UAcct404IPJBG">'[10]Func Study'!$AB$1163</definedName>
    <definedName name="UAcct404Ips" localSheetId="11">'[10]Func Study'!$AB$1154</definedName>
    <definedName name="UAcct404Ips">'[10]Func Study'!$AB$1154</definedName>
    <definedName name="UAcct404Ipse" localSheetId="11">'[10]Func Study'!$AB$1155</definedName>
    <definedName name="UAcct404Ipse">'[10]Func Study'!$AB$1155</definedName>
    <definedName name="UAcct404Ipsg" localSheetId="11">'[10]Func Study'!$AB$1156</definedName>
    <definedName name="UAcct404Ipsg">'[10]Func Study'!$AB$1156</definedName>
    <definedName name="UAcct404Ipsg1" localSheetId="11">'[10]Func Study'!$AB$1159</definedName>
    <definedName name="UAcct404Ipsg1">'[10]Func Study'!$AB$1159</definedName>
    <definedName name="UAcct404Ipsg2" localSheetId="11">'[10]Func Study'!$AB$1160</definedName>
    <definedName name="UAcct404Ipsg2">'[10]Func Study'!$AB$1160</definedName>
    <definedName name="UAcct404Ipso" localSheetId="11">'[10]Func Study'!$AB$1157</definedName>
    <definedName name="UAcct404Ipso">'[10]Func Study'!$AB$1157</definedName>
    <definedName name="UAcct404M" localSheetId="11">'[10]Func Study'!$AB$1168</definedName>
    <definedName name="UAcct404M">'[10]Func Study'!$AB$1168</definedName>
    <definedName name="UACCT404OP" localSheetId="11">'[10]Func Study'!$AB$1172</definedName>
    <definedName name="UACCT404OP">'[10]Func Study'!$AB$1172</definedName>
    <definedName name="UACCT404SP" localSheetId="11">'[10]Func Study'!$AB$1151</definedName>
    <definedName name="UACCT404SP">'[10]Func Study'!$AB$1151</definedName>
    <definedName name="UAcct405" localSheetId="11">'[10]Func Study'!$AB$1185</definedName>
    <definedName name="UAcct405">'[10]Func Study'!$AB$1185</definedName>
    <definedName name="UAcct406" localSheetId="11">'[10]Func Study'!$AB$1193</definedName>
    <definedName name="UAcct406">'[10]Func Study'!$AB$1193</definedName>
    <definedName name="UAcct407" localSheetId="11">'[10]Func Study'!$AB$1202</definedName>
    <definedName name="UAcct407">'[10]Func Study'!$AB$1202</definedName>
    <definedName name="UAcct408" localSheetId="11">'[10]Func Study'!$AB$1221</definedName>
    <definedName name="UAcct408">'[10]Func Study'!$AB$1221</definedName>
    <definedName name="UAcct408S" localSheetId="11">'[10]Func Study'!$AB$1213</definedName>
    <definedName name="UAcct408S">'[10]Func Study'!$AB$1213</definedName>
    <definedName name="UAcct41010" localSheetId="11">'[10]Func Study'!$AB$1294</definedName>
    <definedName name="UAcct41010">'[10]Func Study'!$AB$1294</definedName>
    <definedName name="UAcct41011" localSheetId="11">'[10]Func Study'!$AB$1309</definedName>
    <definedName name="UAcct41011">'[10]Func Study'!$AB$1309</definedName>
    <definedName name="UAcct41110" localSheetId="11">'[10]Func Study'!$AB$1325</definedName>
    <definedName name="UAcct41110">'[10]Func Study'!$AB$1325</definedName>
    <definedName name="UAcct41140" localSheetId="11">'[10]Func Study'!$AB$1232</definedName>
    <definedName name="UAcct41140">'[10]Func Study'!$AB$1232</definedName>
    <definedName name="UAcct41141" localSheetId="11">'[10]Func Study'!$AB$1237</definedName>
    <definedName name="UAcct41141">'[10]Func Study'!$AB$1237</definedName>
    <definedName name="UAcct41160" localSheetId="11">'[10]Func Study'!$AB$369</definedName>
    <definedName name="UAcct41160">'[10]Func Study'!$AB$369</definedName>
    <definedName name="UAcct41170" localSheetId="11">'[10]Func Study'!$AB$374</definedName>
    <definedName name="UAcct41170">'[10]Func Study'!$AB$374</definedName>
    <definedName name="UAcct4118" localSheetId="11">'[10]Func Study'!$AB$378</definedName>
    <definedName name="UAcct4118">'[10]Func Study'!$AB$378</definedName>
    <definedName name="UAcct41181" localSheetId="11">'[10]Func Study'!$AB$381</definedName>
    <definedName name="UAcct41181">'[10]Func Study'!$AB$381</definedName>
    <definedName name="UAcct4194" localSheetId="11">'[10]Func Study'!$AB$385</definedName>
    <definedName name="UAcct4194">'[10]Func Study'!$AB$385</definedName>
    <definedName name="UAcct421" localSheetId="11">'[10]Func Study'!$AB$394</definedName>
    <definedName name="UAcct421">'[10]Func Study'!$AB$394</definedName>
    <definedName name="UAcct4311" localSheetId="11">'[10]Func Study'!$AB$401</definedName>
    <definedName name="UAcct4311">'[10]Func Study'!$AB$401</definedName>
    <definedName name="UAcct442Se" localSheetId="11">'[10]Func Study'!$AB$259</definedName>
    <definedName name="UAcct442Se">'[10]Func Study'!$AB$259</definedName>
    <definedName name="UAcct442Sg" localSheetId="11">'[10]Func Study'!$AB$260</definedName>
    <definedName name="UAcct442Sg">'[10]Func Study'!$AB$260</definedName>
    <definedName name="UAcct447" localSheetId="11">'[10]Func Study'!$AB$281</definedName>
    <definedName name="UAcct447">'[10]Func Study'!$AB$281</definedName>
    <definedName name="UACCT447NPC" localSheetId="11">'[10]Func Study'!$AB$289</definedName>
    <definedName name="UACCT447NPC">'[10]Func Study'!$AB$289</definedName>
    <definedName name="UACCT447NPCCAEW" localSheetId="11">'[10]Func Study'!$AB$286</definedName>
    <definedName name="UACCT447NPCCAEW">'[10]Func Study'!$AB$286</definedName>
    <definedName name="UACCT447NPCCAGW" localSheetId="11">'[10]Func Study'!$AB$287</definedName>
    <definedName name="UACCT447NPCCAGW">'[10]Func Study'!$AB$287</definedName>
    <definedName name="UACCT447NPCDGP" localSheetId="11">'[10]Func Study'!$AB$288</definedName>
    <definedName name="UACCT447NPCDGP">'[10]Func Study'!$AB$288</definedName>
    <definedName name="UAcct447S" localSheetId="11">'[10]Func Study'!$AB$280</definedName>
    <definedName name="UAcct447S">'[10]Func Study'!$AB$280</definedName>
    <definedName name="UAcct448S" localSheetId="11">'[10]Func Study'!$AB$274</definedName>
    <definedName name="UAcct448S">'[10]Func Study'!$AB$274</definedName>
    <definedName name="UAcct448So" localSheetId="11">'[10]Func Study'!$AB$275</definedName>
    <definedName name="UAcct448So">'[10]Func Study'!$AB$275</definedName>
    <definedName name="UAcct449" localSheetId="11">'[10]Func Study'!$AB$294</definedName>
    <definedName name="UAcct449">'[10]Func Study'!$AB$294</definedName>
    <definedName name="UAcct450" localSheetId="11">'[10]Func Study'!$AB$304</definedName>
    <definedName name="UAcct450">'[10]Func Study'!$AB$304</definedName>
    <definedName name="UAcct450S" localSheetId="11">'[10]Func Study'!$AB$302</definedName>
    <definedName name="UAcct450S">'[10]Func Study'!$AB$302</definedName>
    <definedName name="UAcct450So" localSheetId="11">'[10]Func Study'!$AB$303</definedName>
    <definedName name="UAcct450So">'[10]Func Study'!$AB$303</definedName>
    <definedName name="UAcct451S" localSheetId="11">'[10]Func Study'!$AB$307</definedName>
    <definedName name="UAcct451S">'[10]Func Study'!$AB$307</definedName>
    <definedName name="UAcct451Sg" localSheetId="11">'[10]Func Study'!$AB$308</definedName>
    <definedName name="UAcct451Sg">'[10]Func Study'!$AB$308</definedName>
    <definedName name="UAcct451So" localSheetId="11">'[10]Func Study'!$AB$309</definedName>
    <definedName name="UAcct451So">'[10]Func Study'!$AB$309</definedName>
    <definedName name="UAcct453" localSheetId="11">'[10]Func Study'!$AB$315</definedName>
    <definedName name="UAcct453">'[10]Func Study'!$AB$315</definedName>
    <definedName name="UAcct454" localSheetId="11">'[10]Func Study'!$AB$322</definedName>
    <definedName name="UAcct454">'[10]Func Study'!$AB$322</definedName>
    <definedName name="UAcct454JBG" localSheetId="11">'[10]Func Study'!$AB$319</definedName>
    <definedName name="UAcct454JBG">'[10]Func Study'!$AB$319</definedName>
    <definedName name="UAcct454S" localSheetId="11">'[10]Func Study'!$AB$318</definedName>
    <definedName name="UAcct454S">'[10]Func Study'!$AB$318</definedName>
    <definedName name="UAcct454Sg" localSheetId="11">'[10]Func Study'!$AB$320</definedName>
    <definedName name="UAcct454Sg">'[10]Func Study'!$AB$320</definedName>
    <definedName name="UAcct454So" localSheetId="11">'[10]Func Study'!$AB$321</definedName>
    <definedName name="UAcct454So">'[10]Func Study'!$AB$321</definedName>
    <definedName name="UAcct456" localSheetId="11">'[10]Func Study'!$AB$332</definedName>
    <definedName name="UAcct456">'[10]Func Study'!$AB$332</definedName>
    <definedName name="UAcct456CAEW" localSheetId="11">'[10]Func Study'!$AB$331</definedName>
    <definedName name="UAcct456CAEW">'[10]Func Study'!$AB$331</definedName>
    <definedName name="UAcct456S" localSheetId="11">'[10]Func Study'!$AB$325</definedName>
    <definedName name="UAcct456S">'[10]Func Study'!$AB$325</definedName>
    <definedName name="UAcct456So" localSheetId="11">'[10]Func Study'!$AB$329</definedName>
    <definedName name="UAcct456So">'[10]Func Study'!$AB$329</definedName>
    <definedName name="UAcct500" localSheetId="11">'[10]Func Study'!$AB$416</definedName>
    <definedName name="UAcct500">'[10]Func Study'!$AB$416</definedName>
    <definedName name="UAcct500JBG" localSheetId="11">'[10]Func Study'!$AB$414</definedName>
    <definedName name="UAcct500JBG">'[10]Func Study'!$AB$414</definedName>
    <definedName name="UAcct501" localSheetId="11">'[10]Func Study'!$AB$423</definedName>
    <definedName name="UAcct501">'[10]Func Study'!$AB$423</definedName>
    <definedName name="UAcct501CAEW" localSheetId="11">'[10]Func Study'!$AB$420</definedName>
    <definedName name="UAcct501CAEW">'[10]Func Study'!$AB$420</definedName>
    <definedName name="UAcct501JBE" localSheetId="11">'[10]Func Study'!$AB$421</definedName>
    <definedName name="UAcct501JBE">'[10]Func Study'!$AB$421</definedName>
    <definedName name="UACCT501NPCCAEW" localSheetId="11">'[10]Func Study'!$AB$426</definedName>
    <definedName name="UACCT501NPCCAEW">'[10]Func Study'!$AB$426</definedName>
    <definedName name="UAcct502" localSheetId="11">'[10]Func Study'!$AB$433</definedName>
    <definedName name="UAcct502">'[10]Func Study'!$AB$433</definedName>
    <definedName name="UAcct502CAGE" localSheetId="11">'[10]Func Study'!$AB$431</definedName>
    <definedName name="UAcct502CAGE">'[10]Func Study'!$AB$431</definedName>
    <definedName name="UAcct503" localSheetId="11">'[10]Func Study'!$AB$437</definedName>
    <definedName name="UAcct503">'[10]Func Study'!$AB$437</definedName>
    <definedName name="UACCT503NPC" localSheetId="11">'[10]Func Study'!$AB$443</definedName>
    <definedName name="UACCT503NPC">'[10]Func Study'!$AB$443</definedName>
    <definedName name="UAcct505" localSheetId="11">'[10]Func Study'!$AB$449</definedName>
    <definedName name="UAcct505">'[10]Func Study'!$AB$449</definedName>
    <definedName name="UAcct505CAGE" localSheetId="11">'[10]Func Study'!$AB$447</definedName>
    <definedName name="UAcct505CAGE">'[10]Func Study'!$AB$447</definedName>
    <definedName name="UAcct506" localSheetId="11">'[10]Func Study'!$AB$455</definedName>
    <definedName name="UAcct506">'[10]Func Study'!$AB$455</definedName>
    <definedName name="UAcct506CAGE" localSheetId="11">'[10]Func Study'!$AB$452</definedName>
    <definedName name="UAcct506CAGE">'[10]Func Study'!$AB$452</definedName>
    <definedName name="UAcct507" localSheetId="11">'[10]Func Study'!$AB$464</definedName>
    <definedName name="UAcct507">'[10]Func Study'!$AB$464</definedName>
    <definedName name="UAcct507CAGE" localSheetId="11">'[10]Func Study'!$AB$462</definedName>
    <definedName name="UAcct507CAGE">'[10]Func Study'!$AB$462</definedName>
    <definedName name="UAcct510" localSheetId="11">'[10]Func Study'!$AB$469</definedName>
    <definedName name="UAcct510">'[10]Func Study'!$AB$469</definedName>
    <definedName name="UAcct510CAGE" localSheetId="11">'[10]Func Study'!$AB$467</definedName>
    <definedName name="UAcct510CAGE">'[10]Func Study'!$AB$467</definedName>
    <definedName name="UAcct511" localSheetId="11">'[10]Func Study'!$AB$474</definedName>
    <definedName name="UAcct511">'[10]Func Study'!$AB$474</definedName>
    <definedName name="UAcct511CAGE" localSheetId="11">'[10]Func Study'!$AB$472</definedName>
    <definedName name="UAcct511CAGE">'[10]Func Study'!$AB$472</definedName>
    <definedName name="UAcct512" localSheetId="11">'[10]Func Study'!$AB$479</definedName>
    <definedName name="UAcct512">'[10]Func Study'!$AB$479</definedName>
    <definedName name="UAcct512CAGE" localSheetId="11">'[10]Func Study'!$AB$477</definedName>
    <definedName name="UAcct512CAGE">'[10]Func Study'!$AB$477</definedName>
    <definedName name="UAcct513" localSheetId="11">'[10]Func Study'!$AB$484</definedName>
    <definedName name="UAcct513">'[10]Func Study'!$AB$484</definedName>
    <definedName name="UAcct513CAGE" localSheetId="11">'[10]Func Study'!$AB$482</definedName>
    <definedName name="UAcct513CAGE">'[10]Func Study'!$AB$482</definedName>
    <definedName name="UAcct514" localSheetId="11">'[10]Func Study'!$AB$489</definedName>
    <definedName name="UAcct514">'[10]Func Study'!$AB$489</definedName>
    <definedName name="UAcct514CAGE" localSheetId="11">'[10]Func Study'!$AB$487</definedName>
    <definedName name="UAcct514CAGE">'[10]Func Study'!$AB$487</definedName>
    <definedName name="UAcct517" localSheetId="11">'[10]Func Study'!$AB$498</definedName>
    <definedName name="UAcct517">'[10]Func Study'!$AB$498</definedName>
    <definedName name="UAcct518" localSheetId="11">'[10]Func Study'!$AB$502</definedName>
    <definedName name="UAcct518">'[10]Func Study'!$AB$502</definedName>
    <definedName name="UAcct519" localSheetId="11">'[10]Func Study'!$AB$507</definedName>
    <definedName name="UAcct519">'[10]Func Study'!$AB$507</definedName>
    <definedName name="UAcct520" localSheetId="11">'[10]Func Study'!$AB$511</definedName>
    <definedName name="UAcct520">'[10]Func Study'!$AB$511</definedName>
    <definedName name="UAcct523" localSheetId="11">'[10]Func Study'!$AB$515</definedName>
    <definedName name="UAcct523">'[10]Func Study'!$AB$515</definedName>
    <definedName name="UAcct524" localSheetId="11">'[10]Func Study'!$AB$519</definedName>
    <definedName name="UAcct524">'[10]Func Study'!$AB$519</definedName>
    <definedName name="UAcct528" localSheetId="11">'[10]Func Study'!$AB$523</definedName>
    <definedName name="UAcct528">'[10]Func Study'!$AB$523</definedName>
    <definedName name="UAcct529" localSheetId="11">'[10]Func Study'!$AB$527</definedName>
    <definedName name="UAcct529">'[10]Func Study'!$AB$527</definedName>
    <definedName name="UAcct530" localSheetId="11">'[10]Func Study'!$AB$531</definedName>
    <definedName name="UAcct530">'[10]Func Study'!$AB$531</definedName>
    <definedName name="UAcct531" localSheetId="11">'[10]Func Study'!$AB$535</definedName>
    <definedName name="UAcct531">'[10]Func Study'!$AB$535</definedName>
    <definedName name="UAcct532" localSheetId="11">'[10]Func Study'!$AB$539</definedName>
    <definedName name="UAcct532">'[10]Func Study'!$AB$539</definedName>
    <definedName name="UAcct535" localSheetId="11">'[10]Func Study'!$AB$551</definedName>
    <definedName name="UAcct535">'[10]Func Study'!$AB$551</definedName>
    <definedName name="UAcct536" localSheetId="11">'[10]Func Study'!$AB$555</definedName>
    <definedName name="UAcct536">'[10]Func Study'!$AB$555</definedName>
    <definedName name="UAcct537" localSheetId="11">'[10]Func Study'!$AB$559</definedName>
    <definedName name="UAcct537">'[10]Func Study'!$AB$559</definedName>
    <definedName name="UAcct538" localSheetId="11">'[10]Func Study'!$AB$563</definedName>
    <definedName name="UAcct538">'[10]Func Study'!$AB$563</definedName>
    <definedName name="UAcct539" localSheetId="11">'[10]Func Study'!$AB$568</definedName>
    <definedName name="UAcct539">'[10]Func Study'!$AB$568</definedName>
    <definedName name="UAcct540" localSheetId="11">'[10]Func Study'!$AB$572</definedName>
    <definedName name="UAcct540">'[10]Func Study'!$AB$572</definedName>
    <definedName name="UAcct541" localSheetId="11">'[10]Func Study'!$AB$576</definedName>
    <definedName name="UAcct541">'[10]Func Study'!$AB$576</definedName>
    <definedName name="UAcct542" localSheetId="11">'[10]Func Study'!$AB$580</definedName>
    <definedName name="UAcct542">'[10]Func Study'!$AB$580</definedName>
    <definedName name="UAcct543" localSheetId="11">'[10]Func Study'!$AB$584</definedName>
    <definedName name="UAcct543">'[10]Func Study'!$AB$584</definedName>
    <definedName name="UAcct544" localSheetId="11">'[10]Func Study'!$AB$588</definedName>
    <definedName name="UAcct544">'[10]Func Study'!$AB$588</definedName>
    <definedName name="UAcct545" localSheetId="11">'[10]Func Study'!$AB$592</definedName>
    <definedName name="UAcct545">'[10]Func Study'!$AB$592</definedName>
    <definedName name="UAcct546" localSheetId="11">'[10]Func Study'!$AB$606</definedName>
    <definedName name="UAcct546">'[10]Func Study'!$AB$606</definedName>
    <definedName name="UAcct546CAGE" localSheetId="11">'[10]Func Study'!$AB$605</definedName>
    <definedName name="UAcct546CAGE">'[10]Func Study'!$AB$605</definedName>
    <definedName name="UAcct547CAEW" localSheetId="11">'[10]Func Study'!$AB$610</definedName>
    <definedName name="UAcct547CAEW">'[10]Func Study'!$AB$610</definedName>
    <definedName name="UACCT547NPCCAEW" localSheetId="11">'[10]Func Study'!$AB$613</definedName>
    <definedName name="UACCT547NPCCAEW">'[10]Func Study'!$AB$613</definedName>
    <definedName name="UAcct547Se" localSheetId="11">'[10]Func Study'!$AB$609</definedName>
    <definedName name="UAcct547Se">'[10]Func Study'!$AB$609</definedName>
    <definedName name="UAcct548" localSheetId="11">'[10]Func Study'!$AB$621</definedName>
    <definedName name="UAcct548">'[10]Func Study'!$AB$621</definedName>
    <definedName name="UACCT548CAGE" localSheetId="11">'[10]Func Study'!$AB$620</definedName>
    <definedName name="UACCT548CAGE">'[10]Func Study'!$AB$620</definedName>
    <definedName name="UAcct549" localSheetId="11">'[10]Func Study'!$AB$626</definedName>
    <definedName name="UAcct549">'[10]Func Study'!$AB$626</definedName>
    <definedName name="Uacct549CAGE" localSheetId="11">'[10]Func Study'!$AB$625</definedName>
    <definedName name="Uacct549CAGE">'[10]Func Study'!$AB$625</definedName>
    <definedName name="UAcct551CAGE" localSheetId="11">'[10]Func Study'!$AB$634</definedName>
    <definedName name="UAcct551CAGE">'[10]Func Study'!$AB$634</definedName>
    <definedName name="UACCT551SG" localSheetId="11">'[10]Func Study'!$AB$635</definedName>
    <definedName name="UACCT551SG">'[10]Func Study'!$AB$635</definedName>
    <definedName name="UACCT552CAGE" localSheetId="11">'[10]Func Study'!$AB$640</definedName>
    <definedName name="UACCT552CAGE">'[10]Func Study'!$AB$640</definedName>
    <definedName name="UAcct552SG" localSheetId="11">'[10]Func Study'!$AB$639</definedName>
    <definedName name="UAcct552SG">'[10]Func Study'!$AB$639</definedName>
    <definedName name="UACCT553CAGE" localSheetId="11">'[10]Func Study'!$AB$646</definedName>
    <definedName name="UACCT553CAGE">'[10]Func Study'!$AB$646</definedName>
    <definedName name="UAcct553SG" localSheetId="11">'[10]Func Study'!$AB$645</definedName>
    <definedName name="UAcct553SG">'[10]Func Study'!$AB$645</definedName>
    <definedName name="UACCT554CAGE" localSheetId="11">'[10]Func Study'!$AB$651</definedName>
    <definedName name="UACCT554CAGE">'[10]Func Study'!$AB$651</definedName>
    <definedName name="UAcct554SG" localSheetId="11">'[10]Func Study'!$AB$650</definedName>
    <definedName name="UAcct554SG">'[10]Func Study'!$AB$650</definedName>
    <definedName name="UAcct555CAEW" localSheetId="11">'[10]Func Study'!$AB$665</definedName>
    <definedName name="UAcct555CAEW">'[10]Func Study'!$AB$665</definedName>
    <definedName name="UAcct555CAGW" localSheetId="11">'[10]Func Study'!$AB$664</definedName>
    <definedName name="UAcct555CAGW">'[10]Func Study'!$AB$664</definedName>
    <definedName name="UACCT555DGP" localSheetId="11">'[10]Func Study'!$AB$670</definedName>
    <definedName name="UACCT555DGP">'[10]Func Study'!$AB$670</definedName>
    <definedName name="UACCT555NPCCAEW" localSheetId="11">'[10]Func Study'!$AB$669</definedName>
    <definedName name="UACCT555NPCCAEW">'[10]Func Study'!$AB$669</definedName>
    <definedName name="UACCT555NPCCAGW" localSheetId="11">'[10]Func Study'!$AB$668</definedName>
    <definedName name="UACCT555NPCCAGW">'[10]Func Study'!$AB$668</definedName>
    <definedName name="UAcct555S" localSheetId="11">'[10]Func Study'!$AB$663</definedName>
    <definedName name="UAcct555S">'[10]Func Study'!$AB$663</definedName>
    <definedName name="UAcct555Se" localSheetId="11">'[10]Func Study'!$AB$665</definedName>
    <definedName name="UAcct555Se">'[10]Func Study'!$AB$665</definedName>
    <definedName name="UACCT555SG" localSheetId="11">'[10]Func Study'!$AB$664</definedName>
    <definedName name="UACCT555SG">'[10]Func Study'!$AB$664</definedName>
    <definedName name="UAcct556" localSheetId="11">'[10]Func Study'!$AB$676</definedName>
    <definedName name="UAcct556">'[10]Func Study'!$AB$676</definedName>
    <definedName name="UAcct557" localSheetId="11">'[10]Func Study'!$AB$685</definedName>
    <definedName name="UAcct557">'[10]Func Study'!$AB$685</definedName>
    <definedName name="UAcct560" localSheetId="11">'[10]Func Study'!$AB$715</definedName>
    <definedName name="UAcct560">'[10]Func Study'!$AB$715</definedName>
    <definedName name="UAcct561" localSheetId="11">'[10]Func Study'!$AB$720</definedName>
    <definedName name="UAcct561">'[10]Func Study'!$AB$720</definedName>
    <definedName name="UAcct562" localSheetId="11">'[10]Func Study'!$AB$726</definedName>
    <definedName name="UAcct562">'[10]Func Study'!$AB$726</definedName>
    <definedName name="UAcct563" localSheetId="11">'[10]Func Study'!$AB$731</definedName>
    <definedName name="UAcct563">'[10]Func Study'!$AB$731</definedName>
    <definedName name="UAcct564" localSheetId="11">'[10]Func Study'!$AB$735</definedName>
    <definedName name="UAcct564">'[10]Func Study'!$AB$735</definedName>
    <definedName name="UAcct565" localSheetId="11">'[10]Func Study'!$AB$739</definedName>
    <definedName name="UAcct565">'[10]Func Study'!$AB$739</definedName>
    <definedName name="UACCT565NPC" localSheetId="11">'[10]Func Study'!$AB$744</definedName>
    <definedName name="UACCT565NPC">'[10]Func Study'!$AB$744</definedName>
    <definedName name="UACCT565NPCCAGW" localSheetId="11">'[10]Func Study'!$AB$742</definedName>
    <definedName name="UACCT565NPCCAGW">'[10]Func Study'!$AB$742</definedName>
    <definedName name="UAcct566" localSheetId="11">'[10]Func Study'!$AB$748</definedName>
    <definedName name="UAcct566">'[10]Func Study'!$AB$748</definedName>
    <definedName name="UAcct567" localSheetId="11">'[10]Func Study'!$AB$752</definedName>
    <definedName name="UAcct567">'[10]Func Study'!$AB$752</definedName>
    <definedName name="UAcct568" localSheetId="11">'[10]Func Study'!$AB$756</definedName>
    <definedName name="UAcct568">'[10]Func Study'!$AB$756</definedName>
    <definedName name="UAcct569" localSheetId="11">'[10]Func Study'!$AB$760</definedName>
    <definedName name="UAcct569">'[10]Func Study'!$AB$760</definedName>
    <definedName name="UAcct570" localSheetId="11">'[10]Func Study'!$AB$765</definedName>
    <definedName name="UAcct570">'[10]Func Study'!$AB$765</definedName>
    <definedName name="UAcct571" localSheetId="11">'[10]Func Study'!$AB$770</definedName>
    <definedName name="UAcct571">'[10]Func Study'!$AB$770</definedName>
    <definedName name="UAcct572" localSheetId="11">'[10]Func Study'!$AB$774</definedName>
    <definedName name="UAcct572">'[10]Func Study'!$AB$774</definedName>
    <definedName name="UAcct573" localSheetId="11">'[10]Func Study'!$AB$778</definedName>
    <definedName name="UAcct573">'[10]Func Study'!$AB$778</definedName>
    <definedName name="UAcct580" localSheetId="11">'[10]Func Study'!$AB$791</definedName>
    <definedName name="UAcct580">'[10]Func Study'!$AB$791</definedName>
    <definedName name="UAcct581" localSheetId="11">'[10]Func Study'!$AB$796</definedName>
    <definedName name="UAcct581">'[10]Func Study'!$AB$796</definedName>
    <definedName name="UAcct582" localSheetId="11">'[10]Func Study'!$AB$801</definedName>
    <definedName name="UAcct582">'[10]Func Study'!$AB$801</definedName>
    <definedName name="UAcct583" localSheetId="11">'[10]Func Study'!$AB$806</definedName>
    <definedName name="UAcct583">'[10]Func Study'!$AB$806</definedName>
    <definedName name="UAcct584" localSheetId="11">'[10]Func Study'!$AB$811</definedName>
    <definedName name="UAcct584">'[10]Func Study'!$AB$811</definedName>
    <definedName name="UAcct585" localSheetId="11">'[10]Func Study'!$AB$816</definedName>
    <definedName name="UAcct585">'[10]Func Study'!$AB$816</definedName>
    <definedName name="UAcct586" localSheetId="11">'[10]Func Study'!$AB$821</definedName>
    <definedName name="UAcct586">'[10]Func Study'!$AB$821</definedName>
    <definedName name="UAcct587" localSheetId="11">'[10]Func Study'!$AB$826</definedName>
    <definedName name="UAcct587">'[10]Func Study'!$AB$826</definedName>
    <definedName name="UAcct588" localSheetId="11">'[10]Func Study'!$AB$831</definedName>
    <definedName name="UAcct588">'[10]Func Study'!$AB$831</definedName>
    <definedName name="UAcct589" localSheetId="11">'[10]Func Study'!$AB$836</definedName>
    <definedName name="UAcct589">'[10]Func Study'!$AB$836</definedName>
    <definedName name="UAcct590" localSheetId="11">'[10]Func Study'!$AB$841</definedName>
    <definedName name="UAcct590">'[10]Func Study'!$AB$841</definedName>
    <definedName name="UAcct591" localSheetId="11">'[10]Func Study'!$AB$846</definedName>
    <definedName name="UAcct591">'[10]Func Study'!$AB$846</definedName>
    <definedName name="UAcct592" localSheetId="11">'[10]Func Study'!$AB$851</definedName>
    <definedName name="UAcct592">'[10]Func Study'!$AB$851</definedName>
    <definedName name="UAcct593" localSheetId="11">'[10]Func Study'!$AB$856</definedName>
    <definedName name="UAcct593">'[10]Func Study'!$AB$856</definedName>
    <definedName name="UAcct594" localSheetId="11">'[10]Func Study'!$AB$861</definedName>
    <definedName name="UAcct594">'[10]Func Study'!$AB$861</definedName>
    <definedName name="UAcct595" localSheetId="11">'[10]Func Study'!$AB$866</definedName>
    <definedName name="UAcct595">'[10]Func Study'!$AB$866</definedName>
    <definedName name="UAcct596" localSheetId="11">'[10]Func Study'!$AB$876</definedName>
    <definedName name="UAcct596">'[10]Func Study'!$AB$876</definedName>
    <definedName name="UAcct597" localSheetId="11">'[10]Func Study'!$AB$881</definedName>
    <definedName name="UAcct597">'[10]Func Study'!$AB$881</definedName>
    <definedName name="UAcct598" localSheetId="11">'[10]Func Study'!$AB$886</definedName>
    <definedName name="UAcct598">'[10]Func Study'!$AB$886</definedName>
    <definedName name="UAcct901" localSheetId="11">'[10]Func Study'!$AB$898</definedName>
    <definedName name="UAcct901">'[10]Func Study'!$AB$898</definedName>
    <definedName name="UAcct902" localSheetId="11">'[10]Func Study'!$AB$903</definedName>
    <definedName name="UAcct902">'[10]Func Study'!$AB$903</definedName>
    <definedName name="UAcct903" localSheetId="11">'[10]Func Study'!$AB$908</definedName>
    <definedName name="UAcct903">'[10]Func Study'!$AB$908</definedName>
    <definedName name="UAcct904" localSheetId="11">'[10]Func Study'!$AB$914</definedName>
    <definedName name="UAcct904">'[10]Func Study'!$AB$914</definedName>
    <definedName name="UAcct905" localSheetId="11">'[10]Func Study'!$AB$919</definedName>
    <definedName name="UAcct905">'[10]Func Study'!$AB$919</definedName>
    <definedName name="UAcct907" localSheetId="11">'[10]Func Study'!$AB$933</definedName>
    <definedName name="UAcct907">'[10]Func Study'!$AB$933</definedName>
    <definedName name="UAcct908" localSheetId="11">'[10]Func Study'!$AB$938</definedName>
    <definedName name="UAcct908">'[10]Func Study'!$AB$938</definedName>
    <definedName name="UAcct909" localSheetId="11">'[10]Func Study'!$AB$943</definedName>
    <definedName name="UAcct909">'[10]Func Study'!$AB$943</definedName>
    <definedName name="UAcct910" localSheetId="11">'[10]Func Study'!$AB$948</definedName>
    <definedName name="UAcct910">'[10]Func Study'!$AB$948</definedName>
    <definedName name="UAcct911" localSheetId="11">'[10]Func Study'!$AB$959</definedName>
    <definedName name="UAcct911">'[10]Func Study'!$AB$959</definedName>
    <definedName name="UAcct912" localSheetId="11">'[10]Func Study'!$AB$964</definedName>
    <definedName name="UAcct912">'[10]Func Study'!$AB$964</definedName>
    <definedName name="UAcct913" localSheetId="11">'[10]Func Study'!$AB$969</definedName>
    <definedName name="UAcct913">'[10]Func Study'!$AB$969</definedName>
    <definedName name="UAcct916" localSheetId="11">'[10]Func Study'!$AB$974</definedName>
    <definedName name="UAcct916">'[10]Func Study'!$AB$974</definedName>
    <definedName name="UAcct920" localSheetId="11">'[10]Func Study'!$AB$985</definedName>
    <definedName name="UAcct920">'[10]Func Study'!$AB$985</definedName>
    <definedName name="UAcct920Cn" localSheetId="11">'[10]Func Study'!$AB$983</definedName>
    <definedName name="UAcct920Cn">'[10]Func Study'!$AB$983</definedName>
    <definedName name="UAcct921" localSheetId="11">'[10]Func Study'!$AB$991</definedName>
    <definedName name="UAcct921">'[10]Func Study'!$AB$991</definedName>
    <definedName name="UAcct921Cn" localSheetId="11">'[10]Func Study'!$AB$989</definedName>
    <definedName name="UAcct921Cn">'[10]Func Study'!$AB$989</definedName>
    <definedName name="UAcct923" localSheetId="11">'[10]Func Study'!$AB$997</definedName>
    <definedName name="UAcct923">'[10]Func Study'!$AB$997</definedName>
    <definedName name="UAcct923CAGW" localSheetId="11">'[10]Func Study'!$AB$995</definedName>
    <definedName name="UAcct923CAGW">'[10]Func Study'!$AB$995</definedName>
    <definedName name="UAcct924" localSheetId="11">'[10]Func Study'!$AB$1001</definedName>
    <definedName name="UAcct924">'[10]Func Study'!$AB$1001</definedName>
    <definedName name="UAcct925" localSheetId="11">'[10]Func Study'!$AB$1005</definedName>
    <definedName name="UAcct925">'[10]Func Study'!$AB$1005</definedName>
    <definedName name="UAcct926" localSheetId="11">'[10]Func Study'!$AB$1011</definedName>
    <definedName name="UAcct926">'[10]Func Study'!$AB$1011</definedName>
    <definedName name="UAcct927" localSheetId="11">'[10]Func Study'!$AB$1016</definedName>
    <definedName name="UAcct927">'[10]Func Study'!$AB$1016</definedName>
    <definedName name="UAcct928" localSheetId="11">'[10]Func Study'!$AB$1023</definedName>
    <definedName name="UAcct928">'[10]Func Study'!$AB$1023</definedName>
    <definedName name="UAcct929" localSheetId="11">'[10]Func Study'!$AB$1028</definedName>
    <definedName name="UAcct929">'[10]Func Study'!$AB$1028</definedName>
    <definedName name="UAcct930" localSheetId="11">'[10]Func Study'!$AB$1034</definedName>
    <definedName name="UAcct930">'[10]Func Study'!$AB$1034</definedName>
    <definedName name="UAcct931" localSheetId="11">'[10]Func Study'!$AB$1039</definedName>
    <definedName name="UAcct931">'[10]Func Study'!$AB$1039</definedName>
    <definedName name="UAcct935" localSheetId="11">'[10]Func Study'!$AB$1045</definedName>
    <definedName name="UAcct935">'[10]Func Study'!$AB$1045</definedName>
    <definedName name="UAcctAGA" localSheetId="11">'[10]Func Study'!$AB$296</definedName>
    <definedName name="UAcctAGA">'[10]Func Study'!$AB$296</definedName>
    <definedName name="UAcctcwc" localSheetId="11">'[10]Func Study'!$AB$2136</definedName>
    <definedName name="UAcctcwc">'[10]Func Study'!$AB$2136</definedName>
    <definedName name="UAcctd00" localSheetId="11">'[10]Func Study'!$AB$1786</definedName>
    <definedName name="UAcctd00">'[10]Func Study'!$AB$1786</definedName>
    <definedName name="UAcctds0" localSheetId="11">'[10]Func Study'!$AB$1790</definedName>
    <definedName name="UAcctds0">'[10]Func Study'!$AB$1790</definedName>
    <definedName name="UACCTECDDGP" localSheetId="11">'[10]Func Study'!$AB$687</definedName>
    <definedName name="UACCTECDDGP">'[10]Func Study'!$AB$687</definedName>
    <definedName name="UACCTECDMC" localSheetId="11">'[10]Func Study'!$AB$689</definedName>
    <definedName name="UACCTECDMC">'[10]Func Study'!$AB$689</definedName>
    <definedName name="UACCTECDS" localSheetId="11">'[10]Func Study'!$AB$691</definedName>
    <definedName name="UACCTECDS">'[10]Func Study'!$AB$691</definedName>
    <definedName name="UACCTECDSG1" localSheetId="11">'[10]Func Study'!$AB$688</definedName>
    <definedName name="UACCTECDSG1">'[10]Func Study'!$AB$688</definedName>
    <definedName name="UACCTECDSG2" localSheetId="11">'[10]Func Study'!$AB$690</definedName>
    <definedName name="UACCTECDSG2">'[10]Func Study'!$AB$690</definedName>
    <definedName name="UACCTECDSG3" localSheetId="11">'[10]Func Study'!$AB$692</definedName>
    <definedName name="UACCTECDSG3">'[10]Func Study'!$AB$692</definedName>
    <definedName name="UAcctfit" localSheetId="11">'[10]Func Study'!$AB$1395</definedName>
    <definedName name="UAcctfit">'[10]Func Study'!$AB$1395</definedName>
    <definedName name="UAcctg00" localSheetId="11">'[10]Func Study'!$AB$1947</definedName>
    <definedName name="UAcctg00">'[10]Func Study'!$AB$1947</definedName>
    <definedName name="UAccth00" localSheetId="11">'[10]Func Study'!$AB$1545</definedName>
    <definedName name="UAccth00">'[10]Func Study'!$AB$1545</definedName>
    <definedName name="UAccti00" localSheetId="11">'[10]Func Study'!$AB$1993</definedName>
    <definedName name="UAccti00">'[10]Func Study'!$AB$1993</definedName>
    <definedName name="UAcctn00" localSheetId="11">'[10]Func Study'!$AB$1496</definedName>
    <definedName name="UAcctn00">'[10]Func Study'!$AB$1496</definedName>
    <definedName name="UAccto00" localSheetId="11">'[10]Func Study'!$AB$1606</definedName>
    <definedName name="UAccto00">'[10]Func Study'!$AB$1606</definedName>
    <definedName name="UAcctowc" localSheetId="11">'[10]Func Study'!$AB$2149</definedName>
    <definedName name="UAcctowc">'[10]Func Study'!$AB$2149</definedName>
    <definedName name="UACCTOWCSSECH" localSheetId="11">'[10]Func Study'!$AB$2148</definedName>
    <definedName name="UACCTOWCSSECH">'[10]Func Study'!$AB$2148</definedName>
    <definedName name="UAccts00" localSheetId="11">'[10]Func Study'!$AB$1455</definedName>
    <definedName name="UAccts00">'[10]Func Study'!$AB$1455</definedName>
    <definedName name="UAcctsttax" localSheetId="11">'[10]Func Study'!$AB$1377</definedName>
    <definedName name="UAcctsttax">'[10]Func Study'!$AB$1377</definedName>
    <definedName name="UAcctt00" localSheetId="11">'[10]Func Study'!$AB$1682</definedName>
    <definedName name="UAcctt00">'[10]Func Study'!$AB$1682</definedName>
    <definedName name="UG" localSheetId="11">[4]CLASSIFIERS!$A$9:$IV$9</definedName>
    <definedName name="UG">[4]CLASSIFIERS!$A$9:$IV$9</definedName>
    <definedName name="UG_NCP" localSheetId="11">[4]EXTERNAL!$A$82:$IV$84</definedName>
    <definedName name="UG_NCP">[4]EXTERNAL!$A$82:$IV$84</definedName>
    <definedName name="UG_TFMR" localSheetId="11">[4]EXTERNAL!$A$103:$IV$105</definedName>
    <definedName name="UG_TFMR">[4]EXTERNAL!$A$103:$IV$105</definedName>
    <definedName name="UG_TFMRC" localSheetId="11">[4]EXTERNAL!$A$100:$IV$102</definedName>
    <definedName name="UG_TFMRC">[4]EXTERNAL!$A$100:$IV$102</definedName>
    <definedName name="UNBILLED" localSheetId="11">[4]EXTERNAL!$A$64:$IV$66</definedName>
    <definedName name="UNBILLED">[4]EXTERNAL!$A$64:$IV$66</definedName>
    <definedName name="UncollectibleAccounts" localSheetId="11">[14]Variables!$D$25</definedName>
    <definedName name="UncollectibleAccounts">[14]Variables!$D$25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 localSheetId="6">'[18]Summaries &amp; 3.01-3.18 &amp; 4.01'!$CV$14</definedName>
    <definedName name="UTG">'[19]Summaries &amp; 3.01-3.18 &amp; 4.01'!$CV$14</definedName>
    <definedName name="UtGrossReceipts" localSheetId="11">[14]Variables!$D$29</definedName>
    <definedName name="UtGrossReceipts">[14]Variables!$D$29</definedName>
    <definedName name="UTN" localSheetId="6">'[18]Summaries &amp; 3.01-3.18 &amp; 4.01'!$CW$14</definedName>
    <definedName name="UTN">'[19]Summaries &amp; 3.01-3.18 &amp; 4.01'!$CW$14</definedName>
    <definedName name="ValidAccount">[11]Variables!$AK$43:$AK$369</definedName>
    <definedName name="Values_Entered" localSheetId="42">IF(Loan_Amount*Interest_Rate*Loan_Years*Loan_Start&gt;0,1,0)</definedName>
    <definedName name="Values_Entered" localSheetId="44">IF(Loan_Amount*Interest_Rate*Loan_Years*Loan_Start&gt;0,1,0)</definedName>
    <definedName name="Values_Entered" localSheetId="11">IF(Loan_Amount*Interest_Rate*Loan_Years*Loan_Start&gt;0,1,0)</definedName>
    <definedName name="Values_Entered" localSheetId="10">IF(Loan_Amount*Interest_Rate*Loan_Years*Loan_Start&gt;0,1,0)</definedName>
    <definedName name="Values_Entered" localSheetId="25">IF(Loan_Amount*Interest_Rate*Loan_Years*Loan_Start&gt;0,1,0)</definedName>
    <definedName name="Values_Entered" localSheetId="32">IF(Loan_Amount*Interest_Rate*Loan_Years*Loan_Start&gt;0,1,0)</definedName>
    <definedName name="Values_Entered" localSheetId="5">IF(Loan_Amount*Interest_Rate*Loan_Years*Loan_Start&gt;0,1,0)</definedName>
    <definedName name="Values_Entered" localSheetId="36">IF(Loan_Amount*Interest_Rate*Loan_Years*Loan_Start&gt;0,1,0)</definedName>
    <definedName name="Values_Entered" localSheetId="28">IF(Loan_Amount*Interest_Rate*Loan_Years*Loan_Start&gt;0,1,0)</definedName>
    <definedName name="Values_Entered" localSheetId="35">IF(Loan_Amount*Interest_Rate*Loan_Years*Loan_Start&gt;0,1,0)</definedName>
    <definedName name="Values_Entered" localSheetId="27">IF(Loan_Amount*Interest_Rate*Loan_Years*Loan_Start&gt;0,1,0)</definedName>
    <definedName name="Values_Entered" localSheetId="34">IF(Loan_Amount*Interest_Rate*Loan_Years*Loan_Start&gt;0,1,0)</definedName>
    <definedName name="Values_Entered" localSheetId="26">IF(Loan_Amount*Interest_Rate*Loan_Years*Loan_Start&gt;0,1,0)</definedName>
    <definedName name="Values_Entered" localSheetId="33">IF(Loan_Amount*Interest_Rate*Loan_Years*Loan_Start&gt;0,1,0)</definedName>
    <definedName name="Values_Entered" localSheetId="29">IF(Loan_Amount*Interest_Rate*Loan_Years*Loan_Start&gt;0,1,0)</definedName>
    <definedName name="Values_Entered" localSheetId="30">IF(Loan_Amount*Interest_Rate*Loan_Years*Loan_Start&gt;0,1,0)</definedName>
    <definedName name="Values_Entered" localSheetId="24">IF(Loan_Amount*Interest_Rate*Loan_Years*Loan_Start&gt;0,1,0)</definedName>
    <definedName name="Values_Entered" localSheetId="31">IF(Loan_Amount*Interest_Rate*Loan_Years*Loan_Start&gt;0,1,0)</definedName>
    <definedName name="Values_Entered">IF(Loan_Amount*Interest_Rate*Loan_Years*Loan_Start&gt;0,1,0)</definedName>
    <definedName name="VOMEsc" localSheetId="11">[12]Assumptions!$C$21</definedName>
    <definedName name="VOMEsc">[12]Assumptions!$C$21</definedName>
    <definedName name="WACC" localSheetId="11">[12]Assumptions!$I$61</definedName>
    <definedName name="WACC">[12]Assumptions!$I$61</definedName>
    <definedName name="WaRevenueTax" localSheetId="11">[14]Variables!$D$27</definedName>
    <definedName name="WaRevenueTax">[14]Variables!$D$27</definedName>
    <definedName name="Winter">'[69]Input Tab'!$B$11</definedName>
    <definedName name="WinterPeak" localSheetId="11">'[70]Load Data'!$D$9:$H$12,'[70]Load Data'!$D$20:$H$22</definedName>
    <definedName name="WinterPeak">'[70]Load Data'!$D$9:$H$12,'[70]Load Data'!$D$20:$H$22</definedName>
    <definedName name="x" localSheetId="11">'[71]Weather Present'!$K$7</definedName>
    <definedName name="x">'[71]Weather Present'!$K$7</definedName>
    <definedName name="y" localSheetId="11">'[72]DSM Output'!$B$21:$B$23</definedName>
    <definedName name="y">'[72]DSM Output'!$B$21:$B$23</definedName>
    <definedName name="Years_evaluated">'[73]Revison Inputs'!$B$6</definedName>
    <definedName name="YEFactors">[11]Factors!$S$3:$AG$99</definedName>
    <definedName name="YTD_Format" localSheetId="12">[51]YTD!$B$13:$D$13,[51]YTD!$B$32:$D$32</definedName>
    <definedName name="YTD_Format" localSheetId="9">[51]YTD!$B$13:$D$13,[51]YTD!$B$32:$D$32</definedName>
    <definedName name="YTD_Format" localSheetId="11">[51]YTD!$B$13:$D$13,[51]YTD!$B$32:$D$32</definedName>
    <definedName name="YTD_Format" localSheetId="13">[51]YTD!$B$13:$D$13,[51]YTD!$B$32:$D$32</definedName>
    <definedName name="YTD_Format" localSheetId="10">[51]YTD!$B$13:$D$13,[51]YTD!$B$32:$D$32</definedName>
    <definedName name="YTD_Format">[52]YTD!$B$13:$D$13,[52]YTD!$B$36:$D$36</definedName>
    <definedName name="z" localSheetId="11">'[72]DSM Output'!$G$21:$G$23</definedName>
    <definedName name="z">'[72]DSM Output'!$G$21:$G$23</definedName>
    <definedName name="Z_314B38F5_B141_4CFA_B269_574C59187EBF_.wvu.Cols" localSheetId="20">'NonRes Deferral Calc 2017'!$AF:$AF</definedName>
    <definedName name="Z_314B38F5_B141_4CFA_B269_574C59187EBF_.wvu.Cols" localSheetId="19">'Res Deferral Calc 2017'!$AF:$AF</definedName>
    <definedName name="Z_314B38F5_B141_4CFA_B269_574C59187EBF_.wvu.Cols" localSheetId="22">'Sch 10&amp;31 Deferral Calc 2017'!$AF:$AF</definedName>
    <definedName name="Z_314B38F5_B141_4CFA_B269_574C59187EBF_.wvu.Cols" localSheetId="21">'Sch 12&amp;26 Deferral Calc 2017'!$AF:$AF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3" i="41" l="1"/>
  <c r="A4" i="64" l="1"/>
  <c r="A2" i="64"/>
  <c r="E13" i="64" l="1"/>
  <c r="F13" i="64" s="1"/>
  <c r="L10" i="64"/>
  <c r="K10" i="64"/>
  <c r="J10" i="64"/>
  <c r="I10" i="64"/>
  <c r="H10" i="64"/>
  <c r="G10" i="64"/>
  <c r="F10" i="64"/>
  <c r="E10" i="64"/>
  <c r="D10" i="64"/>
  <c r="D11" i="64" s="1"/>
  <c r="D14" i="64" s="1"/>
  <c r="D15" i="64" s="1"/>
  <c r="D17" i="64" s="1"/>
  <c r="D19" i="64" s="1"/>
  <c r="E9" i="64"/>
  <c r="F9" i="64" s="1"/>
  <c r="A9" i="64"/>
  <c r="A10" i="64" s="1"/>
  <c r="A11" i="64" s="1"/>
  <c r="A12" i="64" s="1"/>
  <c r="A13" i="64" s="1"/>
  <c r="A14" i="64" s="1"/>
  <c r="A15" i="64" s="1"/>
  <c r="A16" i="64" s="1"/>
  <c r="A17" i="64" s="1"/>
  <c r="A18" i="64" s="1"/>
  <c r="A19" i="64" s="1"/>
  <c r="F11" i="64" l="1"/>
  <c r="G9" i="64"/>
  <c r="F14" i="64"/>
  <c r="F15" i="64" s="1"/>
  <c r="F17" i="64" s="1"/>
  <c r="G13" i="64"/>
  <c r="E11" i="64"/>
  <c r="E14" i="64" s="1"/>
  <c r="E15" i="64" s="1"/>
  <c r="E17" i="64" s="1"/>
  <c r="E19" i="64" s="1"/>
  <c r="M38" i="63"/>
  <c r="L38" i="63"/>
  <c r="C38" i="63"/>
  <c r="O30" i="63"/>
  <c r="O38" i="63" s="1"/>
  <c r="N30" i="63"/>
  <c r="N38" i="63" s="1"/>
  <c r="M30" i="63"/>
  <c r="L30" i="63"/>
  <c r="K30" i="63"/>
  <c r="K38" i="63" s="1"/>
  <c r="J30" i="63"/>
  <c r="J38" i="63" s="1"/>
  <c r="I30" i="63"/>
  <c r="I38" i="63" s="1"/>
  <c r="H30" i="63"/>
  <c r="H38" i="63" s="1"/>
  <c r="G30" i="63"/>
  <c r="G38" i="63" s="1"/>
  <c r="F30" i="63"/>
  <c r="F38" i="63" s="1"/>
  <c r="E30" i="63"/>
  <c r="E38" i="63" s="1"/>
  <c r="D30" i="63"/>
  <c r="D38" i="63" s="1"/>
  <c r="C30" i="63"/>
  <c r="N18" i="63"/>
  <c r="N20" i="63" s="1"/>
  <c r="N36" i="63" s="1"/>
  <c r="G18" i="63"/>
  <c r="G20" i="63" s="1"/>
  <c r="G36" i="63" s="1"/>
  <c r="O16" i="63"/>
  <c r="N16" i="63"/>
  <c r="M16" i="63"/>
  <c r="L16" i="63"/>
  <c r="K16" i="63"/>
  <c r="J16" i="63"/>
  <c r="I16" i="63"/>
  <c r="H16" i="63"/>
  <c r="G16" i="63"/>
  <c r="F16" i="63"/>
  <c r="E16" i="63"/>
  <c r="D16" i="63"/>
  <c r="C16" i="63"/>
  <c r="O12" i="63"/>
  <c r="O18" i="63" s="1"/>
  <c r="O20" i="63" s="1"/>
  <c r="O36" i="63" s="1"/>
  <c r="N12" i="63"/>
  <c r="M12" i="63"/>
  <c r="L12" i="63"/>
  <c r="L18" i="63" s="1"/>
  <c r="L20" i="63" s="1"/>
  <c r="L36" i="63" s="1"/>
  <c r="K12" i="63"/>
  <c r="K18" i="63" s="1"/>
  <c r="K20" i="63" s="1"/>
  <c r="K36" i="63" s="1"/>
  <c r="J12" i="63"/>
  <c r="J18" i="63" s="1"/>
  <c r="J20" i="63" s="1"/>
  <c r="J36" i="63" s="1"/>
  <c r="I12" i="63"/>
  <c r="H12" i="63"/>
  <c r="H18" i="63" s="1"/>
  <c r="H20" i="63" s="1"/>
  <c r="H36" i="63" s="1"/>
  <c r="G12" i="63"/>
  <c r="F12" i="63"/>
  <c r="F18" i="63" s="1"/>
  <c r="F20" i="63" s="1"/>
  <c r="F36" i="63" s="1"/>
  <c r="E12" i="63"/>
  <c r="D12" i="63"/>
  <c r="D18" i="63" s="1"/>
  <c r="D20" i="63" s="1"/>
  <c r="D36" i="63" s="1"/>
  <c r="C12" i="63"/>
  <c r="C18" i="63" s="1"/>
  <c r="C20" i="63" s="1"/>
  <c r="A10" i="63"/>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9" i="63"/>
  <c r="D6" i="63"/>
  <c r="E6" i="63" s="1"/>
  <c r="F6" i="63" s="1"/>
  <c r="G6" i="63" s="1"/>
  <c r="H6" i="63" s="1"/>
  <c r="I6" i="63" s="1"/>
  <c r="J6" i="63" s="1"/>
  <c r="K6" i="63" s="1"/>
  <c r="L6" i="63" s="1"/>
  <c r="M6" i="63" s="1"/>
  <c r="N6" i="63" s="1"/>
  <c r="O6" i="63" s="1"/>
  <c r="K38" i="62"/>
  <c r="I38" i="62"/>
  <c r="G38" i="62"/>
  <c r="O30" i="62"/>
  <c r="O38" i="62" s="1"/>
  <c r="N30" i="62"/>
  <c r="N38" i="62" s="1"/>
  <c r="M30" i="62"/>
  <c r="M38" i="62" s="1"/>
  <c r="L30" i="62"/>
  <c r="L38" i="62" s="1"/>
  <c r="K30" i="62"/>
  <c r="J30" i="62"/>
  <c r="J38" i="62" s="1"/>
  <c r="I30" i="62"/>
  <c r="H30" i="62"/>
  <c r="H38" i="62" s="1"/>
  <c r="G30" i="62"/>
  <c r="F30" i="62"/>
  <c r="F38" i="62" s="1"/>
  <c r="E30" i="62"/>
  <c r="E38" i="62" s="1"/>
  <c r="D30" i="62"/>
  <c r="D38" i="62" s="1"/>
  <c r="C30" i="62"/>
  <c r="C38" i="62" s="1"/>
  <c r="H20" i="62"/>
  <c r="H36" i="62" s="1"/>
  <c r="H18" i="62"/>
  <c r="G18" i="62"/>
  <c r="G20" i="62" s="1"/>
  <c r="G36" i="62" s="1"/>
  <c r="O16" i="62"/>
  <c r="N16" i="62"/>
  <c r="M16" i="62"/>
  <c r="L16" i="62"/>
  <c r="K16" i="62"/>
  <c r="K18" i="62" s="1"/>
  <c r="K20" i="62" s="1"/>
  <c r="K36" i="62" s="1"/>
  <c r="J16" i="62"/>
  <c r="I16" i="62"/>
  <c r="H16" i="62"/>
  <c r="G16" i="62"/>
  <c r="F16" i="62"/>
  <c r="E16" i="62"/>
  <c r="D16" i="62"/>
  <c r="C16" i="62"/>
  <c r="C18" i="62" s="1"/>
  <c r="C20" i="62" s="1"/>
  <c r="O12" i="62"/>
  <c r="O18" i="62" s="1"/>
  <c r="O20" i="62" s="1"/>
  <c r="O36" i="62" s="1"/>
  <c r="N12" i="62"/>
  <c r="N18" i="62" s="1"/>
  <c r="N20" i="62" s="1"/>
  <c r="N36" i="62" s="1"/>
  <c r="M12" i="62"/>
  <c r="L12" i="62"/>
  <c r="L18" i="62" s="1"/>
  <c r="L20" i="62" s="1"/>
  <c r="L36" i="62" s="1"/>
  <c r="K12" i="62"/>
  <c r="J12" i="62"/>
  <c r="J18" i="62" s="1"/>
  <c r="J20" i="62" s="1"/>
  <c r="J36" i="62" s="1"/>
  <c r="I12" i="62"/>
  <c r="H12" i="62"/>
  <c r="G12" i="62"/>
  <c r="F12" i="62"/>
  <c r="F18" i="62" s="1"/>
  <c r="F20" i="62" s="1"/>
  <c r="F36" i="62" s="1"/>
  <c r="E12" i="62"/>
  <c r="D12" i="62"/>
  <c r="D18" i="62" s="1"/>
  <c r="D20" i="62" s="1"/>
  <c r="D36" i="62" s="1"/>
  <c r="C12" i="62"/>
  <c r="A9" i="62"/>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D6" i="62"/>
  <c r="E6" i="62" s="1"/>
  <c r="F6" i="62" s="1"/>
  <c r="G6" i="62" s="1"/>
  <c r="H6" i="62" s="1"/>
  <c r="I6" i="62" s="1"/>
  <c r="J6" i="62" s="1"/>
  <c r="K6" i="62" s="1"/>
  <c r="L6" i="62" s="1"/>
  <c r="M6" i="62" s="1"/>
  <c r="N6" i="62" s="1"/>
  <c r="O6" i="62" s="1"/>
  <c r="M38" i="61"/>
  <c r="L38" i="61"/>
  <c r="G38" i="61"/>
  <c r="E38" i="61"/>
  <c r="D38" i="61"/>
  <c r="C38" i="61"/>
  <c r="O30" i="61"/>
  <c r="O38" i="61" s="1"/>
  <c r="N30" i="61"/>
  <c r="N38" i="61" s="1"/>
  <c r="M30" i="61"/>
  <c r="L30" i="61"/>
  <c r="K30" i="61"/>
  <c r="K38" i="61" s="1"/>
  <c r="J30" i="61"/>
  <c r="J38" i="61" s="1"/>
  <c r="I30" i="61"/>
  <c r="I38" i="61" s="1"/>
  <c r="H30" i="61"/>
  <c r="H38" i="61" s="1"/>
  <c r="G30" i="61"/>
  <c r="F30" i="61"/>
  <c r="F38" i="61" s="1"/>
  <c r="E30" i="61"/>
  <c r="D30" i="61"/>
  <c r="C30" i="61"/>
  <c r="O16" i="61"/>
  <c r="N16" i="61"/>
  <c r="M16" i="61"/>
  <c r="L16" i="61"/>
  <c r="K16" i="61"/>
  <c r="J16" i="61"/>
  <c r="I16" i="61"/>
  <c r="H16" i="61"/>
  <c r="G16" i="61"/>
  <c r="F16" i="61"/>
  <c r="E16" i="61"/>
  <c r="D16" i="61"/>
  <c r="C16" i="61"/>
  <c r="O12" i="61"/>
  <c r="O18" i="61" s="1"/>
  <c r="O20" i="61" s="1"/>
  <c r="O36" i="61" s="1"/>
  <c r="N12" i="61"/>
  <c r="M12" i="61"/>
  <c r="L12" i="61"/>
  <c r="K12" i="61"/>
  <c r="J12" i="61"/>
  <c r="J18" i="61" s="1"/>
  <c r="J20" i="61" s="1"/>
  <c r="J36" i="61" s="1"/>
  <c r="I12" i="61"/>
  <c r="I18" i="61" s="1"/>
  <c r="I20" i="61" s="1"/>
  <c r="I36" i="61" s="1"/>
  <c r="H12" i="61"/>
  <c r="H18" i="61" s="1"/>
  <c r="H20" i="61" s="1"/>
  <c r="H36" i="61" s="1"/>
  <c r="G12" i="61"/>
  <c r="G18" i="61" s="1"/>
  <c r="G20" i="61" s="1"/>
  <c r="G36" i="61" s="1"/>
  <c r="F12" i="61"/>
  <c r="F18" i="61" s="1"/>
  <c r="F20" i="61" s="1"/>
  <c r="F36" i="61" s="1"/>
  <c r="E12" i="61"/>
  <c r="D12" i="61"/>
  <c r="C12" i="61"/>
  <c r="A12" i="61"/>
  <c r="A13" i="61" s="1"/>
  <c r="A14" i="61" s="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9" i="61"/>
  <c r="A10" i="61" s="1"/>
  <c r="A11" i="61" s="1"/>
  <c r="H6" i="61"/>
  <c r="I6" i="61" s="1"/>
  <c r="J6" i="61" s="1"/>
  <c r="K6" i="61" s="1"/>
  <c r="L6" i="61" s="1"/>
  <c r="M6" i="61" s="1"/>
  <c r="N6" i="61" s="1"/>
  <c r="O6" i="61" s="1"/>
  <c r="D6" i="61"/>
  <c r="E6" i="61" s="1"/>
  <c r="F6" i="61" s="1"/>
  <c r="G6" i="61" s="1"/>
  <c r="F38" i="60"/>
  <c r="E38" i="60"/>
  <c r="C38" i="60"/>
  <c r="O30" i="60"/>
  <c r="O38" i="60" s="1"/>
  <c r="N30" i="60"/>
  <c r="N38" i="60" s="1"/>
  <c r="M30" i="60"/>
  <c r="M38" i="60" s="1"/>
  <c r="L30" i="60"/>
  <c r="L38" i="60" s="1"/>
  <c r="K30" i="60"/>
  <c r="K38" i="60" s="1"/>
  <c r="J30" i="60"/>
  <c r="J38" i="60" s="1"/>
  <c r="I30" i="60"/>
  <c r="I38" i="60" s="1"/>
  <c r="H30" i="60"/>
  <c r="H38" i="60" s="1"/>
  <c r="G30" i="60"/>
  <c r="G38" i="60" s="1"/>
  <c r="F30" i="60"/>
  <c r="E30" i="60"/>
  <c r="D30" i="60"/>
  <c r="D38" i="60" s="1"/>
  <c r="C30" i="60"/>
  <c r="L18" i="60"/>
  <c r="L20" i="60" s="1"/>
  <c r="L36" i="60" s="1"/>
  <c r="O16" i="60"/>
  <c r="N16" i="60"/>
  <c r="M16" i="60"/>
  <c r="L16" i="60"/>
  <c r="K16" i="60"/>
  <c r="J16" i="60"/>
  <c r="I16" i="60"/>
  <c r="H16" i="60"/>
  <c r="G16" i="60"/>
  <c r="F16" i="60"/>
  <c r="E16" i="60"/>
  <c r="D16" i="60"/>
  <c r="D18" i="60" s="1"/>
  <c r="D20" i="60" s="1"/>
  <c r="D36" i="60" s="1"/>
  <c r="C16" i="60"/>
  <c r="O12" i="60"/>
  <c r="O18" i="60" s="1"/>
  <c r="O20" i="60" s="1"/>
  <c r="O36" i="60" s="1"/>
  <c r="N12" i="60"/>
  <c r="N18" i="60" s="1"/>
  <c r="N20" i="60" s="1"/>
  <c r="N36" i="60" s="1"/>
  <c r="M12" i="60"/>
  <c r="M18" i="60" s="1"/>
  <c r="M20" i="60" s="1"/>
  <c r="M36" i="60" s="1"/>
  <c r="L12" i="60"/>
  <c r="K12" i="60"/>
  <c r="J12" i="60"/>
  <c r="I12" i="60"/>
  <c r="I18" i="60" s="1"/>
  <c r="I20" i="60" s="1"/>
  <c r="I36" i="60" s="1"/>
  <c r="H12" i="60"/>
  <c r="G12" i="60"/>
  <c r="G18" i="60" s="1"/>
  <c r="G20" i="60" s="1"/>
  <c r="G36" i="60" s="1"/>
  <c r="F12" i="60"/>
  <c r="F18" i="60" s="1"/>
  <c r="F20" i="60" s="1"/>
  <c r="F36" i="60" s="1"/>
  <c r="E12" i="60"/>
  <c r="E18" i="60" s="1"/>
  <c r="E20" i="60" s="1"/>
  <c r="E36" i="60" s="1"/>
  <c r="D12" i="60"/>
  <c r="C12" i="60"/>
  <c r="A9" i="60"/>
  <c r="A10" i="60" s="1"/>
  <c r="A11" i="60" s="1"/>
  <c r="A12" i="60" s="1"/>
  <c r="A13" i="60" s="1"/>
  <c r="A14" i="60" s="1"/>
  <c r="A15" i="60" s="1"/>
  <c r="A16" i="60" s="1"/>
  <c r="A17" i="60" s="1"/>
  <c r="A18" i="60" s="1"/>
  <c r="A19" i="60" s="1"/>
  <c r="A20" i="60" s="1"/>
  <c r="A21" i="60" s="1"/>
  <c r="A22" i="60" s="1"/>
  <c r="A23" i="60" s="1"/>
  <c r="A24" i="60" s="1"/>
  <c r="A25" i="60" s="1"/>
  <c r="A26" i="60" s="1"/>
  <c r="A27" i="60" s="1"/>
  <c r="A28" i="60" s="1"/>
  <c r="A29" i="60" s="1"/>
  <c r="A30" i="60" s="1"/>
  <c r="A31" i="60" s="1"/>
  <c r="A32" i="60" s="1"/>
  <c r="A33" i="60" s="1"/>
  <c r="A34" i="60" s="1"/>
  <c r="A35" i="60" s="1"/>
  <c r="A36" i="60" s="1"/>
  <c r="A37" i="60" s="1"/>
  <c r="A38" i="60" s="1"/>
  <c r="A39" i="60" s="1"/>
  <c r="A40" i="60" s="1"/>
  <c r="A41" i="60" s="1"/>
  <c r="A42" i="60" s="1"/>
  <c r="D6" i="60"/>
  <c r="E6" i="60" s="1"/>
  <c r="F6" i="60" s="1"/>
  <c r="G6" i="60" s="1"/>
  <c r="H6" i="60" s="1"/>
  <c r="I6" i="60" s="1"/>
  <c r="J6" i="60" s="1"/>
  <c r="K6" i="60" s="1"/>
  <c r="L6" i="60" s="1"/>
  <c r="M6" i="60" s="1"/>
  <c r="N6" i="60" s="1"/>
  <c r="O6" i="60" s="1"/>
  <c r="G38" i="59"/>
  <c r="F38" i="59"/>
  <c r="O30" i="59"/>
  <c r="O38" i="59" s="1"/>
  <c r="N30" i="59"/>
  <c r="N38" i="59" s="1"/>
  <c r="M30" i="59"/>
  <c r="M38" i="59" s="1"/>
  <c r="L30" i="59"/>
  <c r="L38" i="59" s="1"/>
  <c r="K30" i="59"/>
  <c r="K38" i="59" s="1"/>
  <c r="J30" i="59"/>
  <c r="J38" i="59" s="1"/>
  <c r="I30" i="59"/>
  <c r="I38" i="59" s="1"/>
  <c r="H30" i="59"/>
  <c r="H38" i="59" s="1"/>
  <c r="G30" i="59"/>
  <c r="F30" i="59"/>
  <c r="E30" i="59"/>
  <c r="E38" i="59" s="1"/>
  <c r="D30" i="59"/>
  <c r="D38" i="59" s="1"/>
  <c r="C30" i="59"/>
  <c r="C38" i="59" s="1"/>
  <c r="N20" i="59"/>
  <c r="N36" i="59" s="1"/>
  <c r="O16" i="59"/>
  <c r="N16" i="59"/>
  <c r="M16" i="59"/>
  <c r="L16" i="59"/>
  <c r="K16" i="59"/>
  <c r="J16" i="59"/>
  <c r="I16" i="59"/>
  <c r="H16" i="59"/>
  <c r="H18" i="59" s="1"/>
  <c r="H20" i="59" s="1"/>
  <c r="H36" i="59" s="1"/>
  <c r="G16" i="59"/>
  <c r="F16" i="59"/>
  <c r="E16" i="59"/>
  <c r="D16" i="59"/>
  <c r="C16" i="59"/>
  <c r="O12" i="59"/>
  <c r="N12" i="59"/>
  <c r="N18" i="59" s="1"/>
  <c r="M12" i="59"/>
  <c r="M18" i="59" s="1"/>
  <c r="M20" i="59" s="1"/>
  <c r="M36" i="59" s="1"/>
  <c r="L12" i="59"/>
  <c r="L18" i="59" s="1"/>
  <c r="L20" i="59" s="1"/>
  <c r="L36" i="59" s="1"/>
  <c r="K12" i="59"/>
  <c r="J12" i="59"/>
  <c r="I12" i="59"/>
  <c r="H12" i="59"/>
  <c r="G12" i="59"/>
  <c r="F12" i="59"/>
  <c r="F18" i="59" s="1"/>
  <c r="F20" i="59" s="1"/>
  <c r="F36" i="59" s="1"/>
  <c r="E12" i="59"/>
  <c r="E18" i="59" s="1"/>
  <c r="E20" i="59" s="1"/>
  <c r="E36" i="59" s="1"/>
  <c r="D12" i="59"/>
  <c r="D18" i="59" s="1"/>
  <c r="D20" i="59" s="1"/>
  <c r="D36" i="59" s="1"/>
  <c r="C12" i="59"/>
  <c r="A9" i="59"/>
  <c r="A10" i="59" s="1"/>
  <c r="A11" i="59" s="1"/>
  <c r="A12" i="59" s="1"/>
  <c r="A13" i="59" s="1"/>
  <c r="A14" i="59" s="1"/>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D6" i="59"/>
  <c r="E6" i="59" s="1"/>
  <c r="F6" i="59" s="1"/>
  <c r="G6" i="59" s="1"/>
  <c r="H6" i="59" s="1"/>
  <c r="I6" i="59" s="1"/>
  <c r="J6" i="59" s="1"/>
  <c r="K6" i="59" s="1"/>
  <c r="L6" i="59" s="1"/>
  <c r="M6" i="59" s="1"/>
  <c r="N6" i="59" s="1"/>
  <c r="O6" i="59" s="1"/>
  <c r="N38" i="58"/>
  <c r="K38" i="58"/>
  <c r="F38" i="58"/>
  <c r="E38" i="58"/>
  <c r="C38" i="58"/>
  <c r="O30" i="58"/>
  <c r="O38" i="58" s="1"/>
  <c r="N30" i="58"/>
  <c r="M30" i="58"/>
  <c r="M38" i="58" s="1"/>
  <c r="L30" i="58"/>
  <c r="L38" i="58" s="1"/>
  <c r="K30" i="58"/>
  <c r="J30" i="58"/>
  <c r="J38" i="58" s="1"/>
  <c r="I30" i="58"/>
  <c r="I38" i="58" s="1"/>
  <c r="H30" i="58"/>
  <c r="H38" i="58" s="1"/>
  <c r="G30" i="58"/>
  <c r="G38" i="58" s="1"/>
  <c r="F30" i="58"/>
  <c r="E30" i="58"/>
  <c r="D30" i="58"/>
  <c r="D38" i="58" s="1"/>
  <c r="C30" i="58"/>
  <c r="N20" i="58"/>
  <c r="N36" i="58" s="1"/>
  <c r="F20" i="58"/>
  <c r="F36" i="58" s="1"/>
  <c r="O16" i="58"/>
  <c r="N16" i="58"/>
  <c r="M16" i="58"/>
  <c r="L16" i="58"/>
  <c r="K16" i="58"/>
  <c r="J16" i="58"/>
  <c r="I16" i="58"/>
  <c r="H16" i="58"/>
  <c r="G16" i="58"/>
  <c r="F16" i="58"/>
  <c r="E16" i="58"/>
  <c r="D16" i="58"/>
  <c r="C16" i="58"/>
  <c r="A13" i="58"/>
  <c r="A14" i="58" s="1"/>
  <c r="A15" i="58" s="1"/>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O12" i="58"/>
  <c r="O18" i="58" s="1"/>
  <c r="O20" i="58" s="1"/>
  <c r="O36" i="58" s="1"/>
  <c r="N12" i="58"/>
  <c r="N18" i="58" s="1"/>
  <c r="M12" i="58"/>
  <c r="L12" i="58"/>
  <c r="K12" i="58"/>
  <c r="K18" i="58" s="1"/>
  <c r="K20" i="58" s="1"/>
  <c r="K36" i="58" s="1"/>
  <c r="J12" i="58"/>
  <c r="I12" i="58"/>
  <c r="I18" i="58" s="1"/>
  <c r="I20" i="58" s="1"/>
  <c r="I36" i="58" s="1"/>
  <c r="H12" i="58"/>
  <c r="H18" i="58" s="1"/>
  <c r="H20" i="58" s="1"/>
  <c r="H36" i="58" s="1"/>
  <c r="G12" i="58"/>
  <c r="G18" i="58" s="1"/>
  <c r="G20" i="58" s="1"/>
  <c r="G36" i="58" s="1"/>
  <c r="F12" i="58"/>
  <c r="F18" i="58" s="1"/>
  <c r="E12" i="58"/>
  <c r="D12" i="58"/>
  <c r="D18" i="58" s="1"/>
  <c r="D20" i="58" s="1"/>
  <c r="D36" i="58" s="1"/>
  <c r="C12" i="58"/>
  <c r="C18" i="58" s="1"/>
  <c r="C20" i="58" s="1"/>
  <c r="A10" i="58"/>
  <c r="A11" i="58" s="1"/>
  <c r="A12" i="58" s="1"/>
  <c r="A9" i="58"/>
  <c r="D6" i="58"/>
  <c r="E6" i="58" s="1"/>
  <c r="F6" i="58" s="1"/>
  <c r="G6" i="58" s="1"/>
  <c r="H6" i="58" s="1"/>
  <c r="I6" i="58" s="1"/>
  <c r="J6" i="58" s="1"/>
  <c r="K6" i="58" s="1"/>
  <c r="L6" i="58" s="1"/>
  <c r="M6" i="58" s="1"/>
  <c r="N6" i="58" s="1"/>
  <c r="O6" i="58" s="1"/>
  <c r="M24" i="57"/>
  <c r="J24" i="57"/>
  <c r="I24" i="57"/>
  <c r="O18" i="57"/>
  <c r="O24" i="57" s="1"/>
  <c r="N18" i="57"/>
  <c r="N24" i="57" s="1"/>
  <c r="M18" i="57"/>
  <c r="L18" i="57"/>
  <c r="L24" i="57" s="1"/>
  <c r="K18" i="57"/>
  <c r="K24" i="57" s="1"/>
  <c r="J18" i="57"/>
  <c r="I18" i="57"/>
  <c r="H18" i="57"/>
  <c r="H24" i="57" s="1"/>
  <c r="G18" i="57"/>
  <c r="G24" i="57" s="1"/>
  <c r="F18" i="57"/>
  <c r="F24" i="57" s="1"/>
  <c r="E18" i="57"/>
  <c r="E24" i="57" s="1"/>
  <c r="D18" i="57"/>
  <c r="D24" i="57" s="1"/>
  <c r="C18" i="57"/>
  <c r="C24" i="57" s="1"/>
  <c r="A9" i="57"/>
  <c r="A10" i="57" s="1"/>
  <c r="A11" i="57" s="1"/>
  <c r="A12" i="57" s="1"/>
  <c r="A13" i="57" s="1"/>
  <c r="A14" i="57" s="1"/>
  <c r="A15" i="57" s="1"/>
  <c r="A16" i="57" s="1"/>
  <c r="A17" i="57" s="1"/>
  <c r="A18" i="57" s="1"/>
  <c r="A19" i="57" s="1"/>
  <c r="A20" i="57" s="1"/>
  <c r="A21" i="57" s="1"/>
  <c r="A22" i="57" s="1"/>
  <c r="A23" i="57" s="1"/>
  <c r="A24" i="57" s="1"/>
  <c r="A25" i="57" s="1"/>
  <c r="A26" i="57" s="1"/>
  <c r="A27" i="57" s="1"/>
  <c r="A28" i="57" s="1"/>
  <c r="E6" i="57"/>
  <c r="F6" i="57" s="1"/>
  <c r="G6" i="57" s="1"/>
  <c r="H6" i="57" s="1"/>
  <c r="I6" i="57" s="1"/>
  <c r="J6" i="57" s="1"/>
  <c r="K6" i="57" s="1"/>
  <c r="L6" i="57" s="1"/>
  <c r="M6" i="57" s="1"/>
  <c r="N6" i="57" s="1"/>
  <c r="O6" i="57" s="1"/>
  <c r="D6" i="57"/>
  <c r="M42" i="56"/>
  <c r="L42" i="56"/>
  <c r="E42" i="56"/>
  <c r="O32" i="56"/>
  <c r="O42" i="56" s="1"/>
  <c r="N32" i="56"/>
  <c r="N42" i="56" s="1"/>
  <c r="M32" i="56"/>
  <c r="L32" i="56"/>
  <c r="K32" i="56"/>
  <c r="K42" i="56" s="1"/>
  <c r="J32" i="56"/>
  <c r="J42" i="56" s="1"/>
  <c r="I32" i="56"/>
  <c r="I42" i="56" s="1"/>
  <c r="H32" i="56"/>
  <c r="H42" i="56" s="1"/>
  <c r="G32" i="56"/>
  <c r="G42" i="56" s="1"/>
  <c r="F32" i="56"/>
  <c r="F42" i="56" s="1"/>
  <c r="E32" i="56"/>
  <c r="D32" i="56"/>
  <c r="D42" i="56" s="1"/>
  <c r="C32" i="56"/>
  <c r="C42" i="56" s="1"/>
  <c r="O18" i="56"/>
  <c r="N18" i="56"/>
  <c r="M18" i="56"/>
  <c r="L18" i="56"/>
  <c r="K18" i="56"/>
  <c r="J18" i="56"/>
  <c r="J20" i="56" s="1"/>
  <c r="I18" i="56"/>
  <c r="H18" i="56"/>
  <c r="G18" i="56"/>
  <c r="F18" i="56"/>
  <c r="E18" i="56"/>
  <c r="D18" i="56"/>
  <c r="C18" i="56"/>
  <c r="O14" i="56"/>
  <c r="N14" i="56"/>
  <c r="N20" i="56" s="1"/>
  <c r="N22" i="56" s="1"/>
  <c r="N40" i="56" s="1"/>
  <c r="M14" i="56"/>
  <c r="M20" i="56" s="1"/>
  <c r="L14" i="56"/>
  <c r="L20" i="56" s="1"/>
  <c r="K14" i="56"/>
  <c r="K20" i="56" s="1"/>
  <c r="J14" i="56"/>
  <c r="I14" i="56"/>
  <c r="H14" i="56"/>
  <c r="G14" i="56"/>
  <c r="F14" i="56"/>
  <c r="F20" i="56" s="1"/>
  <c r="F22" i="56" s="1"/>
  <c r="F40" i="56" s="1"/>
  <c r="E14" i="56"/>
  <c r="E20" i="56" s="1"/>
  <c r="D14" i="56"/>
  <c r="D20" i="56" s="1"/>
  <c r="C14" i="56"/>
  <c r="C20" i="56" s="1"/>
  <c r="O10" i="56"/>
  <c r="N10" i="56"/>
  <c r="M10" i="56"/>
  <c r="L10" i="56"/>
  <c r="K10" i="56"/>
  <c r="K22" i="56" s="1"/>
  <c r="K40" i="56" s="1"/>
  <c r="J10" i="56"/>
  <c r="I10" i="56"/>
  <c r="H10" i="56"/>
  <c r="G10" i="56"/>
  <c r="F10" i="56"/>
  <c r="E10" i="56"/>
  <c r="D10" i="56"/>
  <c r="C10" i="56"/>
  <c r="C22" i="56" s="1"/>
  <c r="A10" i="56"/>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9" i="56"/>
  <c r="D6" i="56"/>
  <c r="E6" i="56" s="1"/>
  <c r="F6" i="56" s="1"/>
  <c r="G6" i="56" s="1"/>
  <c r="H6" i="56" s="1"/>
  <c r="I6" i="56" s="1"/>
  <c r="J6" i="56" s="1"/>
  <c r="K6" i="56" s="1"/>
  <c r="L6" i="56" s="1"/>
  <c r="M6" i="56" s="1"/>
  <c r="N6" i="56" s="1"/>
  <c r="O6" i="56" s="1"/>
  <c r="M42" i="55"/>
  <c r="J42" i="55"/>
  <c r="F42" i="55"/>
  <c r="E42" i="55"/>
  <c r="O32" i="55"/>
  <c r="O42" i="55" s="1"/>
  <c r="N32" i="55"/>
  <c r="N42" i="55" s="1"/>
  <c r="M32" i="55"/>
  <c r="L32" i="55"/>
  <c r="L42" i="55" s="1"/>
  <c r="K32" i="55"/>
  <c r="K42" i="55" s="1"/>
  <c r="J32" i="55"/>
  <c r="I32" i="55"/>
  <c r="I42" i="55" s="1"/>
  <c r="H32" i="55"/>
  <c r="H42" i="55" s="1"/>
  <c r="G32" i="55"/>
  <c r="G42" i="55" s="1"/>
  <c r="F32" i="55"/>
  <c r="E32" i="55"/>
  <c r="D32" i="55"/>
  <c r="D42" i="55" s="1"/>
  <c r="C32" i="55"/>
  <c r="C42" i="55" s="1"/>
  <c r="K20" i="55"/>
  <c r="O18" i="55"/>
  <c r="N18" i="55"/>
  <c r="M18" i="55"/>
  <c r="L18" i="55"/>
  <c r="K18" i="55"/>
  <c r="J18" i="55"/>
  <c r="I18" i="55"/>
  <c r="H18" i="55"/>
  <c r="G18" i="55"/>
  <c r="F18" i="55"/>
  <c r="E18" i="55"/>
  <c r="D18" i="55"/>
  <c r="C18" i="55"/>
  <c r="C20" i="55" s="1"/>
  <c r="O14" i="55"/>
  <c r="O20" i="55" s="1"/>
  <c r="N14" i="55"/>
  <c r="M14" i="55"/>
  <c r="L14" i="55"/>
  <c r="K14" i="55"/>
  <c r="J14" i="55"/>
  <c r="I14" i="55"/>
  <c r="H14" i="55"/>
  <c r="H20" i="55" s="1"/>
  <c r="G14" i="55"/>
  <c r="G20" i="55" s="1"/>
  <c r="F14" i="55"/>
  <c r="E14" i="55"/>
  <c r="D14" i="55"/>
  <c r="C14" i="55"/>
  <c r="A11" i="55"/>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O10" i="55"/>
  <c r="N10" i="55"/>
  <c r="M10" i="55"/>
  <c r="L10" i="55"/>
  <c r="K10" i="55"/>
  <c r="J10" i="55"/>
  <c r="I10" i="55"/>
  <c r="H10" i="55"/>
  <c r="H22" i="55" s="1"/>
  <c r="H40" i="55" s="1"/>
  <c r="G10" i="55"/>
  <c r="F10" i="55"/>
  <c r="E10" i="55"/>
  <c r="D10" i="55"/>
  <c r="C10" i="55"/>
  <c r="A9" i="55"/>
  <c r="A10" i="55" s="1"/>
  <c r="D6" i="55"/>
  <c r="E6" i="55" s="1"/>
  <c r="F6" i="55" s="1"/>
  <c r="G6" i="55" s="1"/>
  <c r="H6" i="55" s="1"/>
  <c r="I6" i="55" s="1"/>
  <c r="J6" i="55" s="1"/>
  <c r="K6" i="55" s="1"/>
  <c r="L6" i="55" s="1"/>
  <c r="M6" i="55" s="1"/>
  <c r="N6" i="55" s="1"/>
  <c r="O6" i="55" s="1"/>
  <c r="N42" i="54"/>
  <c r="J42" i="54"/>
  <c r="O32" i="54"/>
  <c r="O42" i="54" s="1"/>
  <c r="N32" i="54"/>
  <c r="M32" i="54"/>
  <c r="M42" i="54" s="1"/>
  <c r="L32" i="54"/>
  <c r="L42" i="54" s="1"/>
  <c r="K32" i="54"/>
  <c r="K42" i="54" s="1"/>
  <c r="J32" i="54"/>
  <c r="I32" i="54"/>
  <c r="I42" i="54" s="1"/>
  <c r="H32" i="54"/>
  <c r="H42" i="54" s="1"/>
  <c r="G32" i="54"/>
  <c r="G42" i="54" s="1"/>
  <c r="F32" i="54"/>
  <c r="F42" i="54" s="1"/>
  <c r="E32" i="54"/>
  <c r="E42" i="54" s="1"/>
  <c r="D32" i="54"/>
  <c r="D42" i="54" s="1"/>
  <c r="C32" i="54"/>
  <c r="C42" i="54" s="1"/>
  <c r="O18" i="54"/>
  <c r="N18" i="54"/>
  <c r="M18" i="54"/>
  <c r="L18" i="54"/>
  <c r="K18" i="54"/>
  <c r="J18" i="54"/>
  <c r="I18" i="54"/>
  <c r="H18" i="54"/>
  <c r="G18" i="54"/>
  <c r="F18" i="54"/>
  <c r="E18" i="54"/>
  <c r="D18" i="54"/>
  <c r="C18" i="54"/>
  <c r="O14" i="54"/>
  <c r="O20" i="54" s="1"/>
  <c r="N14" i="54"/>
  <c r="M14" i="54"/>
  <c r="M20" i="54" s="1"/>
  <c r="L14" i="54"/>
  <c r="K14" i="54"/>
  <c r="J14" i="54"/>
  <c r="I14" i="54"/>
  <c r="I20" i="54" s="1"/>
  <c r="H14" i="54"/>
  <c r="G14" i="54"/>
  <c r="G20" i="54" s="1"/>
  <c r="F14" i="54"/>
  <c r="E14" i="54"/>
  <c r="E20" i="54" s="1"/>
  <c r="E22" i="54" s="1"/>
  <c r="E40" i="54" s="1"/>
  <c r="D14" i="54"/>
  <c r="C14" i="54"/>
  <c r="O10" i="54"/>
  <c r="N10" i="54"/>
  <c r="M10" i="54"/>
  <c r="M22" i="54" s="1"/>
  <c r="M40" i="54" s="1"/>
  <c r="L10" i="54"/>
  <c r="K10" i="54"/>
  <c r="J10" i="54"/>
  <c r="I10" i="54"/>
  <c r="H10" i="54"/>
  <c r="G10" i="54"/>
  <c r="F10" i="54"/>
  <c r="E10" i="54"/>
  <c r="D10" i="54"/>
  <c r="C10" i="54"/>
  <c r="A9" i="54"/>
  <c r="A10" i="54" s="1"/>
  <c r="A11" i="54" s="1"/>
  <c r="A12" i="54" s="1"/>
  <c r="A13" i="54" s="1"/>
  <c r="A14" i="54" s="1"/>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D6" i="54"/>
  <c r="E6" i="54" s="1"/>
  <c r="F6" i="54" s="1"/>
  <c r="G6" i="54" s="1"/>
  <c r="H6" i="54" s="1"/>
  <c r="I6" i="54" s="1"/>
  <c r="J6" i="54" s="1"/>
  <c r="K6" i="54" s="1"/>
  <c r="L6" i="54" s="1"/>
  <c r="M6" i="54" s="1"/>
  <c r="N6" i="54" s="1"/>
  <c r="O6" i="54" s="1"/>
  <c r="G42" i="53"/>
  <c r="C42" i="53"/>
  <c r="O32" i="53"/>
  <c r="O42" i="53" s="1"/>
  <c r="N32" i="53"/>
  <c r="N42" i="53" s="1"/>
  <c r="M32" i="53"/>
  <c r="M42" i="53" s="1"/>
  <c r="L32" i="53"/>
  <c r="L42" i="53" s="1"/>
  <c r="K32" i="53"/>
  <c r="K42" i="53" s="1"/>
  <c r="J32" i="53"/>
  <c r="J42" i="53" s="1"/>
  <c r="I32" i="53"/>
  <c r="I42" i="53" s="1"/>
  <c r="H32" i="53"/>
  <c r="H42" i="53" s="1"/>
  <c r="G32" i="53"/>
  <c r="F32" i="53"/>
  <c r="F42" i="53" s="1"/>
  <c r="E32" i="53"/>
  <c r="E42" i="53" s="1"/>
  <c r="D32" i="53"/>
  <c r="D42" i="53" s="1"/>
  <c r="C32" i="53"/>
  <c r="I20" i="53"/>
  <c r="D20" i="53"/>
  <c r="O18" i="53"/>
  <c r="N18" i="53"/>
  <c r="M18" i="53"/>
  <c r="L18" i="53"/>
  <c r="K18" i="53"/>
  <c r="J18" i="53"/>
  <c r="I18" i="53"/>
  <c r="H18" i="53"/>
  <c r="G18" i="53"/>
  <c r="F18" i="53"/>
  <c r="E18" i="53"/>
  <c r="D18" i="53"/>
  <c r="C18" i="53"/>
  <c r="O14" i="53"/>
  <c r="O20" i="53" s="1"/>
  <c r="O22" i="53" s="1"/>
  <c r="O40" i="53" s="1"/>
  <c r="N14" i="53"/>
  <c r="N20" i="53" s="1"/>
  <c r="M14" i="53"/>
  <c r="M20" i="53" s="1"/>
  <c r="M22" i="53" s="1"/>
  <c r="M40" i="53" s="1"/>
  <c r="L14" i="53"/>
  <c r="L20" i="53" s="1"/>
  <c r="K14" i="53"/>
  <c r="J14" i="53"/>
  <c r="I14" i="53"/>
  <c r="H14" i="53"/>
  <c r="G14" i="53"/>
  <c r="G20" i="53" s="1"/>
  <c r="F14" i="53"/>
  <c r="F20" i="53" s="1"/>
  <c r="E14" i="53"/>
  <c r="E20" i="53" s="1"/>
  <c r="D14" i="53"/>
  <c r="C14" i="53"/>
  <c r="O10" i="53"/>
  <c r="N10" i="53"/>
  <c r="N22" i="53" s="1"/>
  <c r="N40" i="53" s="1"/>
  <c r="M10" i="53"/>
  <c r="L10" i="53"/>
  <c r="K10" i="53"/>
  <c r="J10" i="53"/>
  <c r="I10" i="53"/>
  <c r="H10" i="53"/>
  <c r="G10" i="53"/>
  <c r="F10" i="53"/>
  <c r="F22" i="53" s="1"/>
  <c r="F40" i="53" s="1"/>
  <c r="E10" i="53"/>
  <c r="E22" i="53" s="1"/>
  <c r="E40" i="53" s="1"/>
  <c r="D10" i="53"/>
  <c r="C10" i="53"/>
  <c r="A10" i="53"/>
  <c r="A11" i="53" s="1"/>
  <c r="A12" i="53" s="1"/>
  <c r="A13" i="53" s="1"/>
  <c r="A14" i="53" s="1"/>
  <c r="A15" i="53" s="1"/>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42" i="53" s="1"/>
  <c r="A43" i="53" s="1"/>
  <c r="A44" i="53" s="1"/>
  <c r="A45" i="53" s="1"/>
  <c r="A46" i="53" s="1"/>
  <c r="A9" i="53"/>
  <c r="D6" i="53"/>
  <c r="E6" i="53" s="1"/>
  <c r="F6" i="53" s="1"/>
  <c r="G6" i="53" s="1"/>
  <c r="H6" i="53" s="1"/>
  <c r="I6" i="53" s="1"/>
  <c r="J6" i="53" s="1"/>
  <c r="K6" i="53" s="1"/>
  <c r="L6" i="53" s="1"/>
  <c r="M6" i="53" s="1"/>
  <c r="N6" i="53" s="1"/>
  <c r="O6" i="53" s="1"/>
  <c r="O32" i="52"/>
  <c r="O42" i="52" s="1"/>
  <c r="N32" i="52"/>
  <c r="N42" i="52" s="1"/>
  <c r="M32" i="52"/>
  <c r="M42" i="52" s="1"/>
  <c r="L32" i="52"/>
  <c r="L42" i="52" s="1"/>
  <c r="K32" i="52"/>
  <c r="K42" i="52" s="1"/>
  <c r="J32" i="52"/>
  <c r="J42" i="52" s="1"/>
  <c r="I32" i="52"/>
  <c r="I42" i="52" s="1"/>
  <c r="H32" i="52"/>
  <c r="H42" i="52" s="1"/>
  <c r="G32" i="52"/>
  <c r="G42" i="52" s="1"/>
  <c r="F32" i="52"/>
  <c r="F42" i="52" s="1"/>
  <c r="E32" i="52"/>
  <c r="E42" i="52" s="1"/>
  <c r="D32" i="52"/>
  <c r="D42" i="52" s="1"/>
  <c r="C32" i="52"/>
  <c r="C42" i="52" s="1"/>
  <c r="O18" i="52"/>
  <c r="N18" i="52"/>
  <c r="M18" i="52"/>
  <c r="L18" i="52"/>
  <c r="K18" i="52"/>
  <c r="J18" i="52"/>
  <c r="I18" i="52"/>
  <c r="H18" i="52"/>
  <c r="G18" i="52"/>
  <c r="F18" i="52"/>
  <c r="E18" i="52"/>
  <c r="D18" i="52"/>
  <c r="C18" i="52"/>
  <c r="O14" i="52"/>
  <c r="O20" i="52" s="1"/>
  <c r="N14" i="52"/>
  <c r="M14" i="52"/>
  <c r="M20" i="52" s="1"/>
  <c r="L14" i="52"/>
  <c r="L20" i="52" s="1"/>
  <c r="K14" i="52"/>
  <c r="J14" i="52"/>
  <c r="I14" i="52"/>
  <c r="I20" i="52" s="1"/>
  <c r="H14" i="52"/>
  <c r="G14" i="52"/>
  <c r="G20" i="52" s="1"/>
  <c r="F14" i="52"/>
  <c r="E14" i="52"/>
  <c r="E20" i="52" s="1"/>
  <c r="D14" i="52"/>
  <c r="D20" i="52" s="1"/>
  <c r="C14" i="52"/>
  <c r="O10" i="52"/>
  <c r="N10" i="52"/>
  <c r="M10" i="52"/>
  <c r="L10" i="52"/>
  <c r="K10" i="52"/>
  <c r="J10" i="52"/>
  <c r="I10" i="52"/>
  <c r="H10" i="52"/>
  <c r="G10" i="52"/>
  <c r="F10" i="52"/>
  <c r="E10" i="52"/>
  <c r="D10" i="52"/>
  <c r="C10" i="52"/>
  <c r="A9" i="52"/>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D6" i="52"/>
  <c r="E6" i="52" s="1"/>
  <c r="F6" i="52" s="1"/>
  <c r="G6" i="52" s="1"/>
  <c r="H6" i="52" s="1"/>
  <c r="I6" i="52" s="1"/>
  <c r="J6" i="52" s="1"/>
  <c r="K6" i="52" s="1"/>
  <c r="L6" i="52" s="1"/>
  <c r="M6" i="52" s="1"/>
  <c r="N6" i="52" s="1"/>
  <c r="O6" i="52" s="1"/>
  <c r="O32" i="51"/>
  <c r="O42" i="51" s="1"/>
  <c r="N32" i="51"/>
  <c r="N42" i="51" s="1"/>
  <c r="M32" i="51"/>
  <c r="M42" i="51" s="1"/>
  <c r="L32" i="51"/>
  <c r="L42" i="51" s="1"/>
  <c r="K32" i="51"/>
  <c r="K42" i="51" s="1"/>
  <c r="J32" i="51"/>
  <c r="J42" i="51" s="1"/>
  <c r="I32" i="51"/>
  <c r="I42" i="51" s="1"/>
  <c r="H32" i="51"/>
  <c r="H42" i="51" s="1"/>
  <c r="G32" i="51"/>
  <c r="G42" i="51" s="1"/>
  <c r="F32" i="51"/>
  <c r="F42" i="51" s="1"/>
  <c r="E32" i="51"/>
  <c r="E42" i="51" s="1"/>
  <c r="D32" i="51"/>
  <c r="D42" i="51" s="1"/>
  <c r="C32" i="51"/>
  <c r="C42" i="51" s="1"/>
  <c r="O18" i="51"/>
  <c r="N18" i="51"/>
  <c r="M18" i="51"/>
  <c r="L18" i="51"/>
  <c r="K18" i="51"/>
  <c r="J18" i="51"/>
  <c r="I18" i="51"/>
  <c r="H18" i="51"/>
  <c r="G18" i="51"/>
  <c r="F18" i="51"/>
  <c r="E18" i="51"/>
  <c r="D18" i="51"/>
  <c r="C18" i="51"/>
  <c r="O14" i="51"/>
  <c r="O20" i="51" s="1"/>
  <c r="N14" i="51"/>
  <c r="N20" i="51" s="1"/>
  <c r="M14" i="51"/>
  <c r="L14" i="51"/>
  <c r="K14" i="51"/>
  <c r="J14" i="51"/>
  <c r="J20" i="51" s="1"/>
  <c r="I14" i="51"/>
  <c r="H14" i="51"/>
  <c r="G14" i="51"/>
  <c r="G20" i="51" s="1"/>
  <c r="F14" i="51"/>
  <c r="F20" i="51" s="1"/>
  <c r="E14" i="51"/>
  <c r="D14" i="51"/>
  <c r="C14" i="51"/>
  <c r="O10" i="51"/>
  <c r="N10" i="51"/>
  <c r="N22" i="51" s="1"/>
  <c r="N40" i="51" s="1"/>
  <c r="M10" i="51"/>
  <c r="L10" i="51"/>
  <c r="K10" i="51"/>
  <c r="J10" i="51"/>
  <c r="I10" i="51"/>
  <c r="H10" i="51"/>
  <c r="G10" i="51"/>
  <c r="F10" i="51"/>
  <c r="E10" i="51"/>
  <c r="D10" i="51"/>
  <c r="C10" i="51"/>
  <c r="A9" i="5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D6" i="51"/>
  <c r="E6" i="51" s="1"/>
  <c r="F6" i="51" s="1"/>
  <c r="G6" i="51" s="1"/>
  <c r="H6" i="51" s="1"/>
  <c r="I6" i="51" s="1"/>
  <c r="J6" i="51" s="1"/>
  <c r="K6" i="51" s="1"/>
  <c r="L6" i="51" s="1"/>
  <c r="M6" i="51" s="1"/>
  <c r="N6" i="51" s="1"/>
  <c r="O6" i="51" s="1"/>
  <c r="J22" i="56" l="1"/>
  <c r="J40" i="56" s="1"/>
  <c r="G22" i="55"/>
  <c r="G40" i="55" s="1"/>
  <c r="H20" i="52"/>
  <c r="H20" i="53"/>
  <c r="H20" i="54"/>
  <c r="J20" i="55"/>
  <c r="J22" i="55" s="1"/>
  <c r="J40" i="55" s="1"/>
  <c r="G20" i="56"/>
  <c r="O20" i="56"/>
  <c r="C18" i="61"/>
  <c r="C20" i="61" s="1"/>
  <c r="K18" i="61"/>
  <c r="K20" i="61" s="1"/>
  <c r="K36" i="61" s="1"/>
  <c r="O22" i="55"/>
  <c r="O40" i="55" s="1"/>
  <c r="K20" i="51"/>
  <c r="J22" i="51"/>
  <c r="J40" i="51" s="1"/>
  <c r="G22" i="52"/>
  <c r="G40" i="52" s="1"/>
  <c r="O22" i="52"/>
  <c r="O40" i="52" s="1"/>
  <c r="F20" i="55"/>
  <c r="N20" i="55"/>
  <c r="H20" i="56"/>
  <c r="L18" i="58"/>
  <c r="L20" i="58" s="1"/>
  <c r="L36" i="58" s="1"/>
  <c r="I18" i="59"/>
  <c r="I20" i="59" s="1"/>
  <c r="I36" i="59" s="1"/>
  <c r="J18" i="60"/>
  <c r="J20" i="60" s="1"/>
  <c r="J36" i="60" s="1"/>
  <c r="D18" i="61"/>
  <c r="D20" i="61" s="1"/>
  <c r="D36" i="61" s="1"/>
  <c r="L18" i="61"/>
  <c r="L20" i="61" s="1"/>
  <c r="L36" i="61" s="1"/>
  <c r="E18" i="62"/>
  <c r="E20" i="62" s="1"/>
  <c r="E36" i="62" s="1"/>
  <c r="M18" i="62"/>
  <c r="M20" i="62" s="1"/>
  <c r="M36" i="62" s="1"/>
  <c r="C20" i="51"/>
  <c r="C22" i="51"/>
  <c r="K22" i="51"/>
  <c r="K40" i="51" s="1"/>
  <c r="E20" i="51"/>
  <c r="M20" i="51"/>
  <c r="M22" i="51" s="1"/>
  <c r="M40" i="51" s="1"/>
  <c r="H22" i="52"/>
  <c r="H40" i="52" s="1"/>
  <c r="J20" i="52"/>
  <c r="G22" i="53"/>
  <c r="G40" i="53" s="1"/>
  <c r="J20" i="53"/>
  <c r="J22" i="53" s="1"/>
  <c r="J40" i="53" s="1"/>
  <c r="D20" i="55"/>
  <c r="D22" i="55" s="1"/>
  <c r="D40" i="55" s="1"/>
  <c r="L20" i="55"/>
  <c r="L22" i="55" s="1"/>
  <c r="L40" i="55" s="1"/>
  <c r="G22" i="56"/>
  <c r="G40" i="56" s="1"/>
  <c r="O22" i="56"/>
  <c r="O40" i="56" s="1"/>
  <c r="I20" i="56"/>
  <c r="E18" i="58"/>
  <c r="E20" i="58" s="1"/>
  <c r="E36" i="58" s="1"/>
  <c r="M18" i="58"/>
  <c r="M20" i="58" s="1"/>
  <c r="M36" i="58" s="1"/>
  <c r="J18" i="59"/>
  <c r="J20" i="59" s="1"/>
  <c r="J36" i="59" s="1"/>
  <c r="C18" i="60"/>
  <c r="C20" i="60" s="1"/>
  <c r="K18" i="60"/>
  <c r="K20" i="60" s="1"/>
  <c r="K36" i="60" s="1"/>
  <c r="E18" i="61"/>
  <c r="E20" i="61" s="1"/>
  <c r="E36" i="61" s="1"/>
  <c r="M18" i="61"/>
  <c r="M20" i="61" s="1"/>
  <c r="M36" i="61" s="1"/>
  <c r="E18" i="63"/>
  <c r="E20" i="63" s="1"/>
  <c r="E36" i="63" s="1"/>
  <c r="M18" i="63"/>
  <c r="M20" i="63" s="1"/>
  <c r="M36" i="63" s="1"/>
  <c r="J18" i="58"/>
  <c r="J20" i="58" s="1"/>
  <c r="J36" i="58" s="1"/>
  <c r="C20" i="52"/>
  <c r="C22" i="52" s="1"/>
  <c r="C40" i="52" s="1"/>
  <c r="K20" i="52"/>
  <c r="K22" i="52" s="1"/>
  <c r="K40" i="52" s="1"/>
  <c r="C20" i="53"/>
  <c r="K20" i="53"/>
  <c r="K22" i="53" s="1"/>
  <c r="K40" i="53" s="1"/>
  <c r="H22" i="54"/>
  <c r="H40" i="54" s="1"/>
  <c r="C20" i="54"/>
  <c r="K20" i="54"/>
  <c r="C22" i="55"/>
  <c r="K22" i="55"/>
  <c r="K40" i="55" s="1"/>
  <c r="N18" i="61"/>
  <c r="N20" i="61" s="1"/>
  <c r="N36" i="61" s="1"/>
  <c r="F22" i="51"/>
  <c r="F40" i="51" s="1"/>
  <c r="I22" i="53"/>
  <c r="I40" i="53" s="1"/>
  <c r="I22" i="54"/>
  <c r="I40" i="54" s="1"/>
  <c r="D20" i="54"/>
  <c r="D22" i="54" s="1"/>
  <c r="D40" i="54" s="1"/>
  <c r="L20" i="54"/>
  <c r="L22" i="54" s="1"/>
  <c r="L40" i="54" s="1"/>
  <c r="I18" i="62"/>
  <c r="I20" i="62" s="1"/>
  <c r="I36" i="62" s="1"/>
  <c r="G22" i="51"/>
  <c r="G40" i="51" s="1"/>
  <c r="O22" i="51"/>
  <c r="O40" i="51" s="1"/>
  <c r="I20" i="51"/>
  <c r="D22" i="52"/>
  <c r="D40" i="52" s="1"/>
  <c r="L22" i="52"/>
  <c r="L40" i="52" s="1"/>
  <c r="F20" i="52"/>
  <c r="F22" i="52" s="1"/>
  <c r="F40" i="52" s="1"/>
  <c r="N20" i="52"/>
  <c r="C22" i="53"/>
  <c r="C40" i="53" s="1"/>
  <c r="I18" i="63"/>
  <c r="I20" i="63" s="1"/>
  <c r="I36" i="63" s="1"/>
  <c r="F19" i="64"/>
  <c r="H9" i="64"/>
  <c r="G11" i="64"/>
  <c r="G14" i="64" s="1"/>
  <c r="G15" i="64" s="1"/>
  <c r="G17" i="64" s="1"/>
  <c r="G19" i="64" s="1"/>
  <c r="H13" i="64"/>
  <c r="I22" i="51"/>
  <c r="I40" i="51" s="1"/>
  <c r="E22" i="52"/>
  <c r="E40" i="52" s="1"/>
  <c r="I22" i="52"/>
  <c r="I40" i="52" s="1"/>
  <c r="M22" i="52"/>
  <c r="M40" i="52" s="1"/>
  <c r="C40" i="51"/>
  <c r="C40" i="56"/>
  <c r="E22" i="51"/>
  <c r="E40" i="51" s="1"/>
  <c r="C40" i="55"/>
  <c r="D20" i="51"/>
  <c r="D22" i="51" s="1"/>
  <c r="D40" i="51" s="1"/>
  <c r="H20" i="51"/>
  <c r="H22" i="51" s="1"/>
  <c r="H40" i="51" s="1"/>
  <c r="L20" i="51"/>
  <c r="L22" i="51" s="1"/>
  <c r="L40" i="51" s="1"/>
  <c r="J22" i="52"/>
  <c r="J40" i="52" s="1"/>
  <c r="N22" i="52"/>
  <c r="N40" i="52" s="1"/>
  <c r="C36" i="62"/>
  <c r="C22" i="54"/>
  <c r="K22" i="54"/>
  <c r="K40" i="54" s="1"/>
  <c r="E20" i="55"/>
  <c r="M20" i="55"/>
  <c r="M22" i="55" s="1"/>
  <c r="M40" i="55" s="1"/>
  <c r="H22" i="56"/>
  <c r="H40" i="56" s="1"/>
  <c r="D22" i="53"/>
  <c r="D40" i="53" s="1"/>
  <c r="H22" i="53"/>
  <c r="H40" i="53" s="1"/>
  <c r="L22" i="53"/>
  <c r="L40" i="53" s="1"/>
  <c r="E22" i="55"/>
  <c r="E40" i="55" s="1"/>
  <c r="I22" i="55"/>
  <c r="I40" i="55" s="1"/>
  <c r="E22" i="56"/>
  <c r="E40" i="56" s="1"/>
  <c r="I22" i="56"/>
  <c r="I40" i="56" s="1"/>
  <c r="M22" i="56"/>
  <c r="M40" i="56" s="1"/>
  <c r="C36" i="60"/>
  <c r="N22" i="54"/>
  <c r="N40" i="54" s="1"/>
  <c r="C36" i="58"/>
  <c r="G22" i="54"/>
  <c r="G40" i="54" s="1"/>
  <c r="O22" i="54"/>
  <c r="O40" i="54" s="1"/>
  <c r="I20" i="55"/>
  <c r="D22" i="56"/>
  <c r="D40" i="56" s="1"/>
  <c r="L22" i="56"/>
  <c r="L40" i="56" s="1"/>
  <c r="F20" i="54"/>
  <c r="F22" i="54" s="1"/>
  <c r="F40" i="54" s="1"/>
  <c r="J20" i="54"/>
  <c r="J22" i="54" s="1"/>
  <c r="J40" i="54" s="1"/>
  <c r="N20" i="54"/>
  <c r="F22" i="55"/>
  <c r="F40" i="55" s="1"/>
  <c r="N22" i="55"/>
  <c r="N40" i="55" s="1"/>
  <c r="H18" i="60"/>
  <c r="H20" i="60" s="1"/>
  <c r="H36" i="60" s="1"/>
  <c r="C36" i="61"/>
  <c r="C18" i="59"/>
  <c r="C20" i="59" s="1"/>
  <c r="G18" i="59"/>
  <c r="G20" i="59" s="1"/>
  <c r="G36" i="59" s="1"/>
  <c r="K18" i="59"/>
  <c r="K20" i="59" s="1"/>
  <c r="K36" i="59" s="1"/>
  <c r="O18" i="59"/>
  <c r="O20" i="59" s="1"/>
  <c r="O36" i="59" s="1"/>
  <c r="C36" i="63"/>
  <c r="I13" i="64" l="1"/>
  <c r="H11" i="64"/>
  <c r="H14" i="64" s="1"/>
  <c r="H15" i="64" s="1"/>
  <c r="H17" i="64" s="1"/>
  <c r="H19" i="64" s="1"/>
  <c r="I9" i="64"/>
  <c r="C40" i="54"/>
  <c r="C36" i="59"/>
  <c r="J9" i="64" l="1"/>
  <c r="I11" i="64"/>
  <c r="I14" i="64" s="1"/>
  <c r="I15" i="64" s="1"/>
  <c r="I17" i="64" s="1"/>
  <c r="I19" i="64" s="1"/>
  <c r="J13" i="64"/>
  <c r="C26" i="51"/>
  <c r="J11" i="64" l="1"/>
  <c r="J14" i="64" s="1"/>
  <c r="J15" i="64" s="1"/>
  <c r="J17" i="64" s="1"/>
  <c r="J19" i="64" s="1"/>
  <c r="K9" i="64"/>
  <c r="K13" i="64"/>
  <c r="C34" i="51"/>
  <c r="C24" i="61"/>
  <c r="C24" i="59"/>
  <c r="C24" i="63"/>
  <c r="C24" i="58"/>
  <c r="L13" i="64" l="1"/>
  <c r="L9" i="64"/>
  <c r="L11" i="64" s="1"/>
  <c r="K11" i="64"/>
  <c r="K14" i="64" s="1"/>
  <c r="K15" i="64" s="1"/>
  <c r="K17" i="64" s="1"/>
  <c r="K19" i="64" s="1"/>
  <c r="C32" i="59"/>
  <c r="D24" i="61"/>
  <c r="C32" i="63"/>
  <c r="D24" i="59"/>
  <c r="C32" i="61"/>
  <c r="C32" i="58"/>
  <c r="D24" i="58"/>
  <c r="D24" i="63"/>
  <c r="C26" i="55"/>
  <c r="C26" i="54"/>
  <c r="C26" i="56"/>
  <c r="C24" i="62"/>
  <c r="C24" i="60"/>
  <c r="C26" i="53"/>
  <c r="C26" i="52"/>
  <c r="L14" i="64" l="1"/>
  <c r="L15" i="64" s="1"/>
  <c r="L17" i="64" s="1"/>
  <c r="L19" i="64" s="1"/>
  <c r="D16" i="18" s="1"/>
  <c r="D32" i="63"/>
  <c r="D32" i="61"/>
  <c r="D32" i="59"/>
  <c r="C34" i="52"/>
  <c r="C34" i="56"/>
  <c r="D26" i="52"/>
  <c r="C34" i="54"/>
  <c r="C32" i="62"/>
  <c r="E24" i="58"/>
  <c r="D26" i="55"/>
  <c r="E24" i="61"/>
  <c r="C34" i="55"/>
  <c r="C32" i="60"/>
  <c r="D26" i="56"/>
  <c r="C34" i="53"/>
  <c r="E24" i="59"/>
  <c r="D24" i="62"/>
  <c r="D26" i="54"/>
  <c r="D32" i="58"/>
  <c r="D34" i="55" l="1"/>
  <c r="E32" i="61"/>
  <c r="D26" i="53"/>
  <c r="D26" i="51"/>
  <c r="E26" i="51" s="1"/>
  <c r="D34" i="51"/>
  <c r="E34" i="51" s="1"/>
  <c r="E32" i="59"/>
  <c r="D34" i="54"/>
  <c r="E24" i="62"/>
  <c r="D24" i="60"/>
  <c r="D32" i="62"/>
  <c r="D34" i="56"/>
  <c r="F24" i="59"/>
  <c r="E26" i="56"/>
  <c r="E26" i="52"/>
  <c r="E26" i="54"/>
  <c r="E32" i="58"/>
  <c r="F24" i="61"/>
  <c r="E26" i="55"/>
  <c r="D34" i="53"/>
  <c r="D34" i="52"/>
  <c r="F24" i="58"/>
  <c r="F34" i="51" l="1"/>
  <c r="E24" i="60"/>
  <c r="E34" i="55"/>
  <c r="F26" i="51"/>
  <c r="E34" i="53"/>
  <c r="F34" i="53" s="1"/>
  <c r="E26" i="53"/>
  <c r="F26" i="53" s="1"/>
  <c r="F24" i="62"/>
  <c r="F32" i="61"/>
  <c r="F26" i="54"/>
  <c r="F26" i="56"/>
  <c r="E34" i="52"/>
  <c r="F32" i="58"/>
  <c r="E34" i="56"/>
  <c r="E34" i="54"/>
  <c r="F34" i="54" s="1"/>
  <c r="D32" i="60"/>
  <c r="E32" i="60" s="1"/>
  <c r="E24" i="63"/>
  <c r="E32" i="63"/>
  <c r="G24" i="61"/>
  <c r="G24" i="59"/>
  <c r="G34" i="51"/>
  <c r="F26" i="52"/>
  <c r="E32" i="62"/>
  <c r="F32" i="59"/>
  <c r="G26" i="51" l="1"/>
  <c r="F24" i="60"/>
  <c r="F32" i="60"/>
  <c r="F34" i="56"/>
  <c r="G34" i="54"/>
  <c r="G32" i="59"/>
  <c r="F24" i="63"/>
  <c r="G24" i="63" s="1"/>
  <c r="G26" i="52"/>
  <c r="F32" i="63"/>
  <c r="G32" i="63" s="1"/>
  <c r="G24" i="58"/>
  <c r="H24" i="61"/>
  <c r="G24" i="62"/>
  <c r="H24" i="59"/>
  <c r="H34" i="51"/>
  <c r="F32" i="62"/>
  <c r="F34" i="52"/>
  <c r="G32" i="61"/>
  <c r="G32" i="60" l="1"/>
  <c r="G26" i="54"/>
  <c r="H24" i="63"/>
  <c r="G34" i="52"/>
  <c r="H26" i="51"/>
  <c r="H32" i="63"/>
  <c r="H32" i="61"/>
  <c r="H26" i="54"/>
  <c r="H32" i="59"/>
  <c r="G24" i="60"/>
  <c r="H24" i="58"/>
  <c r="F26" i="55"/>
  <c r="F34" i="55"/>
  <c r="I24" i="59"/>
  <c r="I34" i="51"/>
  <c r="G32" i="62"/>
  <c r="G32" i="58"/>
  <c r="H32" i="58" s="1"/>
  <c r="H32" i="60" l="1"/>
  <c r="H34" i="54"/>
  <c r="I32" i="58"/>
  <c r="J32" i="58" s="1"/>
  <c r="I26" i="51"/>
  <c r="I32" i="59"/>
  <c r="I32" i="61"/>
  <c r="I24" i="58"/>
  <c r="J34" i="51"/>
  <c r="G26" i="56"/>
  <c r="G34" i="56"/>
  <c r="I24" i="61"/>
  <c r="G34" i="53"/>
  <c r="H34" i="53" s="1"/>
  <c r="G26" i="53"/>
  <c r="H26" i="53" s="1"/>
  <c r="G26" i="55"/>
  <c r="H26" i="55" s="1"/>
  <c r="H24" i="62"/>
  <c r="G34" i="55"/>
  <c r="H34" i="55" s="1"/>
  <c r="H24" i="60"/>
  <c r="I34" i="54" l="1"/>
  <c r="I32" i="60"/>
  <c r="I26" i="54"/>
  <c r="H32" i="62"/>
  <c r="I32" i="62" s="1"/>
  <c r="J32" i="59"/>
  <c r="J26" i="51"/>
  <c r="J24" i="58"/>
  <c r="J32" i="61"/>
  <c r="I24" i="60"/>
  <c r="I34" i="55"/>
  <c r="J34" i="55" s="1"/>
  <c r="I24" i="62"/>
  <c r="J24" i="62" s="1"/>
  <c r="I26" i="55"/>
  <c r="I26" i="53"/>
  <c r="H34" i="56"/>
  <c r="I34" i="56" s="1"/>
  <c r="I32" i="63"/>
  <c r="J32" i="63" s="1"/>
  <c r="I24" i="63"/>
  <c r="J24" i="63" s="1"/>
  <c r="J24" i="59"/>
  <c r="H34" i="52"/>
  <c r="I34" i="52" s="1"/>
  <c r="H26" i="52"/>
  <c r="I26" i="52" s="1"/>
  <c r="I34" i="53"/>
  <c r="J24" i="61"/>
  <c r="H26" i="56"/>
  <c r="I26" i="56" s="1"/>
  <c r="K32" i="58"/>
  <c r="J34" i="54" l="1"/>
  <c r="K34" i="54" s="1"/>
  <c r="J32" i="60"/>
  <c r="K32" i="59"/>
  <c r="J34" i="56"/>
  <c r="J26" i="54"/>
  <c r="J32" i="62"/>
  <c r="J26" i="52"/>
  <c r="K34" i="55"/>
  <c r="J34" i="53"/>
  <c r="K24" i="59"/>
  <c r="L32" i="58"/>
  <c r="K24" i="58"/>
  <c r="K24" i="63"/>
  <c r="J26" i="55"/>
  <c r="K34" i="56"/>
  <c r="K32" i="61"/>
  <c r="J26" i="56"/>
  <c r="J34" i="52"/>
  <c r="K32" i="63"/>
  <c r="J24" i="60"/>
  <c r="L32" i="59" l="1"/>
  <c r="M32" i="59" s="1"/>
  <c r="K32" i="60"/>
  <c r="J26" i="53"/>
  <c r="K26" i="54"/>
  <c r="L26" i="54" s="1"/>
  <c r="K32" i="62"/>
  <c r="L32" i="62" s="1"/>
  <c r="K24" i="62"/>
  <c r="L24" i="62" s="1"/>
  <c r="K26" i="55"/>
  <c r="L24" i="59"/>
  <c r="L32" i="63"/>
  <c r="K34" i="52"/>
  <c r="L24" i="63"/>
  <c r="L34" i="54"/>
  <c r="K26" i="52"/>
  <c r="L34" i="56"/>
  <c r="L32" i="61"/>
  <c r="K24" i="60"/>
  <c r="K26" i="56"/>
  <c r="K34" i="53"/>
  <c r="K24" i="61"/>
  <c r="L24" i="61" s="1"/>
  <c r="L34" i="55"/>
  <c r="M32" i="58"/>
  <c r="L32" i="60"/>
  <c r="L24" i="58"/>
  <c r="K26" i="51"/>
  <c r="L26" i="51" s="1"/>
  <c r="K34" i="51"/>
  <c r="L34" i="51" s="1"/>
  <c r="M24" i="58" l="1"/>
  <c r="M24" i="63"/>
  <c r="M26" i="51"/>
  <c r="L26" i="52"/>
  <c r="L26" i="55"/>
  <c r="L34" i="53"/>
  <c r="L26" i="56"/>
  <c r="M32" i="63"/>
  <c r="K26" i="53"/>
  <c r="L26" i="53" s="1"/>
  <c r="M24" i="59"/>
  <c r="M32" i="60"/>
  <c r="L34" i="52"/>
  <c r="N32" i="59"/>
  <c r="L24" i="60"/>
  <c r="M32" i="61"/>
  <c r="N26" i="51"/>
  <c r="M32" i="62"/>
  <c r="M34" i="51"/>
  <c r="M24" i="61"/>
  <c r="N24" i="63" l="1"/>
  <c r="N34" i="51"/>
  <c r="M26" i="55"/>
  <c r="M24" i="60"/>
  <c r="M34" i="53"/>
  <c r="M26" i="53"/>
  <c r="M26" i="52"/>
  <c r="M26" i="56"/>
  <c r="N26" i="56" s="1"/>
  <c r="M34" i="55"/>
  <c r="O34" i="51"/>
  <c r="M26" i="54"/>
  <c r="M34" i="54"/>
  <c r="M24" i="62"/>
  <c r="N32" i="63"/>
  <c r="M34" i="56"/>
  <c r="N34" i="56" s="1"/>
  <c r="M34" i="52"/>
  <c r="N24" i="61"/>
  <c r="O32" i="59"/>
  <c r="N24" i="59"/>
  <c r="O24" i="63" l="1"/>
  <c r="N26" i="55"/>
  <c r="O26" i="51"/>
  <c r="N26" i="53"/>
  <c r="N26" i="54"/>
  <c r="O26" i="54" s="1"/>
  <c r="O32" i="63"/>
  <c r="O24" i="61"/>
  <c r="N34" i="55"/>
  <c r="N34" i="53"/>
  <c r="N32" i="61"/>
  <c r="O32" i="61" s="1"/>
  <c r="N34" i="54"/>
  <c r="O34" i="54" s="1"/>
  <c r="N32" i="62"/>
  <c r="O26" i="56"/>
  <c r="N24" i="58"/>
  <c r="O24" i="58" s="1"/>
  <c r="N32" i="58"/>
  <c r="O32" i="58" s="1"/>
  <c r="N26" i="52"/>
  <c r="O24" i="59"/>
  <c r="O34" i="55" l="1"/>
  <c r="O26" i="55"/>
  <c r="O34" i="53"/>
  <c r="O26" i="53"/>
  <c r="N24" i="62"/>
  <c r="O24" i="62" s="1"/>
  <c r="N32" i="60"/>
  <c r="O32" i="60" s="1"/>
  <c r="N24" i="60"/>
  <c r="O24" i="60" s="1"/>
  <c r="O26" i="52"/>
  <c r="O32" i="62"/>
  <c r="O34" i="56"/>
  <c r="N34" i="52"/>
  <c r="O34" i="52" s="1"/>
  <c r="N49" i="50" l="1"/>
  <c r="M49" i="50"/>
  <c r="L49" i="50"/>
  <c r="K49" i="50"/>
  <c r="J49" i="50"/>
  <c r="I49" i="50"/>
  <c r="H49" i="50"/>
  <c r="G49" i="50"/>
  <c r="F49" i="50"/>
  <c r="E49" i="50"/>
  <c r="D49" i="50"/>
  <c r="N41" i="50"/>
  <c r="M41" i="50"/>
  <c r="L41" i="50"/>
  <c r="K41" i="50"/>
  <c r="J41" i="50"/>
  <c r="I41" i="50"/>
  <c r="H41" i="50"/>
  <c r="F41" i="50"/>
  <c r="E41" i="50"/>
  <c r="D41" i="50"/>
  <c r="C41" i="50"/>
  <c r="H39" i="50"/>
  <c r="G39" i="50"/>
  <c r="G41" i="50" s="1"/>
  <c r="N33" i="50"/>
  <c r="N53" i="50" s="1"/>
  <c r="M33" i="50"/>
  <c r="M53" i="50" s="1"/>
  <c r="L33" i="50"/>
  <c r="L53" i="50" s="1"/>
  <c r="K33" i="50"/>
  <c r="K53" i="50" s="1"/>
  <c r="J33" i="50"/>
  <c r="J53" i="50" s="1"/>
  <c r="I33" i="50"/>
  <c r="I53" i="50" s="1"/>
  <c r="F33" i="50"/>
  <c r="F53" i="50" s="1"/>
  <c r="E33" i="50"/>
  <c r="E53" i="50" s="1"/>
  <c r="D33" i="50"/>
  <c r="D53" i="50" s="1"/>
  <c r="C33" i="50"/>
  <c r="C53" i="50" s="1"/>
  <c r="H31" i="50"/>
  <c r="H33" i="50" s="1"/>
  <c r="H53" i="50" s="1"/>
  <c r="G31" i="50"/>
  <c r="G33" i="50" s="1"/>
  <c r="G53" i="50" s="1"/>
  <c r="O25" i="50"/>
  <c r="E21" i="50"/>
  <c r="N19" i="50"/>
  <c r="M19" i="50"/>
  <c r="L19" i="50"/>
  <c r="K19" i="50"/>
  <c r="J19" i="50"/>
  <c r="I19" i="50"/>
  <c r="H19" i="50"/>
  <c r="F19" i="50"/>
  <c r="E19" i="50"/>
  <c r="D19" i="50"/>
  <c r="C19" i="50"/>
  <c r="H18" i="50"/>
  <c r="G18" i="50"/>
  <c r="G19" i="50" s="1"/>
  <c r="N15" i="50"/>
  <c r="M15" i="50"/>
  <c r="M21" i="50" s="1"/>
  <c r="L15" i="50"/>
  <c r="L21" i="50" s="1"/>
  <c r="K15" i="50"/>
  <c r="K21" i="50" s="1"/>
  <c r="J15" i="50"/>
  <c r="I15" i="50"/>
  <c r="I21" i="50" s="1"/>
  <c r="H15" i="50"/>
  <c r="G15" i="50"/>
  <c r="G21" i="50" s="1"/>
  <c r="G23" i="50" s="1"/>
  <c r="F15" i="50"/>
  <c r="E15" i="50"/>
  <c r="D15" i="50"/>
  <c r="D21" i="50" s="1"/>
  <c r="C15" i="50"/>
  <c r="N11" i="50"/>
  <c r="M11" i="50"/>
  <c r="L11" i="50"/>
  <c r="K11" i="50"/>
  <c r="J11" i="50"/>
  <c r="I11" i="50"/>
  <c r="H11" i="50"/>
  <c r="G11" i="50"/>
  <c r="F11" i="50"/>
  <c r="E11" i="50"/>
  <c r="D11" i="50"/>
  <c r="C11" i="50"/>
  <c r="D7" i="50"/>
  <c r="E7" i="50" s="1"/>
  <c r="F7" i="50" s="1"/>
  <c r="G7" i="50" s="1"/>
  <c r="H7" i="50" s="1"/>
  <c r="I7" i="50" s="1"/>
  <c r="J7" i="50" s="1"/>
  <c r="K7" i="50" s="1"/>
  <c r="L7" i="50" s="1"/>
  <c r="M7" i="50" s="1"/>
  <c r="N7" i="50" s="1"/>
  <c r="N57" i="49"/>
  <c r="M57" i="49"/>
  <c r="L57" i="49"/>
  <c r="K57" i="49"/>
  <c r="J57" i="49"/>
  <c r="I57" i="49"/>
  <c r="H57" i="49"/>
  <c r="G57" i="49"/>
  <c r="F57" i="49"/>
  <c r="E57" i="49"/>
  <c r="D57" i="49"/>
  <c r="N49" i="49"/>
  <c r="M49" i="49"/>
  <c r="L49" i="49"/>
  <c r="K49" i="49"/>
  <c r="J49" i="49"/>
  <c r="I49" i="49"/>
  <c r="F49" i="49"/>
  <c r="E49" i="49"/>
  <c r="D49" i="49"/>
  <c r="C49" i="49"/>
  <c r="H47" i="49"/>
  <c r="H49" i="49" s="1"/>
  <c r="G47" i="49"/>
  <c r="G49" i="49" s="1"/>
  <c r="N41" i="49"/>
  <c r="N61" i="49" s="1"/>
  <c r="M41" i="49"/>
  <c r="M61" i="49" s="1"/>
  <c r="L41" i="49"/>
  <c r="L61" i="49" s="1"/>
  <c r="K41" i="49"/>
  <c r="K61" i="49" s="1"/>
  <c r="J41" i="49"/>
  <c r="J61" i="49" s="1"/>
  <c r="I41" i="49"/>
  <c r="I61" i="49" s="1"/>
  <c r="F41" i="49"/>
  <c r="F61" i="49" s="1"/>
  <c r="E41" i="49"/>
  <c r="E61" i="49" s="1"/>
  <c r="D41" i="49"/>
  <c r="D61" i="49" s="1"/>
  <c r="C41" i="49"/>
  <c r="C61" i="49" s="1"/>
  <c r="H39" i="49"/>
  <c r="H41" i="49" s="1"/>
  <c r="H61" i="49" s="1"/>
  <c r="G39" i="49"/>
  <c r="G41" i="49" s="1"/>
  <c r="G61" i="49" s="1"/>
  <c r="O33" i="49"/>
  <c r="N27" i="49"/>
  <c r="M27" i="49"/>
  <c r="L27" i="49"/>
  <c r="K27" i="49"/>
  <c r="J27" i="49"/>
  <c r="I27" i="49"/>
  <c r="H27" i="49"/>
  <c r="F27" i="49"/>
  <c r="E27" i="49"/>
  <c r="D27" i="49"/>
  <c r="C27" i="49"/>
  <c r="H26" i="49"/>
  <c r="G26" i="49"/>
  <c r="G27" i="49" s="1"/>
  <c r="N23" i="49"/>
  <c r="L23" i="49"/>
  <c r="K23" i="49"/>
  <c r="J23" i="49"/>
  <c r="H23" i="49"/>
  <c r="G23" i="49"/>
  <c r="F23" i="49"/>
  <c r="D23" i="49"/>
  <c r="C23" i="49"/>
  <c r="M23" i="49"/>
  <c r="I23" i="49"/>
  <c r="E23" i="49"/>
  <c r="N19" i="49"/>
  <c r="M19" i="49"/>
  <c r="L19" i="49"/>
  <c r="K19" i="49"/>
  <c r="J19" i="49"/>
  <c r="I19" i="49"/>
  <c r="F19" i="49"/>
  <c r="E19" i="49"/>
  <c r="D19" i="49"/>
  <c r="C19" i="49"/>
  <c r="H18" i="49"/>
  <c r="H19" i="49" s="1"/>
  <c r="H29" i="49" s="1"/>
  <c r="G18" i="49"/>
  <c r="G19" i="49" s="1"/>
  <c r="N15" i="49"/>
  <c r="N29" i="49" s="1"/>
  <c r="L15" i="49"/>
  <c r="K15" i="49"/>
  <c r="J15" i="49"/>
  <c r="J29" i="49" s="1"/>
  <c r="H15" i="49"/>
  <c r="G15" i="49"/>
  <c r="F15" i="49"/>
  <c r="F29" i="49" s="1"/>
  <c r="D15" i="49"/>
  <c r="D29" i="49" s="1"/>
  <c r="C15" i="49"/>
  <c r="C29" i="49" s="1"/>
  <c r="M15" i="49"/>
  <c r="I15" i="49"/>
  <c r="E15" i="49"/>
  <c r="E29" i="49" s="1"/>
  <c r="M11" i="49"/>
  <c r="L11" i="49"/>
  <c r="K11" i="49"/>
  <c r="I11" i="49"/>
  <c r="H11" i="49"/>
  <c r="G11" i="49"/>
  <c r="E11" i="49"/>
  <c r="E31" i="49" s="1"/>
  <c r="E59" i="49" s="1"/>
  <c r="D11" i="49"/>
  <c r="C11" i="49"/>
  <c r="N11" i="49"/>
  <c r="J11" i="49"/>
  <c r="F11" i="49"/>
  <c r="E7" i="49"/>
  <c r="F7" i="49" s="1"/>
  <c r="G7" i="49" s="1"/>
  <c r="H7" i="49" s="1"/>
  <c r="I7" i="49" s="1"/>
  <c r="J7" i="49" s="1"/>
  <c r="K7" i="49" s="1"/>
  <c r="L7" i="49" s="1"/>
  <c r="M7" i="49" s="1"/>
  <c r="N7" i="49" s="1"/>
  <c r="D7" i="49"/>
  <c r="N49" i="48"/>
  <c r="L49" i="48"/>
  <c r="J49" i="48"/>
  <c r="H49" i="48"/>
  <c r="F49" i="48"/>
  <c r="D49" i="48"/>
  <c r="M49" i="48"/>
  <c r="M41" i="48"/>
  <c r="K41" i="48"/>
  <c r="E41" i="48"/>
  <c r="C41" i="48"/>
  <c r="N41" i="48"/>
  <c r="L41" i="48"/>
  <c r="J41" i="48"/>
  <c r="D41" i="48"/>
  <c r="M33" i="48"/>
  <c r="M53" i="48" s="1"/>
  <c r="K33" i="48"/>
  <c r="E33" i="48"/>
  <c r="C33" i="48"/>
  <c r="C53" i="48" s="1"/>
  <c r="N33" i="48"/>
  <c r="N53" i="48" s="1"/>
  <c r="L33" i="48"/>
  <c r="L53" i="48" s="1"/>
  <c r="J33" i="48"/>
  <c r="J53" i="48" s="1"/>
  <c r="D33" i="48"/>
  <c r="O25" i="48"/>
  <c r="N19" i="48"/>
  <c r="M19" i="48"/>
  <c r="L19" i="48"/>
  <c r="K19" i="48"/>
  <c r="J19" i="48"/>
  <c r="F19" i="48"/>
  <c r="E19" i="48"/>
  <c r="D19" i="48"/>
  <c r="G18" i="48"/>
  <c r="G19" i="48" s="1"/>
  <c r="C19" i="48"/>
  <c r="L15" i="48"/>
  <c r="L21" i="48" s="1"/>
  <c r="H15" i="48"/>
  <c r="D15" i="48"/>
  <c r="N15" i="48"/>
  <c r="N21" i="48" s="1"/>
  <c r="M15" i="48"/>
  <c r="K15" i="48"/>
  <c r="K21" i="48" s="1"/>
  <c r="J15" i="48"/>
  <c r="I15" i="48"/>
  <c r="G15" i="48"/>
  <c r="G21" i="48" s="1"/>
  <c r="H18" i="48"/>
  <c r="H19" i="48" s="1"/>
  <c r="E15" i="48"/>
  <c r="E21" i="48" s="1"/>
  <c r="C15" i="48"/>
  <c r="M11" i="48"/>
  <c r="I11" i="48"/>
  <c r="G11" i="48"/>
  <c r="E11" i="48"/>
  <c r="L11" i="48"/>
  <c r="L23" i="48" s="1"/>
  <c r="K11" i="48"/>
  <c r="K23" i="48" s="1"/>
  <c r="J11" i="48"/>
  <c r="H11" i="48"/>
  <c r="F11" i="48"/>
  <c r="D11" i="48"/>
  <c r="C11" i="48"/>
  <c r="N9" i="48"/>
  <c r="N11" i="48" s="1"/>
  <c r="D7" i="48"/>
  <c r="E7" i="48" s="1"/>
  <c r="F7" i="48" s="1"/>
  <c r="G7" i="48" s="1"/>
  <c r="H7" i="48" s="1"/>
  <c r="I7" i="48" s="1"/>
  <c r="J7" i="48" s="1"/>
  <c r="K7" i="48" s="1"/>
  <c r="L7" i="48" s="1"/>
  <c r="M7" i="48" s="1"/>
  <c r="N7" i="48" s="1"/>
  <c r="M49" i="47"/>
  <c r="I49" i="47"/>
  <c r="E49" i="47"/>
  <c r="N41" i="47"/>
  <c r="L41" i="47"/>
  <c r="J41" i="47"/>
  <c r="F41" i="47"/>
  <c r="D41" i="47"/>
  <c r="I39" i="47"/>
  <c r="I41" i="47" s="1"/>
  <c r="H39" i="47"/>
  <c r="H41" i="47" s="1"/>
  <c r="G39" i="47"/>
  <c r="M41" i="47"/>
  <c r="K41" i="47"/>
  <c r="G41" i="47"/>
  <c r="E41" i="47"/>
  <c r="C41" i="47"/>
  <c r="N33" i="47"/>
  <c r="L33" i="47"/>
  <c r="J33" i="47"/>
  <c r="F33" i="47"/>
  <c r="D33" i="47"/>
  <c r="I31" i="47"/>
  <c r="I33" i="47" s="1"/>
  <c r="H31" i="47"/>
  <c r="H33" i="47" s="1"/>
  <c r="G31" i="47"/>
  <c r="G33" i="47" s="1"/>
  <c r="M33" i="47"/>
  <c r="K33" i="47"/>
  <c r="E33" i="47"/>
  <c r="C33" i="47"/>
  <c r="H21" i="47"/>
  <c r="N19" i="47"/>
  <c r="M19" i="47"/>
  <c r="L19" i="47"/>
  <c r="K19" i="47"/>
  <c r="J19" i="47"/>
  <c r="G19" i="47"/>
  <c r="F19" i="47"/>
  <c r="E19" i="47"/>
  <c r="D19" i="47"/>
  <c r="C19" i="47"/>
  <c r="H18" i="47"/>
  <c r="H19" i="47" s="1"/>
  <c r="G18" i="47"/>
  <c r="M15" i="47"/>
  <c r="M21" i="47" s="1"/>
  <c r="I15" i="47"/>
  <c r="E15" i="47"/>
  <c r="N15" i="47"/>
  <c r="N21" i="47" s="1"/>
  <c r="L15" i="47"/>
  <c r="L21" i="47" s="1"/>
  <c r="K15" i="47"/>
  <c r="K21" i="47" s="1"/>
  <c r="K23" i="47" s="1"/>
  <c r="J15" i="47"/>
  <c r="J21" i="47" s="1"/>
  <c r="H15" i="47"/>
  <c r="G15" i="47"/>
  <c r="I18" i="47"/>
  <c r="I19" i="47" s="1"/>
  <c r="D15" i="47"/>
  <c r="C15" i="47"/>
  <c r="N11" i="47"/>
  <c r="F11" i="47"/>
  <c r="M11" i="47"/>
  <c r="M23" i="47" s="1"/>
  <c r="M51" i="47" s="1"/>
  <c r="L11" i="47"/>
  <c r="K11" i="47"/>
  <c r="J11" i="47"/>
  <c r="J23" i="47" s="1"/>
  <c r="I11" i="47"/>
  <c r="H11" i="47"/>
  <c r="H23" i="47" s="1"/>
  <c r="G11" i="47"/>
  <c r="E11" i="47"/>
  <c r="D11" i="47"/>
  <c r="C11" i="47"/>
  <c r="D7" i="47"/>
  <c r="E7" i="47" s="1"/>
  <c r="F7" i="47" s="1"/>
  <c r="G7" i="47" s="1"/>
  <c r="H7" i="47" s="1"/>
  <c r="I7" i="47" s="1"/>
  <c r="J7" i="47" s="1"/>
  <c r="K7" i="47" s="1"/>
  <c r="L7" i="47" s="1"/>
  <c r="M7" i="47" s="1"/>
  <c r="N7" i="47" s="1"/>
  <c r="D21" i="47" l="1"/>
  <c r="F31" i="49"/>
  <c r="O19" i="49"/>
  <c r="F51" i="50"/>
  <c r="O27" i="49"/>
  <c r="F21" i="50"/>
  <c r="N21" i="50"/>
  <c r="N31" i="49"/>
  <c r="O41" i="50"/>
  <c r="G21" i="47"/>
  <c r="G23" i="47" s="1"/>
  <c r="J21" i="48"/>
  <c r="J23" i="48" s="1"/>
  <c r="J51" i="48" s="1"/>
  <c r="C31" i="49"/>
  <c r="D23" i="50"/>
  <c r="D51" i="50" s="1"/>
  <c r="L23" i="50"/>
  <c r="L51" i="50" s="1"/>
  <c r="H31" i="49"/>
  <c r="H59" i="49" s="1"/>
  <c r="O19" i="47"/>
  <c r="M21" i="48"/>
  <c r="D53" i="48"/>
  <c r="I29" i="49"/>
  <c r="I31" i="49" s="1"/>
  <c r="I59" i="49" s="1"/>
  <c r="K29" i="49"/>
  <c r="K31" i="49" s="1"/>
  <c r="K59" i="49" s="1"/>
  <c r="F23" i="50"/>
  <c r="N23" i="50"/>
  <c r="N51" i="50" s="1"/>
  <c r="J21" i="50"/>
  <c r="J23" i="50" s="1"/>
  <c r="J51" i="50" s="1"/>
  <c r="O41" i="47"/>
  <c r="M29" i="49"/>
  <c r="M31" i="49" s="1"/>
  <c r="M59" i="49" s="1"/>
  <c r="L29" i="49"/>
  <c r="L31" i="49" s="1"/>
  <c r="L59" i="49" s="1"/>
  <c r="O15" i="50"/>
  <c r="K23" i="50"/>
  <c r="D23" i="48"/>
  <c r="D51" i="48" s="1"/>
  <c r="C21" i="47"/>
  <c r="N53" i="47"/>
  <c r="O11" i="48"/>
  <c r="D23" i="47"/>
  <c r="L23" i="47"/>
  <c r="L51" i="48"/>
  <c r="E23" i="48"/>
  <c r="M23" i="48"/>
  <c r="H21" i="48"/>
  <c r="H23" i="48" s="1"/>
  <c r="H51" i="48" s="1"/>
  <c r="J31" i="49"/>
  <c r="J59" i="49" s="1"/>
  <c r="C53" i="47"/>
  <c r="O33" i="47"/>
  <c r="L49" i="47"/>
  <c r="H49" i="47"/>
  <c r="D49" i="47"/>
  <c r="N49" i="47"/>
  <c r="N51" i="47" s="1"/>
  <c r="J49" i="47"/>
  <c r="F49" i="47"/>
  <c r="K49" i="47"/>
  <c r="K51" i="47" s="1"/>
  <c r="G23" i="48"/>
  <c r="C59" i="49"/>
  <c r="F59" i="49"/>
  <c r="N59" i="49"/>
  <c r="N23" i="47"/>
  <c r="I21" i="47"/>
  <c r="I23" i="47" s="1"/>
  <c r="I51" i="47" s="1"/>
  <c r="E21" i="47"/>
  <c r="E23" i="47" s="1"/>
  <c r="E51" i="47" s="1"/>
  <c r="N23" i="48"/>
  <c r="N51" i="48" s="1"/>
  <c r="C21" i="48"/>
  <c r="D21" i="48"/>
  <c r="F33" i="48"/>
  <c r="F53" i="48" s="1"/>
  <c r="I31" i="48"/>
  <c r="I33" i="48" s="1"/>
  <c r="G31" i="48"/>
  <c r="G33" i="48" s="1"/>
  <c r="H31" i="48"/>
  <c r="H33" i="48" s="1"/>
  <c r="H53" i="48" s="1"/>
  <c r="D31" i="49"/>
  <c r="D59" i="49" s="1"/>
  <c r="O11" i="49"/>
  <c r="G29" i="49"/>
  <c r="G31" i="49" s="1"/>
  <c r="G59" i="49" s="1"/>
  <c r="O11" i="47"/>
  <c r="O25" i="47"/>
  <c r="E53" i="47"/>
  <c r="I53" i="47"/>
  <c r="M53" i="47"/>
  <c r="G49" i="47"/>
  <c r="G51" i="47" s="1"/>
  <c r="F15" i="48"/>
  <c r="F21" i="48" s="1"/>
  <c r="F23" i="48" s="1"/>
  <c r="F51" i="48" s="1"/>
  <c r="I18" i="48"/>
  <c r="I19" i="48" s="1"/>
  <c r="I21" i="48" s="1"/>
  <c r="I23" i="48" s="1"/>
  <c r="F41" i="48"/>
  <c r="I39" i="48"/>
  <c r="I41" i="48" s="1"/>
  <c r="G39" i="48"/>
  <c r="G41" i="48" s="1"/>
  <c r="H39" i="48"/>
  <c r="H41" i="48" s="1"/>
  <c r="O41" i="49"/>
  <c r="O53" i="50"/>
  <c r="H21" i="50"/>
  <c r="H23" i="50" s="1"/>
  <c r="H51" i="50" s="1"/>
  <c r="O19" i="50"/>
  <c r="G51" i="50"/>
  <c r="K51" i="50"/>
  <c r="F15" i="47"/>
  <c r="F21" i="47" s="1"/>
  <c r="F23" i="47" s="1"/>
  <c r="M51" i="48"/>
  <c r="O23" i="49"/>
  <c r="E23" i="50"/>
  <c r="E51" i="50" s="1"/>
  <c r="I23" i="50"/>
  <c r="I51" i="50" s="1"/>
  <c r="M23" i="50"/>
  <c r="M51" i="50" s="1"/>
  <c r="C21" i="50"/>
  <c r="O61" i="49"/>
  <c r="O49" i="49"/>
  <c r="O11" i="50"/>
  <c r="O33" i="50"/>
  <c r="G49" i="48"/>
  <c r="G51" i="48" s="1"/>
  <c r="K49" i="48"/>
  <c r="K51" i="48" s="1"/>
  <c r="E49" i="48"/>
  <c r="I49" i="48"/>
  <c r="O15" i="49"/>
  <c r="O29" i="49" l="1"/>
  <c r="K53" i="47"/>
  <c r="F51" i="47"/>
  <c r="I53" i="48"/>
  <c r="O41" i="48"/>
  <c r="O19" i="48"/>
  <c r="K53" i="48"/>
  <c r="O21" i="48"/>
  <c r="H51" i="47"/>
  <c r="H53" i="47"/>
  <c r="J51" i="47"/>
  <c r="J53" i="47"/>
  <c r="L51" i="47"/>
  <c r="F53" i="47"/>
  <c r="D43" i="49"/>
  <c r="E43" i="49" s="1"/>
  <c r="F43" i="49" s="1"/>
  <c r="G43" i="49" s="1"/>
  <c r="H43" i="49" s="1"/>
  <c r="I43" i="49" s="1"/>
  <c r="J43" i="49" s="1"/>
  <c r="K43" i="49" s="1"/>
  <c r="L43" i="49" s="1"/>
  <c r="M43" i="49" s="1"/>
  <c r="N43" i="49" s="1"/>
  <c r="D35" i="49"/>
  <c r="E35" i="49" s="1"/>
  <c r="F35" i="49" s="1"/>
  <c r="G35" i="49" s="1"/>
  <c r="H35" i="49" s="1"/>
  <c r="I35" i="49" s="1"/>
  <c r="J35" i="49" s="1"/>
  <c r="K35" i="49" s="1"/>
  <c r="L35" i="49" s="1"/>
  <c r="M35" i="49" s="1"/>
  <c r="N35" i="49" s="1"/>
  <c r="O59" i="49"/>
  <c r="I51" i="48"/>
  <c r="O33" i="48"/>
  <c r="L53" i="47"/>
  <c r="C23" i="48"/>
  <c r="O15" i="47"/>
  <c r="E51" i="48"/>
  <c r="E53" i="48"/>
  <c r="C23" i="50"/>
  <c r="O21" i="50"/>
  <c r="G53" i="48"/>
  <c r="O15" i="48"/>
  <c r="O31" i="49"/>
  <c r="D51" i="47"/>
  <c r="G53" i="47"/>
  <c r="D53" i="47"/>
  <c r="O21" i="47"/>
  <c r="C23" i="47"/>
  <c r="A4" i="46"/>
  <c r="O53" i="47" l="1"/>
  <c r="O23" i="47"/>
  <c r="C51" i="47"/>
  <c r="C51" i="50"/>
  <c r="O23" i="50"/>
  <c r="O23" i="48"/>
  <c r="C51" i="48"/>
  <c r="O53" i="48"/>
  <c r="A2" i="46"/>
  <c r="A4" i="45"/>
  <c r="A2" i="45"/>
  <c r="N8" i="44"/>
  <c r="A4" i="44"/>
  <c r="A2" i="44"/>
  <c r="L40" i="46"/>
  <c r="Q35" i="44" s="1"/>
  <c r="K40" i="46"/>
  <c r="L38" i="46"/>
  <c r="K38" i="46"/>
  <c r="K35" i="46"/>
  <c r="K34" i="46"/>
  <c r="D36" i="46"/>
  <c r="K32" i="46"/>
  <c r="E30" i="46"/>
  <c r="K28" i="46"/>
  <c r="H27" i="46"/>
  <c r="K27" i="46" s="1"/>
  <c r="F30" i="46"/>
  <c r="K25" i="46"/>
  <c r="K24" i="46"/>
  <c r="D30" i="46"/>
  <c r="K21" i="46"/>
  <c r="K19" i="46"/>
  <c r="H20" i="46"/>
  <c r="K18" i="46"/>
  <c r="K17" i="46"/>
  <c r="K15" i="46"/>
  <c r="H16" i="46"/>
  <c r="K13" i="46"/>
  <c r="H14" i="46"/>
  <c r="F22" i="46"/>
  <c r="A13" i="46"/>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 r="A42" i="46" s="1"/>
  <c r="H10" i="46"/>
  <c r="K10" i="46" s="1"/>
  <c r="A10" i="46"/>
  <c r="A11" i="46" s="1"/>
  <c r="A12" i="46" s="1"/>
  <c r="F11" i="46"/>
  <c r="A81" i="45"/>
  <c r="D80" i="45"/>
  <c r="B18" i="45" s="1"/>
  <c r="A80" i="45"/>
  <c r="D79" i="45"/>
  <c r="B17" i="45" s="1"/>
  <c r="A79" i="45"/>
  <c r="A78" i="45"/>
  <c r="A77" i="45"/>
  <c r="D76" i="45"/>
  <c r="B14" i="45" s="1"/>
  <c r="A76" i="45"/>
  <c r="D75" i="45"/>
  <c r="B13" i="45" s="1"/>
  <c r="A75" i="45"/>
  <c r="A74" i="45"/>
  <c r="A73" i="45"/>
  <c r="C82" i="45"/>
  <c r="D72" i="45"/>
  <c r="B10" i="45" s="1"/>
  <c r="A72" i="45"/>
  <c r="D71" i="45"/>
  <c r="B9" i="45" s="1"/>
  <c r="A71" i="45"/>
  <c r="A70" i="45"/>
  <c r="G60" i="45"/>
  <c r="G58" i="45"/>
  <c r="G56" i="45"/>
  <c r="G53" i="45"/>
  <c r="M27" i="45"/>
  <c r="F48" i="45"/>
  <c r="G48" i="45" s="1"/>
  <c r="F47" i="45"/>
  <c r="G47" i="45" s="1"/>
  <c r="G45" i="45"/>
  <c r="F42" i="45"/>
  <c r="G41" i="45"/>
  <c r="G40" i="45"/>
  <c r="G38" i="45"/>
  <c r="F36" i="45"/>
  <c r="G35" i="45"/>
  <c r="G34" i="45"/>
  <c r="M29" i="45"/>
  <c r="K29" i="45"/>
  <c r="J29" i="45"/>
  <c r="I29" i="45"/>
  <c r="F29" i="45"/>
  <c r="D29" i="45"/>
  <c r="C29" i="45"/>
  <c r="K27" i="45"/>
  <c r="J27" i="45"/>
  <c r="I27" i="45"/>
  <c r="F27" i="45"/>
  <c r="D27" i="45"/>
  <c r="C27" i="45"/>
  <c r="D14" i="45"/>
  <c r="D10" i="45"/>
  <c r="P35" i="44"/>
  <c r="N35" i="44"/>
  <c r="Q33" i="44"/>
  <c r="P33" i="44"/>
  <c r="N33" i="44"/>
  <c r="K31" i="44"/>
  <c r="H31" i="44"/>
  <c r="G31" i="44"/>
  <c r="C31" i="44"/>
  <c r="P30" i="44"/>
  <c r="N30" i="44"/>
  <c r="M31" i="44"/>
  <c r="L31" i="44"/>
  <c r="J31" i="44"/>
  <c r="I31" i="44"/>
  <c r="F31" i="44"/>
  <c r="E31" i="44"/>
  <c r="D31" i="44"/>
  <c r="P27" i="44"/>
  <c r="N27" i="44"/>
  <c r="L25" i="44"/>
  <c r="P24" i="44"/>
  <c r="N24" i="44"/>
  <c r="P23" i="44"/>
  <c r="E25" i="44"/>
  <c r="D25" i="44"/>
  <c r="P22" i="44"/>
  <c r="N22" i="44"/>
  <c r="M25" i="44"/>
  <c r="P21" i="44"/>
  <c r="K25" i="44"/>
  <c r="J25" i="44"/>
  <c r="I25" i="44"/>
  <c r="H25" i="44"/>
  <c r="G25" i="44"/>
  <c r="F25" i="44"/>
  <c r="C25" i="44"/>
  <c r="P18" i="44"/>
  <c r="N18" i="44"/>
  <c r="P17" i="44"/>
  <c r="P16" i="44"/>
  <c r="N16" i="44"/>
  <c r="P15" i="44"/>
  <c r="P14" i="44"/>
  <c r="N14" i="44"/>
  <c r="P13" i="44"/>
  <c r="I19" i="44"/>
  <c r="E19" i="44"/>
  <c r="P12" i="44"/>
  <c r="M19" i="44"/>
  <c r="L19" i="44"/>
  <c r="K19" i="44"/>
  <c r="H19" i="44"/>
  <c r="G19" i="44"/>
  <c r="D19" i="44"/>
  <c r="C19" i="44"/>
  <c r="A10" i="44"/>
  <c r="A11" i="44" s="1"/>
  <c r="A12" i="44" s="1"/>
  <c r="A13" i="44" s="1"/>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P9" i="44"/>
  <c r="N9" i="44"/>
  <c r="A9" i="44"/>
  <c r="P8" i="44"/>
  <c r="M10" i="44"/>
  <c r="M37" i="44" s="1"/>
  <c r="L10" i="44"/>
  <c r="K10" i="44"/>
  <c r="J10" i="44"/>
  <c r="I10" i="44"/>
  <c r="H10" i="44"/>
  <c r="H37" i="44" s="1"/>
  <c r="G10" i="44"/>
  <c r="E10" i="44"/>
  <c r="D10" i="44"/>
  <c r="D37" i="44" s="1"/>
  <c r="C10" i="44"/>
  <c r="P7" i="44"/>
  <c r="Q7" i="44" s="1"/>
  <c r="P19" i="44" l="1"/>
  <c r="L37" i="44"/>
  <c r="R33" i="44"/>
  <c r="O51" i="50"/>
  <c r="D27" i="50"/>
  <c r="E27" i="50" s="1"/>
  <c r="F27" i="50" s="1"/>
  <c r="G27" i="50" s="1"/>
  <c r="H27" i="50" s="1"/>
  <c r="I27" i="50" s="1"/>
  <c r="J27" i="50" s="1"/>
  <c r="K27" i="50" s="1"/>
  <c r="L27" i="50" s="1"/>
  <c r="M27" i="50" s="1"/>
  <c r="N27" i="50" s="1"/>
  <c r="D35" i="50"/>
  <c r="E35" i="50" s="1"/>
  <c r="F35" i="50" s="1"/>
  <c r="G35" i="50" s="1"/>
  <c r="H35" i="50" s="1"/>
  <c r="I35" i="50" s="1"/>
  <c r="J35" i="50" s="1"/>
  <c r="K35" i="50" s="1"/>
  <c r="L35" i="50" s="1"/>
  <c r="M35" i="50" s="1"/>
  <c r="N35" i="50" s="1"/>
  <c r="O51" i="48"/>
  <c r="D35" i="48"/>
  <c r="E35" i="48" s="1"/>
  <c r="F35" i="48" s="1"/>
  <c r="G35" i="48" s="1"/>
  <c r="H35" i="48" s="1"/>
  <c r="I35" i="48" s="1"/>
  <c r="J35" i="48" s="1"/>
  <c r="K35" i="48" s="1"/>
  <c r="L35" i="48" s="1"/>
  <c r="M35" i="48" s="1"/>
  <c r="N35" i="48" s="1"/>
  <c r="D27" i="48"/>
  <c r="E27" i="48" s="1"/>
  <c r="F27" i="48" s="1"/>
  <c r="G27" i="48" s="1"/>
  <c r="H27" i="48" s="1"/>
  <c r="I27" i="48" s="1"/>
  <c r="J27" i="48" s="1"/>
  <c r="K27" i="48" s="1"/>
  <c r="L27" i="48" s="1"/>
  <c r="M27" i="48" s="1"/>
  <c r="N27" i="48" s="1"/>
  <c r="D27" i="47"/>
  <c r="E27" i="47" s="1"/>
  <c r="F27" i="47" s="1"/>
  <c r="G27" i="47" s="1"/>
  <c r="H27" i="47" s="1"/>
  <c r="I27" i="47" s="1"/>
  <c r="J27" i="47" s="1"/>
  <c r="K27" i="47" s="1"/>
  <c r="L27" i="47" s="1"/>
  <c r="M27" i="47" s="1"/>
  <c r="N27" i="47" s="1"/>
  <c r="D35" i="47"/>
  <c r="E35" i="47" s="1"/>
  <c r="F35" i="47" s="1"/>
  <c r="G35" i="47" s="1"/>
  <c r="H35" i="47" s="1"/>
  <c r="I35" i="47" s="1"/>
  <c r="J35" i="47" s="1"/>
  <c r="K35" i="47" s="1"/>
  <c r="L35" i="47" s="1"/>
  <c r="M35" i="47" s="1"/>
  <c r="N35" i="47" s="1"/>
  <c r="O51" i="47"/>
  <c r="R35" i="44"/>
  <c r="U35" i="44" s="1"/>
  <c r="L10" i="45"/>
  <c r="O10" i="45" s="1"/>
  <c r="G36" i="45"/>
  <c r="L14" i="45"/>
  <c r="O14" i="45" s="1"/>
  <c r="L17" i="45"/>
  <c r="O17" i="45" s="1"/>
  <c r="F49" i="45"/>
  <c r="E37" i="44"/>
  <c r="I37" i="44"/>
  <c r="U33" i="44"/>
  <c r="T33" i="44"/>
  <c r="L18" i="45"/>
  <c r="O18" i="45" s="1"/>
  <c r="H18" i="45"/>
  <c r="D18" i="45"/>
  <c r="K18" i="45"/>
  <c r="G18" i="45"/>
  <c r="C18" i="45"/>
  <c r="I18" i="45"/>
  <c r="F18" i="45"/>
  <c r="E18" i="45"/>
  <c r="J18" i="45"/>
  <c r="M18" i="45"/>
  <c r="N10" i="44"/>
  <c r="M9" i="45"/>
  <c r="I9" i="45"/>
  <c r="E9" i="45"/>
  <c r="L9" i="45"/>
  <c r="O9" i="45" s="1"/>
  <c r="H9" i="45"/>
  <c r="D9" i="45"/>
  <c r="K9" i="45"/>
  <c r="C9" i="45"/>
  <c r="F9" i="45"/>
  <c r="J9" i="45"/>
  <c r="G9" i="45"/>
  <c r="M13" i="45"/>
  <c r="I13" i="45"/>
  <c r="E13" i="45"/>
  <c r="L13" i="45"/>
  <c r="O13" i="45" s="1"/>
  <c r="H13" i="45"/>
  <c r="D13" i="45"/>
  <c r="K13" i="45"/>
  <c r="C13" i="45"/>
  <c r="G13" i="45"/>
  <c r="F13" i="45"/>
  <c r="J13" i="45"/>
  <c r="C37" i="44"/>
  <c r="G37" i="44"/>
  <c r="K37" i="44"/>
  <c r="F10" i="44"/>
  <c r="N21" i="44"/>
  <c r="N25" i="44" s="1"/>
  <c r="K14" i="45"/>
  <c r="G14" i="45"/>
  <c r="C14" i="45"/>
  <c r="J14" i="45"/>
  <c r="F14" i="45"/>
  <c r="K36" i="46"/>
  <c r="N23" i="44"/>
  <c r="E10" i="45"/>
  <c r="M10" i="45"/>
  <c r="E14" i="45"/>
  <c r="M14" i="45"/>
  <c r="F43" i="45"/>
  <c r="F46" i="45"/>
  <c r="G29" i="45"/>
  <c r="G27" i="45"/>
  <c r="J17" i="45"/>
  <c r="F17" i="45"/>
  <c r="M17" i="45"/>
  <c r="I17" i="45"/>
  <c r="E17" i="45"/>
  <c r="K17" i="45"/>
  <c r="C17" i="45"/>
  <c r="H17" i="45"/>
  <c r="K14" i="46"/>
  <c r="P25" i="44"/>
  <c r="P29" i="44"/>
  <c r="H10" i="45"/>
  <c r="H14" i="45"/>
  <c r="D17" i="45"/>
  <c r="G46" i="45"/>
  <c r="L29" i="45"/>
  <c r="O29" i="45" s="1"/>
  <c r="L27" i="45"/>
  <c r="O27" i="45" s="1"/>
  <c r="E27" i="45"/>
  <c r="G57" i="45"/>
  <c r="F61" i="45"/>
  <c r="E29" i="45"/>
  <c r="D22" i="46"/>
  <c r="K10" i="45"/>
  <c r="G10" i="45"/>
  <c r="C10" i="45"/>
  <c r="J10" i="45"/>
  <c r="F10" i="45"/>
  <c r="K16" i="46"/>
  <c r="P10" i="44"/>
  <c r="N29" i="44"/>
  <c r="N31" i="44" s="1"/>
  <c r="F19" i="44"/>
  <c r="J19" i="44"/>
  <c r="J37" i="44" s="1"/>
  <c r="N12" i="44"/>
  <c r="N13" i="44"/>
  <c r="N15" i="44"/>
  <c r="N17" i="44"/>
  <c r="I10" i="45"/>
  <c r="I14" i="45"/>
  <c r="G17" i="45"/>
  <c r="K9" i="46"/>
  <c r="K11" i="46" s="1"/>
  <c r="D11" i="46"/>
  <c r="K20" i="46"/>
  <c r="E22" i="46"/>
  <c r="E42" i="46" s="1"/>
  <c r="B82" i="45"/>
  <c r="D70" i="45"/>
  <c r="D74" i="45"/>
  <c r="B12" i="45" s="1"/>
  <c r="D78" i="45"/>
  <c r="B16" i="45" s="1"/>
  <c r="K29" i="46"/>
  <c r="F36" i="46"/>
  <c r="F42" i="46" s="1"/>
  <c r="H29" i="45"/>
  <c r="G59" i="45"/>
  <c r="G61" i="45" s="1"/>
  <c r="H27" i="45"/>
  <c r="D73" i="45"/>
  <c r="B11" i="45" s="1"/>
  <c r="D77" i="45"/>
  <c r="B15" i="45" s="1"/>
  <c r="D81" i="45"/>
  <c r="B19" i="45" s="1"/>
  <c r="K26" i="46"/>
  <c r="K30" i="46" l="1"/>
  <c r="K22" i="46"/>
  <c r="F63" i="45"/>
  <c r="T35" i="44"/>
  <c r="N27" i="45"/>
  <c r="F50" i="45"/>
  <c r="F64" i="45" s="1"/>
  <c r="J19" i="45"/>
  <c r="F19" i="45"/>
  <c r="M19" i="45"/>
  <c r="I19" i="45"/>
  <c r="E19" i="45"/>
  <c r="G19" i="45"/>
  <c r="L19" i="45"/>
  <c r="O19" i="45" s="1"/>
  <c r="D19" i="45"/>
  <c r="C19" i="45"/>
  <c r="H19" i="45"/>
  <c r="K19" i="45"/>
  <c r="D84" i="45"/>
  <c r="D82" i="45"/>
  <c r="B8" i="45"/>
  <c r="J15" i="45"/>
  <c r="F15" i="45"/>
  <c r="M15" i="45"/>
  <c r="I15" i="45"/>
  <c r="E15" i="45"/>
  <c r="G15" i="45"/>
  <c r="L15" i="45"/>
  <c r="O15" i="45" s="1"/>
  <c r="D15" i="45"/>
  <c r="K15" i="45"/>
  <c r="H15" i="45"/>
  <c r="C15" i="45"/>
  <c r="D42" i="46"/>
  <c r="N10" i="45"/>
  <c r="N29" i="45"/>
  <c r="P31" i="44"/>
  <c r="F37" i="44"/>
  <c r="M11" i="45"/>
  <c r="I11" i="45"/>
  <c r="E11" i="45"/>
  <c r="L11" i="45"/>
  <c r="O11" i="45" s="1"/>
  <c r="H11" i="45"/>
  <c r="D11" i="45"/>
  <c r="G11" i="45"/>
  <c r="J11" i="45"/>
  <c r="F11" i="45"/>
  <c r="K11" i="45"/>
  <c r="C11" i="45"/>
  <c r="L16" i="45"/>
  <c r="O16" i="45" s="1"/>
  <c r="H16" i="45"/>
  <c r="D16" i="45"/>
  <c r="K16" i="45"/>
  <c r="G16" i="45"/>
  <c r="C16" i="45"/>
  <c r="M16" i="45"/>
  <c r="E16" i="45"/>
  <c r="J16" i="45"/>
  <c r="I16" i="45"/>
  <c r="F16" i="45"/>
  <c r="N19" i="44"/>
  <c r="N37" i="44" s="1"/>
  <c r="P37" i="44"/>
  <c r="N18" i="45"/>
  <c r="K12" i="45"/>
  <c r="G12" i="45"/>
  <c r="C12" i="45"/>
  <c r="J12" i="45"/>
  <c r="F12" i="45"/>
  <c r="M12" i="45"/>
  <c r="E12" i="45"/>
  <c r="H12" i="45"/>
  <c r="L12" i="45"/>
  <c r="O12" i="45" s="1"/>
  <c r="D12" i="45"/>
  <c r="I12" i="45"/>
  <c r="K42" i="46"/>
  <c r="N17" i="45"/>
  <c r="N14" i="45"/>
  <c r="N13" i="45"/>
  <c r="N9" i="45"/>
  <c r="N11" i="45" l="1"/>
  <c r="N19" i="45"/>
  <c r="N16" i="45"/>
  <c r="N15" i="45"/>
  <c r="K8" i="45"/>
  <c r="K21" i="45" s="1"/>
  <c r="G8" i="45"/>
  <c r="G21" i="45" s="1"/>
  <c r="C8" i="45"/>
  <c r="B21" i="45"/>
  <c r="B23" i="45" s="1"/>
  <c r="J8" i="45"/>
  <c r="J21" i="45" s="1"/>
  <c r="F8" i="45"/>
  <c r="F21" i="45" s="1"/>
  <c r="M8" i="45"/>
  <c r="M21" i="45" s="1"/>
  <c r="E8" i="45"/>
  <c r="E21" i="45" s="1"/>
  <c r="L8" i="45"/>
  <c r="D8" i="45"/>
  <c r="D21" i="45" s="1"/>
  <c r="I8" i="45"/>
  <c r="I21" i="45" s="1"/>
  <c r="H8" i="45"/>
  <c r="H21" i="45" s="1"/>
  <c r="N12" i="45"/>
  <c r="D25" i="45" l="1"/>
  <c r="D23" i="45"/>
  <c r="M25" i="45"/>
  <c r="M23" i="45"/>
  <c r="C21" i="45"/>
  <c r="N8" i="45"/>
  <c r="L21" i="45"/>
  <c r="O8" i="45"/>
  <c r="F23" i="45"/>
  <c r="F25" i="45"/>
  <c r="G25" i="45"/>
  <c r="G23" i="45"/>
  <c r="H25" i="45"/>
  <c r="H23" i="45"/>
  <c r="J23" i="45"/>
  <c r="J25" i="45"/>
  <c r="K23" i="45"/>
  <c r="K25" i="45"/>
  <c r="I25" i="45"/>
  <c r="I23" i="45"/>
  <c r="E25" i="45"/>
  <c r="E23" i="45"/>
  <c r="O21" i="45" l="1"/>
  <c r="O25" i="45" s="1"/>
  <c r="L25" i="45"/>
  <c r="L23" i="45"/>
  <c r="O23" i="45" s="1"/>
  <c r="N21" i="45"/>
  <c r="C23" i="45"/>
  <c r="C25" i="45"/>
  <c r="N23" i="45" l="1"/>
  <c r="N25" i="45"/>
  <c r="A4" i="28" l="1"/>
  <c r="A2" i="28"/>
  <c r="A4" i="29"/>
  <c r="A2" i="29"/>
  <c r="A4" i="41"/>
  <c r="A2" i="41"/>
  <c r="A4" i="32"/>
  <c r="A2" i="32"/>
  <c r="A4" i="31"/>
  <c r="A2" i="31"/>
  <c r="A4" i="19"/>
  <c r="A2" i="19"/>
  <c r="A4" i="18"/>
  <c r="A2" i="18"/>
  <c r="A4" i="6"/>
  <c r="A2" i="6"/>
  <c r="A4" i="5"/>
  <c r="A2" i="5"/>
  <c r="A4" i="12"/>
  <c r="A2" i="12"/>
  <c r="A4" i="3"/>
  <c r="A2" i="3"/>
  <c r="A4" i="2"/>
  <c r="A2" i="2"/>
  <c r="E15" i="6"/>
  <c r="D15" i="6"/>
  <c r="G13" i="5"/>
  <c r="F13" i="5"/>
  <c r="E13" i="5"/>
  <c r="D13" i="5"/>
  <c r="N35" i="43"/>
  <c r="N33" i="43"/>
  <c r="L31" i="43"/>
  <c r="H31" i="43"/>
  <c r="D31" i="43"/>
  <c r="M31" i="43"/>
  <c r="I31" i="43"/>
  <c r="E31" i="43"/>
  <c r="K31" i="43"/>
  <c r="J31" i="43"/>
  <c r="G31" i="43"/>
  <c r="C31" i="43"/>
  <c r="H13" i="5" s="1"/>
  <c r="N27" i="43"/>
  <c r="G11" i="5" s="1"/>
  <c r="N24" i="43"/>
  <c r="N23" i="43"/>
  <c r="N22" i="43"/>
  <c r="M25" i="43"/>
  <c r="K25" i="43"/>
  <c r="J25" i="43"/>
  <c r="I25" i="43"/>
  <c r="G25" i="43"/>
  <c r="N21" i="43"/>
  <c r="N25" i="43" s="1"/>
  <c r="E25" i="43"/>
  <c r="C25" i="43"/>
  <c r="H19" i="43"/>
  <c r="D19" i="43"/>
  <c r="N18" i="43"/>
  <c r="N17" i="43"/>
  <c r="L19" i="43"/>
  <c r="N15" i="43"/>
  <c r="M19" i="43"/>
  <c r="I19" i="43"/>
  <c r="K19" i="43"/>
  <c r="G19" i="43"/>
  <c r="N12" i="43"/>
  <c r="C19" i="43"/>
  <c r="M10" i="43"/>
  <c r="I10" i="43"/>
  <c r="E10" i="43"/>
  <c r="J10" i="43"/>
  <c r="F10" i="43"/>
  <c r="A9" i="43"/>
  <c r="A10" i="43" s="1"/>
  <c r="A11" i="43" s="1"/>
  <c r="A12" i="43" s="1"/>
  <c r="A13" i="43" s="1"/>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L10" i="43"/>
  <c r="K10" i="43"/>
  <c r="K37" i="43" s="1"/>
  <c r="H10" i="43"/>
  <c r="G10" i="43"/>
  <c r="D10" i="43"/>
  <c r="C10" i="43"/>
  <c r="C37" i="43" l="1"/>
  <c r="I37" i="43"/>
  <c r="G37" i="43"/>
  <c r="E11" i="6"/>
  <c r="F31" i="43"/>
  <c r="N29" i="43"/>
  <c r="D37" i="43"/>
  <c r="E19" i="43"/>
  <c r="E37" i="43" s="1"/>
  <c r="N14" i="43"/>
  <c r="D25" i="43"/>
  <c r="H25" i="43"/>
  <c r="H37" i="43" s="1"/>
  <c r="L25" i="43"/>
  <c r="L37" i="43" s="1"/>
  <c r="M37" i="43"/>
  <c r="F19" i="43"/>
  <c r="F37" i="43" s="1"/>
  <c r="J19" i="43"/>
  <c r="N13" i="43"/>
  <c r="N16" i="43"/>
  <c r="D11" i="6" s="1"/>
  <c r="F25" i="43"/>
  <c r="J37" i="43"/>
  <c r="N9" i="43"/>
  <c r="F11" i="5" s="1"/>
  <c r="N30" i="43"/>
  <c r="N8" i="43"/>
  <c r="N31" i="43" l="1"/>
  <c r="H11" i="5" s="1"/>
  <c r="N19" i="43"/>
  <c r="N10" i="43"/>
  <c r="D11" i="5"/>
  <c r="E11" i="5"/>
  <c r="N37" i="43"/>
  <c r="H270" i="41" l="1"/>
  <c r="G270" i="41"/>
  <c r="F270" i="41"/>
  <c r="D270" i="41"/>
  <c r="D271" i="41" s="1"/>
  <c r="E266" i="41" s="1"/>
  <c r="F262" i="41"/>
  <c r="H262" i="41"/>
  <c r="G262" i="41"/>
  <c r="D262" i="41"/>
  <c r="D263" i="41" s="1"/>
  <c r="F254" i="41"/>
  <c r="H254" i="41"/>
  <c r="G254" i="41"/>
  <c r="D254" i="41"/>
  <c r="D255" i="41" s="1"/>
  <c r="F246" i="41"/>
  <c r="H246" i="41"/>
  <c r="G246" i="41"/>
  <c r="D246" i="41"/>
  <c r="D247" i="41" s="1"/>
  <c r="F238" i="41"/>
  <c r="H238" i="41"/>
  <c r="G238" i="41"/>
  <c r="D238" i="41"/>
  <c r="D239" i="41" s="1"/>
  <c r="F230" i="41"/>
  <c r="H230" i="41"/>
  <c r="G230" i="41"/>
  <c r="D230" i="41"/>
  <c r="D231" i="41" s="1"/>
  <c r="F222" i="41"/>
  <c r="H222" i="41"/>
  <c r="G222" i="41"/>
  <c r="D222" i="41"/>
  <c r="D223" i="41" s="1"/>
  <c r="F214" i="41"/>
  <c r="H214" i="41"/>
  <c r="G214" i="41"/>
  <c r="E214" i="41"/>
  <c r="D214" i="41"/>
  <c r="D215" i="41" s="1"/>
  <c r="E211" i="41" s="1"/>
  <c r="E215" i="41" s="1"/>
  <c r="F211" i="41" s="1"/>
  <c r="F215" i="41" s="1"/>
  <c r="G211" i="41" s="1"/>
  <c r="E207" i="41"/>
  <c r="H207" i="41"/>
  <c r="G207" i="41"/>
  <c r="F207" i="41"/>
  <c r="D207" i="41"/>
  <c r="D208" i="41" s="1"/>
  <c r="E204" i="41" s="1"/>
  <c r="E208" i="41" s="1"/>
  <c r="F204" i="41" s="1"/>
  <c r="H200" i="41"/>
  <c r="D200" i="41"/>
  <c r="D201" i="41" s="1"/>
  <c r="E197" i="41" s="1"/>
  <c r="G200" i="41"/>
  <c r="F200" i="41"/>
  <c r="E200" i="41"/>
  <c r="G193" i="41"/>
  <c r="D193" i="41"/>
  <c r="D194" i="41" s="1"/>
  <c r="E190" i="41" s="1"/>
  <c r="H193" i="41"/>
  <c r="F193" i="41"/>
  <c r="E193" i="41"/>
  <c r="H186" i="41"/>
  <c r="F186" i="41"/>
  <c r="G186" i="41"/>
  <c r="E186" i="41"/>
  <c r="D186" i="41"/>
  <c r="D187" i="41" s="1"/>
  <c r="E183" i="41" s="1"/>
  <c r="H179" i="41"/>
  <c r="F179" i="41"/>
  <c r="D179" i="41"/>
  <c r="D180" i="41" s="1"/>
  <c r="E176" i="41" s="1"/>
  <c r="G179" i="41"/>
  <c r="E179" i="41"/>
  <c r="G172" i="41"/>
  <c r="E172" i="41"/>
  <c r="H172" i="41"/>
  <c r="F172" i="41"/>
  <c r="D172" i="41"/>
  <c r="D173" i="41" s="1"/>
  <c r="E169" i="41" s="1"/>
  <c r="H111" i="41"/>
  <c r="G111" i="41"/>
  <c r="F111" i="41"/>
  <c r="D111" i="41"/>
  <c r="D112" i="41" s="1"/>
  <c r="E107" i="41" s="1"/>
  <c r="H103" i="41"/>
  <c r="D103" i="41"/>
  <c r="D104" i="41" s="1"/>
  <c r="G103" i="41"/>
  <c r="F103" i="41"/>
  <c r="E103" i="41"/>
  <c r="G96" i="41"/>
  <c r="E96" i="41"/>
  <c r="H96" i="41"/>
  <c r="F96" i="41"/>
  <c r="D96" i="41"/>
  <c r="D97" i="41" s="1"/>
  <c r="G89" i="41"/>
  <c r="D89" i="41"/>
  <c r="D90" i="41" s="1"/>
  <c r="H89" i="41"/>
  <c r="F89" i="41"/>
  <c r="G81" i="41"/>
  <c r="D81" i="41"/>
  <c r="D82" i="41" s="1"/>
  <c r="H81" i="41"/>
  <c r="F81" i="41"/>
  <c r="H73" i="41"/>
  <c r="G73" i="41"/>
  <c r="D73" i="41"/>
  <c r="D74" i="41" s="1"/>
  <c r="F73" i="41"/>
  <c r="G65" i="41"/>
  <c r="E65" i="41"/>
  <c r="D65" i="41"/>
  <c r="D66" i="41" s="1"/>
  <c r="H65" i="41"/>
  <c r="F65" i="41"/>
  <c r="F58" i="41"/>
  <c r="D58" i="41"/>
  <c r="D59" i="41" s="1"/>
  <c r="E54" i="41" s="1"/>
  <c r="F50" i="41"/>
  <c r="D50" i="41"/>
  <c r="D51" i="41" s="1"/>
  <c r="E47" i="41" s="1"/>
  <c r="E50" i="41"/>
  <c r="E43" i="41"/>
  <c r="F43" i="41"/>
  <c r="D43" i="41"/>
  <c r="D44" i="41" s="1"/>
  <c r="E40" i="41" s="1"/>
  <c r="E44" i="41" s="1"/>
  <c r="F40" i="41" s="1"/>
  <c r="D36" i="41"/>
  <c r="D37" i="41" s="1"/>
  <c r="E32" i="41" s="1"/>
  <c r="F36" i="41"/>
  <c r="D28" i="41"/>
  <c r="D29" i="41" s="1"/>
  <c r="E24" i="41" s="1"/>
  <c r="F28" i="41"/>
  <c r="D20" i="41"/>
  <c r="D21" i="41" s="1"/>
  <c r="E16" i="41" s="1"/>
  <c r="F20" i="41"/>
  <c r="E12" i="41"/>
  <c r="D12" i="41"/>
  <c r="F12" i="41"/>
  <c r="E6" i="41"/>
  <c r="F6" i="41" s="1"/>
  <c r="G6" i="41" s="1"/>
  <c r="H6" i="41" s="1"/>
  <c r="E51" i="41" l="1"/>
  <c r="F47" i="41" s="1"/>
  <c r="F51" i="41" s="1"/>
  <c r="G47" i="41" s="1"/>
  <c r="D13" i="41"/>
  <c r="D326" i="41" s="1"/>
  <c r="E187" i="41"/>
  <c r="F183" i="41" s="1"/>
  <c r="F187" i="41" s="1"/>
  <c r="G183" i="41" s="1"/>
  <c r="G187" i="41" s="1"/>
  <c r="H183" i="41" s="1"/>
  <c r="H187" i="41" s="1"/>
  <c r="E62" i="41"/>
  <c r="E66" i="41" s="1"/>
  <c r="F62" i="41" s="1"/>
  <c r="F66" i="41" s="1"/>
  <c r="G62" i="41" s="1"/>
  <c r="G66" i="41" s="1"/>
  <c r="H62" i="41" s="1"/>
  <c r="H66" i="41" s="1"/>
  <c r="D12" i="31"/>
  <c r="E85" i="41"/>
  <c r="E226" i="41"/>
  <c r="E69" i="41"/>
  <c r="E234" i="41"/>
  <c r="E258" i="41"/>
  <c r="E93" i="41"/>
  <c r="E97" i="41" s="1"/>
  <c r="F93" i="41" s="1"/>
  <c r="F97" i="41" s="1"/>
  <c r="G93" i="41" s="1"/>
  <c r="G97" i="41" s="1"/>
  <c r="H93" i="41" s="1"/>
  <c r="H97" i="41" s="1"/>
  <c r="H12" i="31"/>
  <c r="E100" i="41"/>
  <c r="E104" i="41" s="1"/>
  <c r="F100" i="41" s="1"/>
  <c r="F104" i="41" s="1"/>
  <c r="G100" i="41" s="1"/>
  <c r="G104" i="41" s="1"/>
  <c r="H100" i="41" s="1"/>
  <c r="H104" i="41" s="1"/>
  <c r="I12" i="31"/>
  <c r="E242" i="41"/>
  <c r="E250" i="41"/>
  <c r="E77" i="41"/>
  <c r="E218" i="41"/>
  <c r="G215" i="41"/>
  <c r="H211" i="41" s="1"/>
  <c r="H215" i="41" s="1"/>
  <c r="E173" i="41"/>
  <c r="F169" i="41" s="1"/>
  <c r="F173" i="41" s="1"/>
  <c r="G169" i="41" s="1"/>
  <c r="G173" i="41" s="1"/>
  <c r="H169" i="41" s="1"/>
  <c r="H173" i="41" s="1"/>
  <c r="E180" i="41"/>
  <c r="F176" i="41" s="1"/>
  <c r="F180" i="41" s="1"/>
  <c r="G176" i="41" s="1"/>
  <c r="G180" i="41" s="1"/>
  <c r="H176" i="41" s="1"/>
  <c r="H180" i="41" s="1"/>
  <c r="F44" i="41"/>
  <c r="G40" i="41" s="1"/>
  <c r="E201" i="41"/>
  <c r="F197" i="41" s="1"/>
  <c r="F201" i="41" s="1"/>
  <c r="G197" i="41" s="1"/>
  <c r="G201" i="41" s="1"/>
  <c r="H197" i="41" s="1"/>
  <c r="H201" i="41" s="1"/>
  <c r="E194" i="41"/>
  <c r="F190" i="41" s="1"/>
  <c r="F194" i="41" s="1"/>
  <c r="G190" i="41" s="1"/>
  <c r="G194" i="41" s="1"/>
  <c r="H190" i="41" s="1"/>
  <c r="H194" i="41" s="1"/>
  <c r="F208" i="41"/>
  <c r="G204" i="41" s="1"/>
  <c r="G208" i="41" s="1"/>
  <c r="H204" i="41" s="1"/>
  <c r="H208" i="41" s="1"/>
  <c r="E9" i="41" l="1"/>
  <c r="E13" i="41"/>
  <c r="F9" i="41" l="1"/>
  <c r="F13" i="41" l="1"/>
  <c r="G9" i="41" l="1"/>
  <c r="E319" i="41" l="1"/>
  <c r="F319" i="41"/>
  <c r="D319" i="41" l="1"/>
  <c r="D320" i="41" s="1"/>
  <c r="E316" i="41" l="1"/>
  <c r="E320" i="41" s="1"/>
  <c r="F316" i="41" s="1"/>
  <c r="F320" i="41" s="1"/>
  <c r="G316" i="41" s="1"/>
  <c r="J14" i="32"/>
  <c r="G319" i="41"/>
  <c r="H319" i="41"/>
  <c r="G320" i="41" l="1"/>
  <c r="H316" i="41" s="1"/>
  <c r="H320" i="41"/>
  <c r="D164" i="41" l="1"/>
  <c r="D165" i="41" s="1"/>
  <c r="E160" i="41" l="1"/>
  <c r="F164" i="41"/>
  <c r="E298" i="41"/>
  <c r="E284" i="41"/>
  <c r="E312" i="41"/>
  <c r="E277" i="41"/>
  <c r="G164" i="41" l="1"/>
  <c r="D312" i="41"/>
  <c r="D313" i="41" s="1"/>
  <c r="E149" i="41"/>
  <c r="F118" i="41"/>
  <c r="D284" i="41"/>
  <c r="D285" i="41" s="1"/>
  <c r="E156" i="41"/>
  <c r="E305" i="41"/>
  <c r="E118" i="41"/>
  <c r="D118" i="41"/>
  <c r="D277" i="41"/>
  <c r="D278" i="41" s="1"/>
  <c r="E281" i="41" l="1"/>
  <c r="E285" i="41" s="1"/>
  <c r="F281" i="41" s="1"/>
  <c r="E14" i="32"/>
  <c r="E274" i="41"/>
  <c r="E278" i="41" s="1"/>
  <c r="F274" i="41" s="1"/>
  <c r="D14" i="32"/>
  <c r="E309" i="41"/>
  <c r="E313" i="41" s="1"/>
  <c r="F309" i="41" s="1"/>
  <c r="I14" i="32"/>
  <c r="F284" i="41"/>
  <c r="D119" i="41"/>
  <c r="F277" i="41"/>
  <c r="D298" i="41"/>
  <c r="D299" i="41" s="1"/>
  <c r="F298" i="41"/>
  <c r="D291" i="41"/>
  <c r="D292" i="41" s="1"/>
  <c r="D142" i="41"/>
  <c r="D143" i="41" s="1"/>
  <c r="E291" i="41"/>
  <c r="D156" i="41"/>
  <c r="D157" i="41" s="1"/>
  <c r="F149" i="41"/>
  <c r="H164" i="41"/>
  <c r="D126" i="41"/>
  <c r="D127" i="41" s="1"/>
  <c r="D134" i="41"/>
  <c r="D135" i="41" s="1"/>
  <c r="F156" i="41"/>
  <c r="D149" i="41"/>
  <c r="D150" i="41" s="1"/>
  <c r="D14" i="31" l="1"/>
  <c r="F285" i="41"/>
  <c r="G281" i="41" s="1"/>
  <c r="E146" i="41"/>
  <c r="E150" i="41" s="1"/>
  <c r="F146" i="41" s="1"/>
  <c r="F150" i="41" s="1"/>
  <c r="G146" i="41" s="1"/>
  <c r="H14" i="31"/>
  <c r="E138" i="41"/>
  <c r="E288" i="41"/>
  <c r="E292" i="41" s="1"/>
  <c r="F288" i="41" s="1"/>
  <c r="F14" i="32"/>
  <c r="E295" i="41"/>
  <c r="E299" i="41" s="1"/>
  <c r="F295" i="41" s="1"/>
  <c r="F299" i="41" s="1"/>
  <c r="G295" i="41" s="1"/>
  <c r="G14" i="32"/>
  <c r="E130" i="41"/>
  <c r="E153" i="41"/>
  <c r="E157" i="41" s="1"/>
  <c r="F153" i="41" s="1"/>
  <c r="F157" i="41" s="1"/>
  <c r="G153" i="41" s="1"/>
  <c r="I14" i="31"/>
  <c r="F278" i="41"/>
  <c r="G274" i="41" s="1"/>
  <c r="E122" i="41"/>
  <c r="F305" i="41"/>
  <c r="G298" i="41"/>
  <c r="F312" i="41"/>
  <c r="F313" i="41" s="1"/>
  <c r="G309" i="41" s="1"/>
  <c r="G284" i="41"/>
  <c r="F291" i="41"/>
  <c r="E115" i="41"/>
  <c r="D305" i="41"/>
  <c r="D306" i="41" s="1"/>
  <c r="D325" i="41" s="1"/>
  <c r="F142" i="41"/>
  <c r="F134" i="41"/>
  <c r="G126" i="41"/>
  <c r="G156" i="41"/>
  <c r="H118" i="41"/>
  <c r="D324" i="41" l="1"/>
  <c r="F292" i="41"/>
  <c r="G288" i="41" s="1"/>
  <c r="G285" i="41"/>
  <c r="H281" i="41" s="1"/>
  <c r="E302" i="41"/>
  <c r="E306" i="41" s="1"/>
  <c r="F302" i="41" s="1"/>
  <c r="F306" i="41" s="1"/>
  <c r="G302" i="41" s="1"/>
  <c r="H14" i="32"/>
  <c r="G299" i="41"/>
  <c r="H295" i="41" s="1"/>
  <c r="G305" i="41"/>
  <c r="H312" i="41"/>
  <c r="E119" i="41"/>
  <c r="G291" i="41"/>
  <c r="G312" i="41"/>
  <c r="G313" i="41" s="1"/>
  <c r="H309" i="41" s="1"/>
  <c r="F126" i="41"/>
  <c r="F324" i="41" s="1"/>
  <c r="H298" i="41"/>
  <c r="G157" i="41"/>
  <c r="H153" i="41" s="1"/>
  <c r="H284" i="41"/>
  <c r="G142" i="41"/>
  <c r="G134" i="41"/>
  <c r="G118" i="41"/>
  <c r="H126" i="41"/>
  <c r="G277" i="41"/>
  <c r="G278" i="41" s="1"/>
  <c r="H274" i="41" s="1"/>
  <c r="G149" i="41"/>
  <c r="G150" i="41" s="1"/>
  <c r="H146" i="41" s="1"/>
  <c r="H142" i="41"/>
  <c r="H277" i="41"/>
  <c r="H285" i="41" l="1"/>
  <c r="G292" i="41"/>
  <c r="H288" i="41" s="1"/>
  <c r="E323" i="41"/>
  <c r="H299" i="41"/>
  <c r="G306" i="41"/>
  <c r="H302" i="41" s="1"/>
  <c r="H278" i="41"/>
  <c r="D327" i="41"/>
  <c r="F115" i="41"/>
  <c r="H305" i="41"/>
  <c r="H306" i="41" s="1"/>
  <c r="H291" i="41"/>
  <c r="H313" i="41"/>
  <c r="H156" i="41"/>
  <c r="H157" i="41" s="1"/>
  <c r="H134" i="41"/>
  <c r="H149" i="41"/>
  <c r="H150" i="41" s="1"/>
  <c r="H292" i="41" l="1"/>
  <c r="F119" i="41"/>
  <c r="G115" i="41" l="1"/>
  <c r="G119" i="41" l="1"/>
  <c r="H115" i="41" l="1"/>
  <c r="H119" i="41" l="1"/>
  <c r="M60" i="40" l="1"/>
  <c r="L60" i="40"/>
  <c r="K60" i="40"/>
  <c r="J60" i="40"/>
  <c r="I60" i="40"/>
  <c r="H60" i="40"/>
  <c r="G60" i="40"/>
  <c r="F60" i="40"/>
  <c r="E60" i="40"/>
  <c r="D60" i="40"/>
  <c r="C60" i="40"/>
  <c r="B60" i="40"/>
  <c r="M59" i="40"/>
  <c r="L59" i="40"/>
  <c r="K59" i="40"/>
  <c r="J59" i="40"/>
  <c r="I59" i="40"/>
  <c r="H59" i="40"/>
  <c r="G59" i="40"/>
  <c r="F59" i="40"/>
  <c r="E59" i="40"/>
  <c r="D59" i="40"/>
  <c r="C59" i="40"/>
  <c r="B59" i="40"/>
  <c r="N59" i="40" s="1"/>
  <c r="C12" i="22" s="1"/>
  <c r="M58" i="40"/>
  <c r="L58" i="40"/>
  <c r="K58" i="40"/>
  <c r="J58" i="40"/>
  <c r="I58" i="40"/>
  <c r="H58" i="40"/>
  <c r="G58" i="40"/>
  <c r="F58" i="40"/>
  <c r="E58" i="40"/>
  <c r="D58" i="40"/>
  <c r="C58" i="40"/>
  <c r="B58" i="40"/>
  <c r="M57" i="40"/>
  <c r="L57" i="40"/>
  <c r="K57" i="40"/>
  <c r="J57" i="40"/>
  <c r="I57" i="40"/>
  <c r="H57" i="40"/>
  <c r="G57" i="40"/>
  <c r="F57" i="40"/>
  <c r="E57" i="40"/>
  <c r="D57" i="40"/>
  <c r="C57" i="40"/>
  <c r="B57" i="40"/>
  <c r="N57" i="40" s="1"/>
  <c r="C10" i="22" s="1"/>
  <c r="N54" i="40"/>
  <c r="N48" i="40"/>
  <c r="N47" i="40"/>
  <c r="N46"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N58" i="40" l="1"/>
  <c r="C11" i="22" s="1"/>
  <c r="N60" i="40"/>
  <c r="C13" i="22" s="1"/>
  <c r="P30" i="39"/>
  <c r="Q29" i="39"/>
  <c r="O29" i="39"/>
  <c r="N29" i="39"/>
  <c r="M29" i="39"/>
  <c r="L29" i="39"/>
  <c r="K29" i="39"/>
  <c r="J29" i="39"/>
  <c r="I29" i="39"/>
  <c r="H29" i="39"/>
  <c r="G29" i="39"/>
  <c r="F29" i="39"/>
  <c r="C29" i="39" s="1"/>
  <c r="E29" i="39"/>
  <c r="Q28" i="39"/>
  <c r="Q30" i="39" s="1"/>
  <c r="O28" i="39"/>
  <c r="O30" i="39" s="1"/>
  <c r="N28" i="39"/>
  <c r="M28" i="39"/>
  <c r="M30" i="39" s="1"/>
  <c r="L28" i="39"/>
  <c r="L30" i="39" s="1"/>
  <c r="K28" i="39"/>
  <c r="K30" i="39" s="1"/>
  <c r="J28" i="39"/>
  <c r="I28" i="39"/>
  <c r="I30" i="39" s="1"/>
  <c r="K11" i="36" s="1"/>
  <c r="H28" i="39"/>
  <c r="H30" i="39" s="1"/>
  <c r="J11" i="36" s="1"/>
  <c r="J16" i="36" s="1"/>
  <c r="E252" i="41" s="1"/>
  <c r="G28" i="39"/>
  <c r="G30" i="39" s="1"/>
  <c r="F28" i="39"/>
  <c r="E28" i="39"/>
  <c r="E30" i="39" s="1"/>
  <c r="N24" i="39"/>
  <c r="L24" i="39"/>
  <c r="J24" i="39"/>
  <c r="C17" i="39"/>
  <c r="C15" i="39"/>
  <c r="Q11" i="39"/>
  <c r="Q24" i="39" s="1"/>
  <c r="P11" i="39"/>
  <c r="P23" i="39" s="1"/>
  <c r="O11" i="39"/>
  <c r="O23" i="39" s="1"/>
  <c r="N11" i="39"/>
  <c r="N23" i="39" s="1"/>
  <c r="M11" i="39"/>
  <c r="L11" i="39"/>
  <c r="L23" i="39" s="1"/>
  <c r="K11" i="39"/>
  <c r="K23" i="39" s="1"/>
  <c r="J11" i="39"/>
  <c r="J23" i="39" s="1"/>
  <c r="I11" i="39"/>
  <c r="H11" i="39"/>
  <c r="H23" i="39" s="1"/>
  <c r="G11" i="39"/>
  <c r="G23" i="39" s="1"/>
  <c r="F11" i="39"/>
  <c r="F23" i="39" s="1"/>
  <c r="E11" i="39"/>
  <c r="A10" i="39"/>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M42" i="38"/>
  <c r="L42" i="38"/>
  <c r="K42" i="38"/>
  <c r="J42" i="38"/>
  <c r="I42" i="38"/>
  <c r="H42" i="38"/>
  <c r="G42" i="38"/>
  <c r="F42" i="38"/>
  <c r="E42" i="38"/>
  <c r="D42" i="38"/>
  <c r="C42" i="38"/>
  <c r="B42" i="38"/>
  <c r="N40" i="38"/>
  <c r="N39" i="38"/>
  <c r="N38" i="38"/>
  <c r="M37" i="38"/>
  <c r="L37" i="38"/>
  <c r="K37" i="38"/>
  <c r="J37" i="38"/>
  <c r="I37" i="38"/>
  <c r="H37" i="38"/>
  <c r="G37" i="38"/>
  <c r="F37" i="38"/>
  <c r="E37" i="38"/>
  <c r="D37" i="38"/>
  <c r="C37" i="38"/>
  <c r="B37" i="38"/>
  <c r="N30" i="38"/>
  <c r="N29" i="38"/>
  <c r="N28" i="38"/>
  <c r="N27" i="38"/>
  <c r="N25" i="38"/>
  <c r="M25" i="38"/>
  <c r="L25" i="38"/>
  <c r="K25" i="38"/>
  <c r="J25" i="38"/>
  <c r="I25" i="38"/>
  <c r="H25" i="38"/>
  <c r="G25" i="38"/>
  <c r="F25" i="38"/>
  <c r="E25" i="38"/>
  <c r="D25" i="38"/>
  <c r="C25" i="38"/>
  <c r="B25" i="38"/>
  <c r="N24" i="38"/>
  <c r="N23" i="38"/>
  <c r="M21" i="38"/>
  <c r="L21" i="38"/>
  <c r="K21" i="38"/>
  <c r="J21" i="38"/>
  <c r="I21" i="38"/>
  <c r="H21" i="38"/>
  <c r="G21" i="38"/>
  <c r="F21" i="38"/>
  <c r="E21" i="38"/>
  <c r="D21" i="38"/>
  <c r="D32" i="38" s="1"/>
  <c r="C21" i="38"/>
  <c r="B21" i="38"/>
  <c r="N20" i="38"/>
  <c r="N19" i="38"/>
  <c r="M17" i="38"/>
  <c r="L17" i="38"/>
  <c r="M12" i="37" s="1"/>
  <c r="M30" i="37" s="1"/>
  <c r="K17" i="38"/>
  <c r="L12" i="37" s="1"/>
  <c r="L30" i="37" s="1"/>
  <c r="J17" i="38"/>
  <c r="K12" i="37" s="1"/>
  <c r="K30" i="37" s="1"/>
  <c r="I17" i="38"/>
  <c r="H17" i="38"/>
  <c r="I12" i="37" s="1"/>
  <c r="I30" i="37" s="1"/>
  <c r="G17" i="38"/>
  <c r="F17" i="38"/>
  <c r="G12" i="37" s="1"/>
  <c r="G30" i="37" s="1"/>
  <c r="E17" i="38"/>
  <c r="D17" i="38"/>
  <c r="E12" i="37" s="1"/>
  <c r="E30" i="37" s="1"/>
  <c r="C17" i="38"/>
  <c r="B17" i="38"/>
  <c r="N17" i="38" s="1"/>
  <c r="N16" i="38"/>
  <c r="N15" i="38"/>
  <c r="M13" i="38"/>
  <c r="L13" i="38"/>
  <c r="M11" i="37" s="1"/>
  <c r="M29" i="37" s="1"/>
  <c r="K13" i="38"/>
  <c r="L11" i="37" s="1"/>
  <c r="J13" i="38"/>
  <c r="K11" i="37" s="1"/>
  <c r="K29" i="37" s="1"/>
  <c r="I13" i="38"/>
  <c r="J11" i="37" s="1"/>
  <c r="J29" i="37" s="1"/>
  <c r="H13" i="38"/>
  <c r="I11" i="37" s="1"/>
  <c r="I29" i="37" s="1"/>
  <c r="G13" i="38"/>
  <c r="H11" i="37" s="1"/>
  <c r="H29" i="37" s="1"/>
  <c r="F13" i="38"/>
  <c r="G11" i="37" s="1"/>
  <c r="G29" i="37" s="1"/>
  <c r="E13" i="38"/>
  <c r="D13" i="38"/>
  <c r="E11" i="37" s="1"/>
  <c r="E29" i="37" s="1"/>
  <c r="C13" i="38"/>
  <c r="D11" i="37" s="1"/>
  <c r="B13" i="38"/>
  <c r="C11" i="37" s="1"/>
  <c r="N12" i="38"/>
  <c r="N11" i="38"/>
  <c r="M9" i="38"/>
  <c r="L9" i="38"/>
  <c r="L32" i="38" s="1"/>
  <c r="K9" i="38"/>
  <c r="J9" i="38"/>
  <c r="I9" i="38"/>
  <c r="H9" i="38"/>
  <c r="G9" i="38"/>
  <c r="F9" i="38"/>
  <c r="E9" i="38"/>
  <c r="D9" i="38"/>
  <c r="C9" i="38"/>
  <c r="B9" i="38"/>
  <c r="N8" i="38"/>
  <c r="H35" i="37"/>
  <c r="E35" i="37"/>
  <c r="N34" i="37"/>
  <c r="J34" i="37"/>
  <c r="I33" i="37"/>
  <c r="N32" i="37"/>
  <c r="F32" i="37"/>
  <c r="E31" i="37"/>
  <c r="J30" i="37"/>
  <c r="L29" i="37"/>
  <c r="D29" i="37"/>
  <c r="N17" i="37"/>
  <c r="N35" i="37" s="1"/>
  <c r="M17" i="37"/>
  <c r="M35" i="37" s="1"/>
  <c r="L17" i="37"/>
  <c r="L35" i="37" s="1"/>
  <c r="K17" i="37"/>
  <c r="K35" i="37" s="1"/>
  <c r="J17" i="37"/>
  <c r="J35" i="37" s="1"/>
  <c r="I17" i="37"/>
  <c r="I35" i="37" s="1"/>
  <c r="H17" i="37"/>
  <c r="G17" i="37"/>
  <c r="G35" i="37" s="1"/>
  <c r="F17" i="37"/>
  <c r="F35" i="37" s="1"/>
  <c r="E17" i="37"/>
  <c r="D17" i="37"/>
  <c r="D35" i="37" s="1"/>
  <c r="C17" i="37"/>
  <c r="C35" i="37" s="1"/>
  <c r="N16" i="37"/>
  <c r="M16" i="37"/>
  <c r="M34" i="37" s="1"/>
  <c r="L16" i="37"/>
  <c r="L34" i="37" s="1"/>
  <c r="K16" i="37"/>
  <c r="K34" i="37" s="1"/>
  <c r="J16" i="37"/>
  <c r="I16" i="37"/>
  <c r="I34" i="37" s="1"/>
  <c r="H16" i="37"/>
  <c r="H34" i="37" s="1"/>
  <c r="G16" i="37"/>
  <c r="G34" i="37" s="1"/>
  <c r="F16" i="37"/>
  <c r="F34" i="37" s="1"/>
  <c r="E16" i="37"/>
  <c r="E34" i="37" s="1"/>
  <c r="D16" i="37"/>
  <c r="D34" i="37" s="1"/>
  <c r="C16" i="37"/>
  <c r="C34" i="37" s="1"/>
  <c r="N15" i="37"/>
  <c r="N33" i="37" s="1"/>
  <c r="M15" i="37"/>
  <c r="M33" i="37" s="1"/>
  <c r="L15" i="37"/>
  <c r="L33" i="37" s="1"/>
  <c r="K15" i="37"/>
  <c r="K33" i="37" s="1"/>
  <c r="J15" i="37"/>
  <c r="J33" i="37" s="1"/>
  <c r="I15" i="37"/>
  <c r="H15" i="37"/>
  <c r="H33" i="37" s="1"/>
  <c r="G15" i="37"/>
  <c r="G33" i="37" s="1"/>
  <c r="F15" i="37"/>
  <c r="F33" i="37" s="1"/>
  <c r="E15" i="37"/>
  <c r="E33" i="37" s="1"/>
  <c r="D15" i="37"/>
  <c r="D33" i="37" s="1"/>
  <c r="C15" i="37"/>
  <c r="C33" i="37" s="1"/>
  <c r="N14" i="37"/>
  <c r="M14" i="37"/>
  <c r="M32" i="37" s="1"/>
  <c r="L14" i="37"/>
  <c r="L32" i="37" s="1"/>
  <c r="K14" i="37"/>
  <c r="K32" i="37" s="1"/>
  <c r="J14" i="37"/>
  <c r="J32" i="37" s="1"/>
  <c r="I14" i="37"/>
  <c r="I32" i="37" s="1"/>
  <c r="H14" i="37"/>
  <c r="H32" i="37" s="1"/>
  <c r="G14" i="37"/>
  <c r="G32" i="37" s="1"/>
  <c r="F14" i="37"/>
  <c r="E14" i="37"/>
  <c r="E32" i="37" s="1"/>
  <c r="D14" i="37"/>
  <c r="D32" i="37" s="1"/>
  <c r="C14" i="37"/>
  <c r="N13" i="37"/>
  <c r="N31" i="37" s="1"/>
  <c r="M13" i="37"/>
  <c r="M31" i="37" s="1"/>
  <c r="L13" i="37"/>
  <c r="L31" i="37" s="1"/>
  <c r="K13" i="37"/>
  <c r="K31" i="37" s="1"/>
  <c r="J13" i="37"/>
  <c r="J31" i="37" s="1"/>
  <c r="I13" i="37"/>
  <c r="I31" i="37" s="1"/>
  <c r="H13" i="37"/>
  <c r="H31" i="37" s="1"/>
  <c r="G13" i="37"/>
  <c r="G31" i="37" s="1"/>
  <c r="F13" i="37"/>
  <c r="F31" i="37" s="1"/>
  <c r="E13" i="37"/>
  <c r="D13" i="37"/>
  <c r="D31" i="37" s="1"/>
  <c r="C13" i="37"/>
  <c r="C31" i="37" s="1"/>
  <c r="N12" i="37"/>
  <c r="N30" i="37" s="1"/>
  <c r="J12" i="37"/>
  <c r="H12" i="37"/>
  <c r="H30" i="37" s="1"/>
  <c r="F12" i="37"/>
  <c r="F30" i="37" s="1"/>
  <c r="D12" i="37"/>
  <c r="D30" i="37" s="1"/>
  <c r="C12" i="37"/>
  <c r="C30" i="37" s="1"/>
  <c r="N11" i="37"/>
  <c r="N29" i="37" s="1"/>
  <c r="F11" i="37"/>
  <c r="F29" i="37" s="1"/>
  <c r="A10" i="37"/>
  <c r="A11" i="37" s="1"/>
  <c r="A12" i="37" s="1"/>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G7" i="37"/>
  <c r="H7" i="37" s="1"/>
  <c r="I7" i="37" s="1"/>
  <c r="J7" i="37" s="1"/>
  <c r="K7" i="37" s="1"/>
  <c r="L7" i="37" s="1"/>
  <c r="M7" i="37" s="1"/>
  <c r="N7" i="37" s="1"/>
  <c r="D7" i="37"/>
  <c r="E7" i="37" s="1"/>
  <c r="F7" i="37" s="1"/>
  <c r="K23" i="36"/>
  <c r="D21" i="36"/>
  <c r="K16" i="36"/>
  <c r="E260" i="41" s="1"/>
  <c r="I11" i="36"/>
  <c r="I16" i="36" s="1"/>
  <c r="E268" i="41" s="1"/>
  <c r="H11" i="36"/>
  <c r="H23" i="36" s="1"/>
  <c r="E11" i="36"/>
  <c r="A11" i="36"/>
  <c r="A12" i="36" s="1"/>
  <c r="A13" i="36" s="1"/>
  <c r="A14" i="36" s="1"/>
  <c r="A15" i="36" s="1"/>
  <c r="A16" i="36" s="1"/>
  <c r="A17" i="36" s="1"/>
  <c r="A18" i="36" s="1"/>
  <c r="A19" i="36" s="1"/>
  <c r="A20" i="36" s="1"/>
  <c r="A21" i="36" s="1"/>
  <c r="A22" i="36" s="1"/>
  <c r="A23" i="36" s="1"/>
  <c r="D39" i="35"/>
  <c r="D35" i="35"/>
  <c r="D31" i="35"/>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E254" i="41" l="1"/>
  <c r="E255" i="41" s="1"/>
  <c r="F250" i="41" s="1"/>
  <c r="F255" i="41" s="1"/>
  <c r="G250" i="41" s="1"/>
  <c r="G255" i="41" s="1"/>
  <c r="H250" i="41" s="1"/>
  <c r="H255" i="41" s="1"/>
  <c r="H12" i="32"/>
  <c r="N42" i="38"/>
  <c r="O24" i="39"/>
  <c r="O25" i="39" s="1"/>
  <c r="L25" i="39"/>
  <c r="I32" i="38"/>
  <c r="I45" i="38" s="1"/>
  <c r="N25" i="39"/>
  <c r="F24" i="39"/>
  <c r="F25" i="39" s="1"/>
  <c r="P24" i="39"/>
  <c r="J30" i="39"/>
  <c r="J12" i="32"/>
  <c r="E270" i="41"/>
  <c r="E271" i="41" s="1"/>
  <c r="F266" i="41" s="1"/>
  <c r="F271" i="41" s="1"/>
  <c r="G266" i="41" s="1"/>
  <c r="G271" i="41" s="1"/>
  <c r="H266" i="41" s="1"/>
  <c r="H271" i="41" s="1"/>
  <c r="G24" i="39"/>
  <c r="G25" i="39" s="1"/>
  <c r="J23" i="36"/>
  <c r="H25" i="39"/>
  <c r="P25" i="39"/>
  <c r="H24" i="39"/>
  <c r="O34" i="37"/>
  <c r="O30" i="37"/>
  <c r="E262" i="41"/>
  <c r="E263" i="41" s="1"/>
  <c r="F258" i="41" s="1"/>
  <c r="F263" i="41" s="1"/>
  <c r="G258" i="41" s="1"/>
  <c r="G263" i="41" s="1"/>
  <c r="H258" i="41" s="1"/>
  <c r="H263" i="41" s="1"/>
  <c r="I12" i="32"/>
  <c r="O14" i="37"/>
  <c r="C32" i="37"/>
  <c r="O32" i="37" s="1"/>
  <c r="E32" i="38"/>
  <c r="M32" i="38"/>
  <c r="K24" i="39"/>
  <c r="K25" i="39" s="1"/>
  <c r="C28" i="39"/>
  <c r="N30" i="39"/>
  <c r="E16" i="36"/>
  <c r="E220" i="41" s="1"/>
  <c r="O12" i="37"/>
  <c r="E24" i="39"/>
  <c r="C11" i="39"/>
  <c r="E23" i="39"/>
  <c r="I24" i="39"/>
  <c r="I23" i="39"/>
  <c r="M24" i="39"/>
  <c r="M23" i="39"/>
  <c r="M25" i="39" s="1"/>
  <c r="Q23" i="39"/>
  <c r="Q25" i="39" s="1"/>
  <c r="H16" i="36"/>
  <c r="E244" i="41" s="1"/>
  <c r="O33" i="37"/>
  <c r="O16" i="37"/>
  <c r="F30" i="39"/>
  <c r="F11" i="36" s="1"/>
  <c r="F16" i="36" s="1"/>
  <c r="E228" i="41" s="1"/>
  <c r="C29" i="37"/>
  <c r="O29" i="37" s="1"/>
  <c r="O11" i="37"/>
  <c r="N13" i="38"/>
  <c r="C45" i="38"/>
  <c r="D45" i="38"/>
  <c r="L45" i="38"/>
  <c r="J25" i="39"/>
  <c r="G11" i="36"/>
  <c r="B32" i="38"/>
  <c r="B45" i="38" s="1"/>
  <c r="F32" i="38"/>
  <c r="F45" i="38" s="1"/>
  <c r="J32" i="38"/>
  <c r="J45" i="38" s="1"/>
  <c r="N9" i="38"/>
  <c r="N21" i="38"/>
  <c r="E45" i="38"/>
  <c r="M45" i="38"/>
  <c r="O31" i="37"/>
  <c r="O35" i="37"/>
  <c r="C32" i="38"/>
  <c r="G32" i="38"/>
  <c r="G45" i="38" s="1"/>
  <c r="K32" i="38"/>
  <c r="K45" i="38" s="1"/>
  <c r="H32" i="38"/>
  <c r="H45" i="38" s="1"/>
  <c r="E23" i="36"/>
  <c r="I23" i="36"/>
  <c r="O13" i="37"/>
  <c r="O15" i="37"/>
  <c r="O17" i="37"/>
  <c r="E230" i="41" l="1"/>
  <c r="E231" i="41" s="1"/>
  <c r="F226" i="41" s="1"/>
  <c r="F231" i="41" s="1"/>
  <c r="G226" i="41" s="1"/>
  <c r="G231" i="41" s="1"/>
  <c r="H226" i="41" s="1"/>
  <c r="H231" i="41" s="1"/>
  <c r="E12" i="32"/>
  <c r="F23" i="36"/>
  <c r="G11" i="35"/>
  <c r="G12" i="19"/>
  <c r="E246" i="41"/>
  <c r="E247" i="41" s="1"/>
  <c r="F242" i="41" s="1"/>
  <c r="F247" i="41" s="1"/>
  <c r="G242" i="41" s="1"/>
  <c r="G247" i="41" s="1"/>
  <c r="H242" i="41" s="1"/>
  <c r="H247" i="41" s="1"/>
  <c r="G12" i="32"/>
  <c r="F12" i="19"/>
  <c r="F11" i="35"/>
  <c r="D11" i="36"/>
  <c r="E222" i="41"/>
  <c r="E223" i="41" s="1"/>
  <c r="F218" i="41" s="1"/>
  <c r="F223" i="41" s="1"/>
  <c r="G218" i="41" s="1"/>
  <c r="G223" i="41" s="1"/>
  <c r="H218" i="41" s="1"/>
  <c r="H223" i="41" s="1"/>
  <c r="D12" i="32"/>
  <c r="H11" i="35"/>
  <c r="H12" i="19"/>
  <c r="C30" i="39"/>
  <c r="E11" i="35"/>
  <c r="D11" i="35" s="1"/>
  <c r="E12" i="19"/>
  <c r="D12" i="19" s="1"/>
  <c r="I25" i="39"/>
  <c r="C23" i="39"/>
  <c r="E25" i="39"/>
  <c r="N32" i="38"/>
  <c r="N45" i="38" s="1"/>
  <c r="C24" i="39"/>
  <c r="G16" i="36"/>
  <c r="E236" i="41" s="1"/>
  <c r="G23" i="36"/>
  <c r="G13" i="35" l="1"/>
  <c r="G22" i="35" s="1"/>
  <c r="E87" i="41" s="1"/>
  <c r="F13" i="35"/>
  <c r="F26" i="35" s="1"/>
  <c r="E132" i="41" s="1"/>
  <c r="H13" i="35"/>
  <c r="H33" i="35" s="1"/>
  <c r="E13" i="35"/>
  <c r="E33" i="35" s="1"/>
  <c r="E238" i="41"/>
  <c r="E239" i="41" s="1"/>
  <c r="F234" i="41" s="1"/>
  <c r="F239" i="41" s="1"/>
  <c r="G234" i="41" s="1"/>
  <c r="G239" i="41" s="1"/>
  <c r="H234" i="41" s="1"/>
  <c r="H239" i="41" s="1"/>
  <c r="F12" i="32"/>
  <c r="C25" i="39"/>
  <c r="D16" i="36"/>
  <c r="D23" i="36"/>
  <c r="G33" i="35"/>
  <c r="G26" i="35"/>
  <c r="E140" i="41" s="1"/>
  <c r="E41" i="35"/>
  <c r="H41" i="35"/>
  <c r="F33" i="35"/>
  <c r="F37" i="35"/>
  <c r="E134" i="41" l="1"/>
  <c r="F14" i="31"/>
  <c r="E89" i="41"/>
  <c r="E90" i="41" s="1"/>
  <c r="F85" i="41" s="1"/>
  <c r="F90" i="41" s="1"/>
  <c r="G85" i="41" s="1"/>
  <c r="G90" i="41" s="1"/>
  <c r="H85" i="41" s="1"/>
  <c r="H90" i="41" s="1"/>
  <c r="G12" i="31"/>
  <c r="E22" i="35"/>
  <c r="E71" i="41" s="1"/>
  <c r="H22" i="35"/>
  <c r="E109" i="41" s="1"/>
  <c r="D13" i="35"/>
  <c r="F41" i="35"/>
  <c r="D41" i="35" s="1"/>
  <c r="H26" i="35"/>
  <c r="E162" i="41" s="1"/>
  <c r="G37" i="35"/>
  <c r="F22" i="35"/>
  <c r="E79" i="41" s="1"/>
  <c r="E37" i="35"/>
  <c r="G41" i="35"/>
  <c r="E18" i="35"/>
  <c r="E18" i="41" s="1"/>
  <c r="E20" i="41" s="1"/>
  <c r="E21" i="41" s="1"/>
  <c r="F18" i="35"/>
  <c r="E26" i="41" s="1"/>
  <c r="E28" i="41" s="1"/>
  <c r="E29" i="41" s="1"/>
  <c r="F24" i="41" s="1"/>
  <c r="F29" i="41" s="1"/>
  <c r="G24" i="41" s="1"/>
  <c r="H18" i="35"/>
  <c r="E56" i="41" s="1"/>
  <c r="E58" i="41" s="1"/>
  <c r="E59" i="41" s="1"/>
  <c r="F54" i="41" s="1"/>
  <c r="F59" i="41" s="1"/>
  <c r="G54" i="41" s="1"/>
  <c r="E26" i="35"/>
  <c r="E124" i="41" s="1"/>
  <c r="G18" i="35"/>
  <c r="E34" i="41" s="1"/>
  <c r="E36" i="41" s="1"/>
  <c r="E37" i="41" s="1"/>
  <c r="F32" i="41" s="1"/>
  <c r="F37" i="41" s="1"/>
  <c r="G32" i="41" s="1"/>
  <c r="E142" i="41"/>
  <c r="E143" i="41" s="1"/>
  <c r="F138" i="41" s="1"/>
  <c r="F143" i="41" s="1"/>
  <c r="G138" i="41" s="1"/>
  <c r="G143" i="41" s="1"/>
  <c r="H138" i="41" s="1"/>
  <c r="H143" i="41" s="1"/>
  <c r="G14" i="31"/>
  <c r="H37" i="35"/>
  <c r="D33" i="35"/>
  <c r="D26" i="35"/>
  <c r="D18" i="35"/>
  <c r="D37" i="35"/>
  <c r="D22" i="35"/>
  <c r="J12" i="31" l="1"/>
  <c r="E111" i="41"/>
  <c r="E112" i="41" s="1"/>
  <c r="F107" i="41" s="1"/>
  <c r="F112" i="41" s="1"/>
  <c r="G107" i="41" s="1"/>
  <c r="G112" i="41" s="1"/>
  <c r="H107" i="41" s="1"/>
  <c r="H112" i="41" s="1"/>
  <c r="E73" i="41"/>
  <c r="E74" i="41" s="1"/>
  <c r="F69" i="41" s="1"/>
  <c r="F74" i="41" s="1"/>
  <c r="G69" i="41" s="1"/>
  <c r="G74" i="41" s="1"/>
  <c r="H69" i="41" s="1"/>
  <c r="H74" i="41" s="1"/>
  <c r="E12" i="31"/>
  <c r="F16" i="41"/>
  <c r="E326" i="41"/>
  <c r="E325" i="41"/>
  <c r="E327" i="41" s="1"/>
  <c r="E81" i="41"/>
  <c r="E82" i="41" s="1"/>
  <c r="F77" i="41" s="1"/>
  <c r="F82" i="41" s="1"/>
  <c r="G77" i="41" s="1"/>
  <c r="G82" i="41" s="1"/>
  <c r="H77" i="41" s="1"/>
  <c r="H82" i="41" s="1"/>
  <c r="F12" i="31"/>
  <c r="E126" i="41"/>
  <c r="E127" i="41" s="1"/>
  <c r="F122" i="41" s="1"/>
  <c r="F127" i="41" s="1"/>
  <c r="G122" i="41" s="1"/>
  <c r="G127" i="41" s="1"/>
  <c r="H122" i="41" s="1"/>
  <c r="H127" i="41" s="1"/>
  <c r="E14" i="31"/>
  <c r="E164" i="41"/>
  <c r="E165" i="41" s="1"/>
  <c r="F160" i="41" s="1"/>
  <c r="F165" i="41" s="1"/>
  <c r="G160" i="41" s="1"/>
  <c r="G165" i="41" s="1"/>
  <c r="H160" i="41" s="1"/>
  <c r="H165" i="41" s="1"/>
  <c r="J14" i="31"/>
  <c r="E324" i="41"/>
  <c r="E135" i="41"/>
  <c r="F130" i="41" s="1"/>
  <c r="F135" i="41" s="1"/>
  <c r="G130" i="41" s="1"/>
  <c r="G135" i="41" s="1"/>
  <c r="H130" i="41" s="1"/>
  <c r="H135" i="41" s="1"/>
  <c r="J16" i="32"/>
  <c r="I16" i="32"/>
  <c r="H16" i="32"/>
  <c r="G16" i="32"/>
  <c r="F16" i="32"/>
  <c r="E16" i="32"/>
  <c r="D16" i="32"/>
  <c r="A11" i="32"/>
  <c r="A12" i="32" s="1"/>
  <c r="A13" i="32" s="1"/>
  <c r="A14" i="32" s="1"/>
  <c r="A15" i="32" s="1"/>
  <c r="A16" i="32" s="1"/>
  <c r="A17" i="32" s="1"/>
  <c r="A18" i="32" s="1"/>
  <c r="A19" i="32" s="1"/>
  <c r="A20" i="32" s="1"/>
  <c r="A21" i="32" s="1"/>
  <c r="A22" i="32" s="1"/>
  <c r="A23" i="32" s="1"/>
  <c r="A24" i="32" s="1"/>
  <c r="A25" i="32" s="1"/>
  <c r="A26" i="32" s="1"/>
  <c r="A10" i="32"/>
  <c r="A10" i="31"/>
  <c r="A11" i="31" s="1"/>
  <c r="A12" i="31" s="1"/>
  <c r="A13" i="31" s="1"/>
  <c r="A14" i="31" s="1"/>
  <c r="A15" i="31" s="1"/>
  <c r="A16" i="31" s="1"/>
  <c r="A17" i="31" s="1"/>
  <c r="A18" i="31" s="1"/>
  <c r="A19" i="31" s="1"/>
  <c r="A20" i="31" s="1"/>
  <c r="A21" i="31" s="1"/>
  <c r="A22" i="31" s="1"/>
  <c r="A23" i="31" s="1"/>
  <c r="A24" i="31" s="1"/>
  <c r="A25" i="31" s="1"/>
  <c r="A26" i="31" s="1"/>
  <c r="F21" i="41" l="1"/>
  <c r="F323" i="41"/>
  <c r="G16" i="41" l="1"/>
  <c r="F326" i="41"/>
  <c r="F325" i="41"/>
  <c r="F327" i="41" s="1"/>
  <c r="E16" i="30"/>
  <c r="E18" i="30" s="1"/>
  <c r="E20" i="30" s="1"/>
  <c r="B16" i="30"/>
  <c r="E21" i="30" l="1"/>
  <c r="E22" i="30" s="1"/>
  <c r="F18" i="32"/>
  <c r="I18" i="31"/>
  <c r="D18" i="31"/>
  <c r="E18" i="31"/>
  <c r="E18" i="32"/>
  <c r="J18" i="31"/>
  <c r="J18" i="32"/>
  <c r="D18" i="32"/>
  <c r="I18" i="32"/>
  <c r="H18" i="32"/>
  <c r="G18" i="31"/>
  <c r="H18" i="31"/>
  <c r="F18" i="31"/>
  <c r="G18" i="32"/>
  <c r="D67" i="29"/>
  <c r="D31" i="29"/>
  <c r="D22" i="29"/>
  <c r="E31" i="29"/>
  <c r="E58" i="29"/>
  <c r="E22" i="29"/>
  <c r="D58" i="29"/>
  <c r="E49" i="29"/>
  <c r="E13" i="29"/>
  <c r="D49" i="29"/>
  <c r="D13" i="29"/>
  <c r="E40" i="29"/>
  <c r="E67" i="29"/>
  <c r="D40" i="29"/>
  <c r="G323" i="41"/>
  <c r="E54" i="29"/>
  <c r="E56" i="29" s="1"/>
  <c r="E60" i="29" s="1"/>
  <c r="H49" i="41" s="1"/>
  <c r="H50" i="41" s="1"/>
  <c r="D54" i="29"/>
  <c r="D56" i="29" s="1"/>
  <c r="E45" i="29"/>
  <c r="D45" i="29"/>
  <c r="D47" i="29" s="1"/>
  <c r="D51" i="29" s="1"/>
  <c r="G42" i="41" s="1"/>
  <c r="G43" i="41" s="1"/>
  <c r="G44" i="41" s="1"/>
  <c r="H40" i="41" s="1"/>
  <c r="E36" i="29"/>
  <c r="D36" i="29"/>
  <c r="E27" i="29"/>
  <c r="E18" i="29"/>
  <c r="D18" i="29"/>
  <c r="E9" i="29"/>
  <c r="D9" i="29"/>
  <c r="E47" i="29"/>
  <c r="C48" i="28"/>
  <c r="D48" i="28"/>
  <c r="E48" i="28"/>
  <c r="F48" i="28"/>
  <c r="G48" i="28"/>
  <c r="H48" i="28"/>
  <c r="I48" i="28"/>
  <c r="J48" i="28"/>
  <c r="K48" i="28"/>
  <c r="L48" i="28"/>
  <c r="M48" i="28"/>
  <c r="N48" i="28"/>
  <c r="O48" i="28"/>
  <c r="B48" i="28"/>
  <c r="C22" i="28"/>
  <c r="D22" i="28"/>
  <c r="E22" i="28"/>
  <c r="F22" i="28"/>
  <c r="G22" i="28"/>
  <c r="H22" i="28"/>
  <c r="I22" i="28"/>
  <c r="J22" i="28"/>
  <c r="K22" i="28"/>
  <c r="L22" i="28"/>
  <c r="M22" i="28"/>
  <c r="N22" i="28"/>
  <c r="O22" i="28"/>
  <c r="B22" i="28"/>
  <c r="D27" i="29" s="1"/>
  <c r="H24" i="31" l="1"/>
  <c r="D16" i="2" s="1"/>
  <c r="H22" i="31"/>
  <c r="D14" i="2" s="1"/>
  <c r="F22" i="31"/>
  <c r="F14" i="1" s="1"/>
  <c r="F24" i="31"/>
  <c r="F16" i="1" s="1"/>
  <c r="G22" i="31"/>
  <c r="G14" i="1" s="1"/>
  <c r="G24" i="31"/>
  <c r="G16" i="1" s="1"/>
  <c r="D24" i="31"/>
  <c r="D16" i="1" s="1"/>
  <c r="D22" i="31"/>
  <c r="D14" i="1" s="1"/>
  <c r="G24" i="32"/>
  <c r="G16" i="3" s="1"/>
  <c r="G22" i="32"/>
  <c r="G14" i="3" s="1"/>
  <c r="G20" i="32"/>
  <c r="E20" i="32"/>
  <c r="E22" i="32"/>
  <c r="E14" i="3" s="1"/>
  <c r="E24" i="32"/>
  <c r="E16" i="3" s="1"/>
  <c r="E24" i="31"/>
  <c r="E16" i="1" s="1"/>
  <c r="E22" i="31"/>
  <c r="E14" i="1" s="1"/>
  <c r="D60" i="29"/>
  <c r="G49" i="41" s="1"/>
  <c r="G50" i="41" s="1"/>
  <c r="G51" i="41" s="1"/>
  <c r="H47" i="41" s="1"/>
  <c r="H51" i="41" s="1"/>
  <c r="I10" i="31" s="1"/>
  <c r="H20" i="32"/>
  <c r="H24" i="32"/>
  <c r="H16" i="3" s="1"/>
  <c r="H22" i="32"/>
  <c r="H14" i="3" s="1"/>
  <c r="I22" i="31"/>
  <c r="E14" i="2" s="1"/>
  <c r="I24" i="31"/>
  <c r="E16" i="2" s="1"/>
  <c r="J22" i="32"/>
  <c r="J14" i="3" s="1"/>
  <c r="J20" i="32"/>
  <c r="J24" i="32"/>
  <c r="J16" i="3" s="1"/>
  <c r="J24" i="31"/>
  <c r="H16" i="1" s="1"/>
  <c r="J22" i="31"/>
  <c r="H14" i="1" s="1"/>
  <c r="I20" i="32"/>
  <c r="I22" i="32"/>
  <c r="I14" i="3" s="1"/>
  <c r="I24" i="32"/>
  <c r="I16" i="3" s="1"/>
  <c r="F22" i="32"/>
  <c r="F14" i="3" s="1"/>
  <c r="F20" i="32"/>
  <c r="F24" i="32"/>
  <c r="F16" i="3" s="1"/>
  <c r="E51" i="29"/>
  <c r="H42" i="41" s="1"/>
  <c r="H43" i="41" s="1"/>
  <c r="H44" i="41" s="1"/>
  <c r="H10" i="31" s="1"/>
  <c r="D24" i="32"/>
  <c r="D16" i="3" s="1"/>
  <c r="D22" i="32"/>
  <c r="D14" i="3" s="1"/>
  <c r="D20" i="32"/>
  <c r="E38" i="29"/>
  <c r="E42" i="29" s="1"/>
  <c r="H35" i="41" s="1"/>
  <c r="H36" i="41" s="1"/>
  <c r="D38" i="29"/>
  <c r="D42" i="29" s="1"/>
  <c r="G35" i="41" s="1"/>
  <c r="G36" i="41" s="1"/>
  <c r="G37" i="41" s="1"/>
  <c r="H32" i="41" s="1"/>
  <c r="H37" i="41" s="1"/>
  <c r="G10" i="31" s="1"/>
  <c r="E29" i="29"/>
  <c r="E33" i="29" s="1"/>
  <c r="H27" i="41" s="1"/>
  <c r="H28" i="41" s="1"/>
  <c r="D29" i="29"/>
  <c r="D33" i="29" s="1"/>
  <c r="G27" i="41" s="1"/>
  <c r="G28" i="41" s="1"/>
  <c r="G29" i="41" s="1"/>
  <c r="H24" i="41" s="1"/>
  <c r="H29" i="41" s="1"/>
  <c r="F10" i="31" s="1"/>
  <c r="F16" i="31" s="1"/>
  <c r="E20" i="29"/>
  <c r="E24" i="29" s="1"/>
  <c r="H19" i="41" s="1"/>
  <c r="H20" i="41" s="1"/>
  <c r="D20" i="29"/>
  <c r="D24" i="29" s="1"/>
  <c r="G19" i="41" s="1"/>
  <c r="G20" i="41" s="1"/>
  <c r="G21" i="41" s="1"/>
  <c r="H16" i="41" s="1"/>
  <c r="H21" i="41" s="1"/>
  <c r="E10" i="31" s="1"/>
  <c r="E16" i="31" s="1"/>
  <c r="E11" i="29"/>
  <c r="E15" i="29" s="1"/>
  <c r="H11" i="41" s="1"/>
  <c r="H12" i="41" s="1"/>
  <c r="D11" i="29"/>
  <c r="D15" i="29" s="1"/>
  <c r="G11" i="41" s="1"/>
  <c r="G12" i="41" s="1"/>
  <c r="A9" i="29"/>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E7" i="29"/>
  <c r="P48" i="28"/>
  <c r="C49" i="28"/>
  <c r="D49" i="28"/>
  <c r="E49" i="28"/>
  <c r="F49" i="28"/>
  <c r="G49" i="28"/>
  <c r="H49" i="28"/>
  <c r="I49" i="28"/>
  <c r="J49" i="28"/>
  <c r="K49" i="28"/>
  <c r="L49" i="28"/>
  <c r="M49" i="28"/>
  <c r="N49" i="28"/>
  <c r="O49" i="28"/>
  <c r="B49" i="28"/>
  <c r="C23" i="28"/>
  <c r="E63" i="29" s="1"/>
  <c r="E65" i="29" s="1"/>
  <c r="E69" i="29" s="1"/>
  <c r="H57" i="41" s="1"/>
  <c r="H58" i="41" s="1"/>
  <c r="D23" i="28"/>
  <c r="E23" i="28"/>
  <c r="F23" i="28"/>
  <c r="G23" i="28"/>
  <c r="H23" i="28"/>
  <c r="I23" i="28"/>
  <c r="J23" i="28"/>
  <c r="K23" i="28"/>
  <c r="L23" i="28"/>
  <c r="M23" i="28"/>
  <c r="N23" i="28"/>
  <c r="O23" i="28"/>
  <c r="B23" i="28"/>
  <c r="D63" i="29" s="1"/>
  <c r="D65" i="29" s="1"/>
  <c r="D69" i="29" s="1"/>
  <c r="G57" i="41" s="1"/>
  <c r="G58" i="41" s="1"/>
  <c r="G59" i="41" s="1"/>
  <c r="H54" i="41" s="1"/>
  <c r="P22" i="28"/>
  <c r="O46" i="28"/>
  <c r="N46" i="28"/>
  <c r="M46" i="28"/>
  <c r="L46" i="28"/>
  <c r="K46" i="28"/>
  <c r="J46" i="28"/>
  <c r="I46" i="28"/>
  <c r="H46" i="28"/>
  <c r="G46" i="28"/>
  <c r="F46" i="28"/>
  <c r="E46" i="28"/>
  <c r="D46" i="28"/>
  <c r="C46" i="28"/>
  <c r="B46" i="28"/>
  <c r="P45" i="28"/>
  <c r="P44" i="28"/>
  <c r="P43" i="28"/>
  <c r="P42" i="28"/>
  <c r="P41" i="28"/>
  <c r="P40" i="28"/>
  <c r="P39" i="28"/>
  <c r="P38" i="28"/>
  <c r="P37" i="28"/>
  <c r="P36" i="28"/>
  <c r="P35" i="28"/>
  <c r="P34" i="28"/>
  <c r="B33" i="28"/>
  <c r="P32" i="28"/>
  <c r="P29" i="28"/>
  <c r="E22" i="2" s="1"/>
  <c r="P28" i="28"/>
  <c r="D22" i="2" s="1"/>
  <c r="B27" i="28"/>
  <c r="P26" i="28"/>
  <c r="O20" i="28"/>
  <c r="N20" i="28"/>
  <c r="M20" i="28"/>
  <c r="L20" i="28"/>
  <c r="K20" i="28"/>
  <c r="J20" i="28"/>
  <c r="I20" i="28"/>
  <c r="H20" i="28"/>
  <c r="G20" i="28"/>
  <c r="F20" i="28"/>
  <c r="E20" i="28"/>
  <c r="D20" i="28"/>
  <c r="C20" i="28"/>
  <c r="B20" i="28"/>
  <c r="P19" i="28"/>
  <c r="P18" i="28"/>
  <c r="P17" i="28"/>
  <c r="P16" i="28"/>
  <c r="P15" i="28"/>
  <c r="P14" i="28"/>
  <c r="I22" i="3" s="1"/>
  <c r="P13" i="28"/>
  <c r="P12" i="28"/>
  <c r="H22" i="3" s="1"/>
  <c r="P11" i="28"/>
  <c r="P10" i="28"/>
  <c r="P9" i="28"/>
  <c r="P8" i="28"/>
  <c r="C7" i="28"/>
  <c r="C33" i="28" s="1"/>
  <c r="H16" i="31" l="1"/>
  <c r="H20" i="31"/>
  <c r="F26" i="32"/>
  <c r="F12" i="3"/>
  <c r="I16" i="31"/>
  <c r="I20" i="31"/>
  <c r="F20" i="31"/>
  <c r="E12" i="3"/>
  <c r="E26" i="32"/>
  <c r="G12" i="3"/>
  <c r="G26" i="32"/>
  <c r="D22" i="3"/>
  <c r="D22" i="1"/>
  <c r="F22" i="1"/>
  <c r="F22" i="3"/>
  <c r="G13" i="41"/>
  <c r="G324" i="41"/>
  <c r="H26" i="32"/>
  <c r="H12" i="3"/>
  <c r="G22" i="1"/>
  <c r="G22" i="3"/>
  <c r="G20" i="31"/>
  <c r="G16" i="31"/>
  <c r="J12" i="3"/>
  <c r="J26" i="32"/>
  <c r="E22" i="1"/>
  <c r="E22" i="3"/>
  <c r="H59" i="41"/>
  <c r="J10" i="31" s="1"/>
  <c r="H324" i="41"/>
  <c r="D26" i="32"/>
  <c r="D12" i="3"/>
  <c r="E20" i="31"/>
  <c r="I12" i="3"/>
  <c r="I26" i="32"/>
  <c r="P46" i="28"/>
  <c r="P49" i="28"/>
  <c r="P23" i="28"/>
  <c r="P20" i="28"/>
  <c r="C27" i="28"/>
  <c r="D7" i="28"/>
  <c r="E12" i="1" l="1"/>
  <c r="E26" i="31"/>
  <c r="G326" i="41"/>
  <c r="H9" i="41"/>
  <c r="G325" i="41"/>
  <c r="G327" i="41" s="1"/>
  <c r="F12" i="1"/>
  <c r="F26" i="31"/>
  <c r="J22" i="3"/>
  <c r="H22" i="1"/>
  <c r="G12" i="1"/>
  <c r="G26" i="31"/>
  <c r="J16" i="31"/>
  <c r="J20" i="31"/>
  <c r="I26" i="31"/>
  <c r="E12" i="2"/>
  <c r="D12" i="2"/>
  <c r="H26" i="31"/>
  <c r="E7" i="28"/>
  <c r="D27" i="28"/>
  <c r="D33" i="28"/>
  <c r="H12" i="1" l="1"/>
  <c r="J26" i="31"/>
  <c r="H13" i="41"/>
  <c r="H323" i="41"/>
  <c r="E27" i="28"/>
  <c r="F7" i="28"/>
  <c r="E33" i="28"/>
  <c r="D10" i="31" l="1"/>
  <c r="H326" i="41"/>
  <c r="H325" i="41"/>
  <c r="H327" i="41" s="1"/>
  <c r="F33" i="28"/>
  <c r="G7" i="28"/>
  <c r="F27" i="28"/>
  <c r="D20" i="31" l="1"/>
  <c r="D16" i="31"/>
  <c r="G33" i="28"/>
  <c r="H7" i="28"/>
  <c r="G27" i="28"/>
  <c r="D12" i="1" l="1"/>
  <c r="D26" i="31"/>
  <c r="I7" i="28"/>
  <c r="H27" i="28"/>
  <c r="H33" i="28"/>
  <c r="I27" i="28" l="1"/>
  <c r="I33" i="28"/>
  <c r="J7" i="28"/>
  <c r="J27" i="28" l="1"/>
  <c r="J33" i="28"/>
  <c r="K7" i="28"/>
  <c r="K33" i="28" l="1"/>
  <c r="L7" i="28"/>
  <c r="K27" i="28"/>
  <c r="M7" i="28" l="1"/>
  <c r="L27" i="28"/>
  <c r="L33" i="28"/>
  <c r="M27" i="28" l="1"/>
  <c r="N7" i="28"/>
  <c r="M33" i="28"/>
  <c r="N33" i="28" l="1"/>
  <c r="O7" i="28"/>
  <c r="N27" i="28"/>
  <c r="O33" i="28" l="1"/>
  <c r="O27" i="28"/>
  <c r="H15" i="5" l="1"/>
  <c r="H21" i="5"/>
  <c r="J20" i="3"/>
  <c r="J24" i="3" s="1"/>
  <c r="H25" i="5" s="1"/>
  <c r="H20" i="3"/>
  <c r="H24" i="3" s="1"/>
  <c r="D27" i="6" s="1"/>
  <c r="I20" i="3"/>
  <c r="I24" i="3" s="1"/>
  <c r="E27" i="6" s="1"/>
  <c r="E32" i="27" l="1"/>
  <c r="D32" i="27"/>
  <c r="E14" i="27"/>
  <c r="E24" i="27" s="1"/>
  <c r="E25" i="27" s="1"/>
  <c r="E26" i="27" s="1"/>
  <c r="E27" i="27" s="1"/>
  <c r="E28" i="27" s="1"/>
  <c r="C19" i="22" s="1"/>
  <c r="D14" i="27"/>
  <c r="D24" i="27" s="1"/>
  <c r="A10" i="27"/>
  <c r="A11" i="27" s="1"/>
  <c r="A12" i="27" s="1"/>
  <c r="E31" i="26"/>
  <c r="D31" i="26"/>
  <c r="D24" i="26"/>
  <c r="E21" i="26"/>
  <c r="E20" i="26"/>
  <c r="E19" i="26"/>
  <c r="E18" i="26"/>
  <c r="E17" i="26"/>
  <c r="E24" i="26" s="1"/>
  <c r="E14" i="26"/>
  <c r="D14" i="26"/>
  <c r="A10" i="26"/>
  <c r="A11" i="26" s="1"/>
  <c r="A12" i="26" s="1"/>
  <c r="A13" i="26" s="1"/>
  <c r="A14" i="26" s="1"/>
  <c r="A9" i="22"/>
  <c r="A10" i="22" s="1"/>
  <c r="A11" i="22" s="1"/>
  <c r="A12" i="22" s="1"/>
  <c r="A13" i="22" s="1"/>
  <c r="A14" i="22" s="1"/>
  <c r="A15" i="22" s="1"/>
  <c r="A16" i="22" s="1"/>
  <c r="A17" i="22" s="1"/>
  <c r="A18" i="22" s="1"/>
  <c r="A19" i="22" s="1"/>
  <c r="A20" i="22" s="1"/>
  <c r="A21" i="22" s="1"/>
  <c r="A22" i="22" s="1"/>
  <c r="A23" i="22" s="1"/>
  <c r="A24" i="22" s="1"/>
  <c r="A25" i="22" s="1"/>
  <c r="A11" i="19"/>
  <c r="A12" i="19" s="1"/>
  <c r="A13" i="19" s="1"/>
  <c r="A14" i="19" s="1"/>
  <c r="A15" i="19" s="1"/>
  <c r="A16" i="19" s="1"/>
  <c r="A17" i="19" s="1"/>
  <c r="A18" i="19" s="1"/>
  <c r="A11" i="18"/>
  <c r="A12" i="18" s="1"/>
  <c r="A13" i="18" s="1"/>
  <c r="A14" i="18" s="1"/>
  <c r="A15" i="18" s="1"/>
  <c r="A16" i="18" s="1"/>
  <c r="A17" i="18" s="1"/>
  <c r="A18" i="18" s="1"/>
  <c r="A14" i="12"/>
  <c r="A15" i="12" s="1"/>
  <c r="A16" i="12" s="1"/>
  <c r="A17" i="12" s="1"/>
  <c r="A18" i="12" s="1"/>
  <c r="A19" i="12" s="1"/>
  <c r="A20" i="12" s="1"/>
  <c r="A21" i="12" s="1"/>
  <c r="A22" i="12" s="1"/>
  <c r="A23" i="12" s="1"/>
  <c r="A24" i="12" s="1"/>
  <c r="A25" i="12" s="1"/>
  <c r="A26" i="12" s="1"/>
  <c r="A27" i="12" s="1"/>
  <c r="A28" i="12" s="1"/>
  <c r="A29" i="12" s="1"/>
  <c r="A30" i="12" s="1"/>
  <c r="A31" i="12" s="1"/>
  <c r="A11" i="12"/>
  <c r="A12" i="12" s="1"/>
  <c r="A13" i="12" s="1"/>
  <c r="E15" i="5"/>
  <c r="A12" i="6"/>
  <c r="A13" i="6" s="1"/>
  <c r="G21" i="5"/>
  <c r="F21" i="5"/>
  <c r="E21" i="5"/>
  <c r="D21" i="5"/>
  <c r="A13" i="5"/>
  <c r="A14" i="5" s="1"/>
  <c r="A15" i="5" s="1"/>
  <c r="A16" i="5" s="1"/>
  <c r="A17" i="5" s="1"/>
  <c r="A12" i="5"/>
  <c r="D15" i="5"/>
  <c r="A12" i="3"/>
  <c r="A13" i="3" s="1"/>
  <c r="A14" i="3" s="1"/>
  <c r="A15" i="3" s="1"/>
  <c r="A16" i="3" s="1"/>
  <c r="A17" i="3" s="1"/>
  <c r="A18" i="3" s="1"/>
  <c r="A19" i="3" s="1"/>
  <c r="A20" i="3" s="1"/>
  <c r="A12" i="2"/>
  <c r="A13" i="1"/>
  <c r="A14" i="1" s="1"/>
  <c r="A15" i="1" s="1"/>
  <c r="A16" i="1" s="1"/>
  <c r="A12" i="1"/>
  <c r="A13" i="27" l="1"/>
  <c r="A14" i="27" s="1"/>
  <c r="A15" i="27" s="1"/>
  <c r="A16" i="27" s="1"/>
  <c r="A17" i="27" s="1"/>
  <c r="A18" i="27" s="1"/>
  <c r="A19" i="27" s="1"/>
  <c r="A20" i="27" s="1"/>
  <c r="A21" i="27" s="1"/>
  <c r="A22" i="27" s="1"/>
  <c r="A23" i="27" s="1"/>
  <c r="A24" i="27" s="1"/>
  <c r="C14" i="27"/>
  <c r="C14" i="26"/>
  <c r="E39" i="27"/>
  <c r="E35" i="27"/>
  <c r="A18" i="5"/>
  <c r="A19" i="5" s="1"/>
  <c r="A20" i="5" s="1"/>
  <c r="A21" i="5" s="1"/>
  <c r="A22" i="5" s="1"/>
  <c r="A23" i="5" s="1"/>
  <c r="A17" i="1"/>
  <c r="A18" i="1" s="1"/>
  <c r="A19" i="1" s="1"/>
  <c r="A20" i="1" s="1"/>
  <c r="C24" i="3"/>
  <c r="D19" i="6"/>
  <c r="D17" i="6"/>
  <c r="A21" i="3"/>
  <c r="A22" i="3" s="1"/>
  <c r="A23" i="3" s="1"/>
  <c r="A24" i="3" s="1"/>
  <c r="A25" i="3" s="1"/>
  <c r="A26" i="3" s="1"/>
  <c r="A27" i="3" s="1"/>
  <c r="A28" i="3" s="1"/>
  <c r="A29" i="3" s="1"/>
  <c r="A30" i="3" s="1"/>
  <c r="C15" i="5"/>
  <c r="A13" i="2"/>
  <c r="A14" i="2" s="1"/>
  <c r="A15" i="2" s="1"/>
  <c r="A16" i="2" s="1"/>
  <c r="A17" i="2" s="1"/>
  <c r="A18" i="2" s="1"/>
  <c r="A19" i="2" s="1"/>
  <c r="A20" i="2" s="1"/>
  <c r="E19" i="6"/>
  <c r="E17" i="6"/>
  <c r="A14" i="6"/>
  <c r="A15" i="6" s="1"/>
  <c r="C17" i="6"/>
  <c r="F15" i="5"/>
  <c r="G15" i="5"/>
  <c r="E34" i="26"/>
  <c r="E25" i="26"/>
  <c r="E35" i="26" s="1"/>
  <c r="C20" i="3"/>
  <c r="C25" i="22"/>
  <c r="H12" i="18" s="1"/>
  <c r="D35" i="27"/>
  <c r="D25" i="27"/>
  <c r="E36" i="27"/>
  <c r="A15" i="26"/>
  <c r="A16" i="26" s="1"/>
  <c r="A17" i="26" s="1"/>
  <c r="A18" i="26" s="1"/>
  <c r="A19" i="26" s="1"/>
  <c r="A20" i="26" s="1"/>
  <c r="A21" i="26" s="1"/>
  <c r="A22" i="26" s="1"/>
  <c r="A23" i="26" s="1"/>
  <c r="A24" i="26" s="1"/>
  <c r="D34" i="26"/>
  <c r="D25" i="26"/>
  <c r="E38" i="27"/>
  <c r="E37" i="27"/>
  <c r="C21" i="5" l="1"/>
  <c r="C24" i="27"/>
  <c r="C30" i="3"/>
  <c r="A21" i="1"/>
  <c r="A22" i="1" s="1"/>
  <c r="A23" i="1" s="1"/>
  <c r="A24" i="1" s="1"/>
  <c r="A25" i="1" s="1"/>
  <c r="A26" i="1" s="1"/>
  <c r="A27" i="1" s="1"/>
  <c r="A28" i="1" s="1"/>
  <c r="A29" i="1" s="1"/>
  <c r="A30" i="1" s="1"/>
  <c r="C24" i="26"/>
  <c r="C20" i="1"/>
  <c r="A16" i="6"/>
  <c r="A17" i="6" s="1"/>
  <c r="A18" i="6" s="1"/>
  <c r="A19" i="6" s="1"/>
  <c r="A20" i="6" s="1"/>
  <c r="A21" i="6" s="1"/>
  <c r="A22" i="6" s="1"/>
  <c r="A23" i="6" s="1"/>
  <c r="A24" i="6" s="1"/>
  <c r="A25" i="6" s="1"/>
  <c r="C19" i="6"/>
  <c r="C32" i="3"/>
  <c r="A31" i="3"/>
  <c r="A32" i="3" s="1"/>
  <c r="A24" i="5"/>
  <c r="A25" i="5" s="1"/>
  <c r="C27" i="5" s="1"/>
  <c r="A25" i="26"/>
  <c r="C25" i="26"/>
  <c r="D36" i="27"/>
  <c r="D26" i="27"/>
  <c r="A21" i="2"/>
  <c r="A22" i="2" s="1"/>
  <c r="A23" i="2" s="1"/>
  <c r="A24" i="2" s="1"/>
  <c r="A25" i="2" s="1"/>
  <c r="A26" i="2" s="1"/>
  <c r="A27" i="2" s="1"/>
  <c r="A28" i="2" s="1"/>
  <c r="A29" i="2" s="1"/>
  <c r="A30" i="2" s="1"/>
  <c r="C30" i="1"/>
  <c r="D35" i="26"/>
  <c r="D26" i="26"/>
  <c r="C25" i="27"/>
  <c r="A25" i="27"/>
  <c r="E26" i="26"/>
  <c r="C20" i="2"/>
  <c r="C24" i="1" l="1"/>
  <c r="C24" i="2"/>
  <c r="C30" i="2"/>
  <c r="E36" i="26"/>
  <c r="E27" i="26"/>
  <c r="D37" i="27"/>
  <c r="D27" i="27"/>
  <c r="D36" i="26"/>
  <c r="D27" i="26"/>
  <c r="C32" i="2"/>
  <c r="A31" i="2"/>
  <c r="A32" i="2" s="1"/>
  <c r="A26" i="26"/>
  <c r="C26" i="26"/>
  <c r="A26" i="27"/>
  <c r="C26" i="27"/>
  <c r="A26" i="5"/>
  <c r="A27" i="5" s="1"/>
  <c r="C29" i="6"/>
  <c r="A26" i="6"/>
  <c r="A27" i="6" s="1"/>
  <c r="A31" i="1"/>
  <c r="A32" i="1" s="1"/>
  <c r="C32" i="1"/>
  <c r="E37" i="26" l="1"/>
  <c r="C17" i="22"/>
  <c r="C23" i="22" s="1"/>
  <c r="F12" i="18" s="1"/>
  <c r="D37" i="26"/>
  <c r="C16" i="22"/>
  <c r="C22" i="22" s="1"/>
  <c r="E12" i="18" s="1"/>
  <c r="E14" i="19"/>
  <c r="D14" i="19" s="1"/>
  <c r="H14" i="19"/>
  <c r="A28" i="5"/>
  <c r="A29" i="5" s="1"/>
  <c r="C29" i="5"/>
  <c r="D38" i="27"/>
  <c r="D28" i="27"/>
  <c r="C31" i="6"/>
  <c r="A28" i="6"/>
  <c r="A29" i="6" s="1"/>
  <c r="C27" i="27"/>
  <c r="A27" i="27"/>
  <c r="A27" i="26"/>
  <c r="C27" i="26"/>
  <c r="F14" i="19"/>
  <c r="G14" i="19"/>
  <c r="D39" i="27" l="1"/>
  <c r="C18" i="22"/>
  <c r="C24" i="22" s="1"/>
  <c r="G12" i="18" s="1"/>
  <c r="D12" i="18"/>
  <c r="G14" i="18" s="1"/>
  <c r="G18" i="18" s="1"/>
  <c r="D18" i="2" s="1"/>
  <c r="A28" i="26"/>
  <c r="A29" i="26" s="1"/>
  <c r="A30" i="6"/>
  <c r="A31" i="6" s="1"/>
  <c r="C33" i="6"/>
  <c r="A30" i="5"/>
  <c r="A31" i="5" s="1"/>
  <c r="A32" i="5" s="1"/>
  <c r="A33" i="5" s="1"/>
  <c r="A34" i="5" s="1"/>
  <c r="A35" i="5" s="1"/>
  <c r="C31" i="5"/>
  <c r="C28" i="27"/>
  <c r="A28" i="27"/>
  <c r="H14" i="18" l="1"/>
  <c r="H18" i="18" s="1"/>
  <c r="E18" i="2" s="1"/>
  <c r="F14" i="18"/>
  <c r="F18" i="18" s="1"/>
  <c r="E14" i="18"/>
  <c r="E18" i="18" s="1"/>
  <c r="D18" i="1" s="1"/>
  <c r="D16" i="19"/>
  <c r="H18" i="19" s="1"/>
  <c r="H18" i="1" s="1"/>
  <c r="H20" i="1" s="1"/>
  <c r="H24" i="1" s="1"/>
  <c r="H23" i="5" s="1"/>
  <c r="A36" i="5"/>
  <c r="A37" i="5" s="1"/>
  <c r="C39" i="5"/>
  <c r="A29" i="27"/>
  <c r="A30" i="27" s="1"/>
  <c r="C31" i="26"/>
  <c r="A30" i="26"/>
  <c r="A31" i="26" s="1"/>
  <c r="A32" i="6"/>
  <c r="A33" i="6" s="1"/>
  <c r="C35" i="6"/>
  <c r="D14" i="18" l="1"/>
  <c r="D18" i="18"/>
  <c r="E18" i="19"/>
  <c r="E18" i="1" s="1"/>
  <c r="H27" i="5"/>
  <c r="H29" i="5" s="1"/>
  <c r="H31" i="5" s="1"/>
  <c r="F18" i="19"/>
  <c r="F18" i="1" s="1"/>
  <c r="G18" i="19"/>
  <c r="G18" i="1" s="1"/>
  <c r="A34" i="6"/>
  <c r="A35" i="6" s="1"/>
  <c r="A36" i="6" s="1"/>
  <c r="A37" i="6" s="1"/>
  <c r="A38" i="6" s="1"/>
  <c r="A39" i="6" s="1"/>
  <c r="A40" i="6" s="1"/>
  <c r="A41" i="6" s="1"/>
  <c r="C37" i="6"/>
  <c r="A32" i="26"/>
  <c r="A33" i="26" s="1"/>
  <c r="A34" i="26" s="1"/>
  <c r="A35" i="26" s="1"/>
  <c r="A36" i="26" s="1"/>
  <c r="A37" i="26" s="1"/>
  <c r="A38" i="26" s="1"/>
  <c r="A39" i="26" s="1"/>
  <c r="A40" i="26" s="1"/>
  <c r="C34" i="26"/>
  <c r="C35" i="26"/>
  <c r="C36" i="26"/>
  <c r="C37" i="26"/>
  <c r="C32" i="27"/>
  <c r="A31" i="27"/>
  <c r="A32" i="27" s="1"/>
  <c r="A38" i="5"/>
  <c r="A39" i="5" s="1"/>
  <c r="C41" i="5"/>
  <c r="H33" i="5" l="1"/>
  <c r="H35" i="5" s="1"/>
  <c r="H39" i="5" s="1"/>
  <c r="H26" i="1" s="1"/>
  <c r="D18" i="19"/>
  <c r="A40" i="5"/>
  <c r="A41" i="5" s="1"/>
  <c r="A42" i="5" s="1"/>
  <c r="A43" i="5" s="1"/>
  <c r="A33" i="27"/>
  <c r="A34" i="27" s="1"/>
  <c r="A35" i="27" s="1"/>
  <c r="A36" i="27" s="1"/>
  <c r="A37" i="27" s="1"/>
  <c r="A38" i="27" s="1"/>
  <c r="A39" i="27" s="1"/>
  <c r="A40" i="27" s="1"/>
  <c r="A41" i="27" s="1"/>
  <c r="C35" i="27"/>
  <c r="C36" i="27"/>
  <c r="C37" i="27"/>
  <c r="C38" i="27"/>
  <c r="C39" i="27"/>
  <c r="A42" i="6"/>
  <c r="A43" i="6" s="1"/>
  <c r="C45" i="6"/>
  <c r="H37" i="5" l="1"/>
  <c r="H41" i="5" s="1"/>
  <c r="J26" i="3" s="1"/>
  <c r="J28" i="3" s="1"/>
  <c r="J30" i="3" s="1"/>
  <c r="J32" i="3" s="1"/>
  <c r="H28" i="1"/>
  <c r="H30" i="1" s="1"/>
  <c r="H32" i="1" s="1"/>
  <c r="G31" i="12"/>
  <c r="A44" i="6"/>
  <c r="A45" i="6" s="1"/>
  <c r="A46" i="6" s="1"/>
  <c r="A47" i="6" s="1"/>
  <c r="C47" i="6"/>
  <c r="C43" i="5"/>
  <c r="H43" i="5" l="1"/>
  <c r="H31" i="12"/>
  <c r="E31" i="12" s="1"/>
  <c r="I34" i="46" l="1"/>
  <c r="L34" i="46" s="1"/>
  <c r="I35" i="46"/>
  <c r="L35" i="46" s="1"/>
  <c r="Q30" i="44" s="1"/>
  <c r="R30" i="44" s="1"/>
  <c r="J31" i="12"/>
  <c r="D20" i="3"/>
  <c r="D24" i="3" s="1"/>
  <c r="Q29" i="44" l="1"/>
  <c r="L36" i="46"/>
  <c r="T30" i="44"/>
  <c r="U30" i="44"/>
  <c r="D25" i="5"/>
  <c r="Q31" i="44" l="1"/>
  <c r="R29" i="44"/>
  <c r="F20" i="3"/>
  <c r="F24" i="3" s="1"/>
  <c r="U29" i="44" l="1"/>
  <c r="T29" i="44"/>
  <c r="T31" i="44" s="1"/>
  <c r="R31" i="44"/>
  <c r="U31" i="44" s="1"/>
  <c r="E20" i="2"/>
  <c r="E24" i="2" s="1"/>
  <c r="F25" i="5"/>
  <c r="E31" i="6" l="1"/>
  <c r="E35" i="6" s="1"/>
  <c r="D20" i="2"/>
  <c r="D24" i="2" s="1"/>
  <c r="E25" i="6"/>
  <c r="E20" i="3"/>
  <c r="E24" i="3" s="1"/>
  <c r="G20" i="1"/>
  <c r="G24" i="1" s="1"/>
  <c r="E25" i="5" l="1"/>
  <c r="D25" i="6"/>
  <c r="E29" i="6"/>
  <c r="E33" i="6" s="1"/>
  <c r="E37" i="6" s="1"/>
  <c r="E39" i="6" s="1"/>
  <c r="G23" i="5"/>
  <c r="G20" i="3"/>
  <c r="G24" i="3" s="1"/>
  <c r="F20" i="1"/>
  <c r="F24" i="1" s="1"/>
  <c r="E41" i="6" l="1"/>
  <c r="E45" i="6" s="1"/>
  <c r="E26" i="2" s="1"/>
  <c r="G27" i="12" s="1"/>
  <c r="E27" i="12" s="1"/>
  <c r="E43" i="6"/>
  <c r="E47" i="6" s="1"/>
  <c r="G25" i="5"/>
  <c r="F23" i="5"/>
  <c r="D29" i="6"/>
  <c r="D33" i="6" s="1"/>
  <c r="I27" i="46" l="1"/>
  <c r="L27" i="46" s="1"/>
  <c r="I26" i="46"/>
  <c r="L26" i="46" s="1"/>
  <c r="E28" i="2"/>
  <c r="E30" i="2" s="1"/>
  <c r="E32" i="2" s="1"/>
  <c r="I26" i="3"/>
  <c r="F27" i="5"/>
  <c r="F29" i="5" s="1"/>
  <c r="F31" i="5" s="1"/>
  <c r="F33" i="5" s="1"/>
  <c r="G27" i="5"/>
  <c r="G29" i="5" s="1"/>
  <c r="G31" i="5" s="1"/>
  <c r="D31" i="6"/>
  <c r="D35" i="6" s="1"/>
  <c r="D37" i="6" s="1"/>
  <c r="J27" i="12"/>
  <c r="D41" i="6" l="1"/>
  <c r="D45" i="6" s="1"/>
  <c r="D26" i="2" s="1"/>
  <c r="D28" i="2" s="1"/>
  <c r="D30" i="2" s="1"/>
  <c r="D32" i="2" s="1"/>
  <c r="D39" i="6"/>
  <c r="G33" i="5"/>
  <c r="G37" i="5" s="1"/>
  <c r="G41" i="5" s="1"/>
  <c r="G26" i="3" s="1"/>
  <c r="H20" i="12" s="1"/>
  <c r="I28" i="3"/>
  <c r="I30" i="3" s="1"/>
  <c r="I32" i="3" s="1"/>
  <c r="H28" i="12"/>
  <c r="E28" i="12" s="1"/>
  <c r="F35" i="5"/>
  <c r="F39" i="5" s="1"/>
  <c r="F37" i="5"/>
  <c r="F41" i="5" s="1"/>
  <c r="F26" i="3" s="1"/>
  <c r="D43" i="6"/>
  <c r="D47" i="6" s="1"/>
  <c r="H26" i="3" s="1"/>
  <c r="G23" i="12"/>
  <c r="E23" i="12" s="1"/>
  <c r="I25" i="46" l="1"/>
  <c r="L25" i="46" s="1"/>
  <c r="Q22" i="44" s="1"/>
  <c r="R22" i="44" s="1"/>
  <c r="I24" i="46"/>
  <c r="L24" i="46" s="1"/>
  <c r="I20" i="46"/>
  <c r="L20" i="46" s="1"/>
  <c r="I19" i="46"/>
  <c r="L19" i="46" s="1"/>
  <c r="G35" i="5"/>
  <c r="G39" i="5" s="1"/>
  <c r="G26" i="1" s="1"/>
  <c r="H28" i="3"/>
  <c r="H30" i="3" s="1"/>
  <c r="H32" i="3" s="1"/>
  <c r="H24" i="12"/>
  <c r="E24" i="12" s="1"/>
  <c r="F43" i="5"/>
  <c r="F26" i="1"/>
  <c r="F28" i="1" s="1"/>
  <c r="F30" i="1" s="1"/>
  <c r="F32" i="1" s="1"/>
  <c r="F28" i="3"/>
  <c r="F30" i="3" s="1"/>
  <c r="F32" i="3" s="1"/>
  <c r="H17" i="12"/>
  <c r="J28" i="12"/>
  <c r="G43" i="5"/>
  <c r="G28" i="3"/>
  <c r="G30" i="3" s="1"/>
  <c r="G32" i="3" s="1"/>
  <c r="J23" i="12"/>
  <c r="Q21" i="44" l="1"/>
  <c r="T22" i="44"/>
  <c r="U22" i="44"/>
  <c r="I17" i="46"/>
  <c r="L17" i="46" s="1"/>
  <c r="I18" i="46"/>
  <c r="L18" i="46" s="1"/>
  <c r="Q17" i="44" s="1"/>
  <c r="R17" i="44" s="1"/>
  <c r="G28" i="1"/>
  <c r="G30" i="1" s="1"/>
  <c r="G32" i="1" s="1"/>
  <c r="G20" i="12"/>
  <c r="E20" i="12" s="1"/>
  <c r="I32" i="46" s="1"/>
  <c r="L32" i="46" s="1"/>
  <c r="Q27" i="44" s="1"/>
  <c r="R27" i="44" s="1"/>
  <c r="G17" i="12"/>
  <c r="E17" i="12" s="1"/>
  <c r="J24" i="12"/>
  <c r="I21" i="46" l="1"/>
  <c r="L21" i="46" s="1"/>
  <c r="Q18" i="44" s="1"/>
  <c r="R18" i="44" s="1"/>
  <c r="I10" i="46"/>
  <c r="L10" i="46" s="1"/>
  <c r="Q9" i="44" s="1"/>
  <c r="R9" i="44" s="1"/>
  <c r="I15" i="46"/>
  <c r="L15" i="46" s="1"/>
  <c r="Q14" i="44" s="1"/>
  <c r="R14" i="44" s="1"/>
  <c r="I16" i="46"/>
  <c r="L16" i="46" s="1"/>
  <c r="Q15" i="44" s="1"/>
  <c r="R15" i="44" s="1"/>
  <c r="I29" i="46"/>
  <c r="L29" i="46" s="1"/>
  <c r="Q24" i="44" s="1"/>
  <c r="R24" i="44" s="1"/>
  <c r="I28" i="46"/>
  <c r="L28" i="46" s="1"/>
  <c r="U27" i="44"/>
  <c r="T27" i="44"/>
  <c r="R21" i="44"/>
  <c r="T17" i="44"/>
  <c r="U17" i="44"/>
  <c r="Q16" i="44"/>
  <c r="J20" i="12"/>
  <c r="J17" i="12"/>
  <c r="U24" i="44" l="1"/>
  <c r="T24" i="44"/>
  <c r="T15" i="44"/>
  <c r="U15" i="44"/>
  <c r="U14" i="44"/>
  <c r="T14" i="44"/>
  <c r="Q23" i="44"/>
  <c r="L30" i="46"/>
  <c r="U9" i="44"/>
  <c r="T9" i="44"/>
  <c r="U18" i="44"/>
  <c r="T18" i="44"/>
  <c r="U21" i="44"/>
  <c r="T21" i="44"/>
  <c r="R16" i="44"/>
  <c r="D20" i="1"/>
  <c r="D24" i="1" s="1"/>
  <c r="R23" i="44" l="1"/>
  <c r="Q25" i="44"/>
  <c r="U16" i="44"/>
  <c r="T16" i="44"/>
  <c r="D23" i="5"/>
  <c r="D35" i="5" s="1"/>
  <c r="T23" i="44" l="1"/>
  <c r="T25" i="44" s="1"/>
  <c r="U23" i="44"/>
  <c r="R25" i="44"/>
  <c r="U25" i="44" s="1"/>
  <c r="E20" i="1"/>
  <c r="E24" i="1" s="1"/>
  <c r="D27" i="5"/>
  <c r="D29" i="5" s="1"/>
  <c r="D31" i="5" s="1"/>
  <c r="D33" i="5" s="1"/>
  <c r="D37" i="5" l="1"/>
  <c r="D41" i="5" s="1"/>
  <c r="D26" i="3" s="1"/>
  <c r="D39" i="5"/>
  <c r="E23" i="5"/>
  <c r="H11" i="12" l="1"/>
  <c r="D28" i="3"/>
  <c r="D30" i="3" s="1"/>
  <c r="D32" i="3" s="1"/>
  <c r="D43" i="5"/>
  <c r="D26" i="1"/>
  <c r="G11" i="12" s="1"/>
  <c r="E27" i="5"/>
  <c r="E29" i="5" s="1"/>
  <c r="E31" i="5" s="1"/>
  <c r="E33" i="5" s="1"/>
  <c r="E11" i="12" l="1"/>
  <c r="E35" i="5"/>
  <c r="E39" i="5" s="1"/>
  <c r="E26" i="1" s="1"/>
  <c r="E37" i="5"/>
  <c r="E41" i="5" s="1"/>
  <c r="E26" i="3" s="1"/>
  <c r="D28" i="1"/>
  <c r="D30" i="1" s="1"/>
  <c r="D32" i="1" s="1"/>
  <c r="G49" i="45" l="1"/>
  <c r="G50" i="45" s="1"/>
  <c r="G64" i="45" s="1"/>
  <c r="G42" i="45"/>
  <c r="I9" i="46"/>
  <c r="L9" i="46" s="1"/>
  <c r="J11" i="12"/>
  <c r="E43" i="5"/>
  <c r="H14" i="12"/>
  <c r="E28" i="3"/>
  <c r="E30" i="3" s="1"/>
  <c r="E32" i="3" s="1"/>
  <c r="G14" i="12"/>
  <c r="E28" i="1"/>
  <c r="E30" i="1" s="1"/>
  <c r="E32" i="1" s="1"/>
  <c r="L11" i="46" l="1"/>
  <c r="Q8" i="44"/>
  <c r="P29" i="45"/>
  <c r="Q29" i="45" s="1"/>
  <c r="P27" i="45"/>
  <c r="Q27" i="45" s="1"/>
  <c r="P17" i="45"/>
  <c r="Q17" i="45" s="1"/>
  <c r="P13" i="45"/>
  <c r="Q13" i="45" s="1"/>
  <c r="G43" i="45"/>
  <c r="G63" i="45" s="1"/>
  <c r="P10" i="45"/>
  <c r="Q10" i="45" s="1"/>
  <c r="P18" i="45"/>
  <c r="Q18" i="45" s="1"/>
  <c r="P9" i="45"/>
  <c r="Q9" i="45" s="1"/>
  <c r="P14" i="45"/>
  <c r="Q14" i="45" s="1"/>
  <c r="P19" i="45"/>
  <c r="Q19" i="45" s="1"/>
  <c r="P16" i="45"/>
  <c r="Q16" i="45" s="1"/>
  <c r="P12" i="45"/>
  <c r="Q12" i="45" s="1"/>
  <c r="P11" i="45"/>
  <c r="Q11" i="45" s="1"/>
  <c r="P15" i="45"/>
  <c r="Q15" i="45" s="1"/>
  <c r="P8" i="45"/>
  <c r="P23" i="45"/>
  <c r="E14" i="12"/>
  <c r="P21" i="45" l="1"/>
  <c r="P25" i="45" s="1"/>
  <c r="Q8" i="45"/>
  <c r="S15" i="45"/>
  <c r="R15" i="45"/>
  <c r="S19" i="45"/>
  <c r="R19" i="45"/>
  <c r="R10" i="45"/>
  <c r="S10" i="45"/>
  <c r="R27" i="45"/>
  <c r="S27" i="45"/>
  <c r="J14" i="12"/>
  <c r="I14" i="46"/>
  <c r="L14" i="46" s="1"/>
  <c r="Q13" i="44" s="1"/>
  <c r="R13" i="44" s="1"/>
  <c r="I13" i="46"/>
  <c r="L13" i="46" s="1"/>
  <c r="S11" i="45"/>
  <c r="R11" i="45"/>
  <c r="R14" i="45"/>
  <c r="S14" i="45"/>
  <c r="R29" i="45"/>
  <c r="S29" i="45"/>
  <c r="R12" i="45"/>
  <c r="S12" i="45"/>
  <c r="S9" i="45"/>
  <c r="R9" i="45"/>
  <c r="R13" i="45"/>
  <c r="S13" i="45"/>
  <c r="Q10" i="44"/>
  <c r="R8" i="44"/>
  <c r="S16" i="45"/>
  <c r="R16" i="45"/>
  <c r="S18" i="45"/>
  <c r="R18" i="45"/>
  <c r="S17" i="45"/>
  <c r="R17" i="45"/>
  <c r="Q12" i="44" l="1"/>
  <c r="L22" i="46"/>
  <c r="L42" i="46" s="1"/>
  <c r="U13" i="44"/>
  <c r="T13" i="44"/>
  <c r="R10" i="44"/>
  <c r="U8" i="44"/>
  <c r="T8" i="44"/>
  <c r="T10" i="44" s="1"/>
  <c r="S8" i="45"/>
  <c r="Q21" i="45"/>
  <c r="R8" i="45"/>
  <c r="R21" i="45" s="1"/>
  <c r="Q23" i="45" l="1"/>
  <c r="S23" i="45" s="1"/>
  <c r="S21" i="45"/>
  <c r="Q25" i="45"/>
  <c r="U10" i="44"/>
  <c r="R12" i="44"/>
  <c r="Q19" i="44"/>
  <c r="Q37" i="44" s="1"/>
  <c r="R23" i="45"/>
  <c r="R25" i="45"/>
  <c r="T12" i="44" l="1"/>
  <c r="T19" i="44" s="1"/>
  <c r="T37" i="44" s="1"/>
  <c r="U12" i="44"/>
  <c r="R19" i="44"/>
  <c r="U19" i="44" l="1"/>
  <c r="R37" i="44"/>
  <c r="U37" i="44" s="1"/>
</calcChain>
</file>

<file path=xl/sharedStrings.xml><?xml version="1.0" encoding="utf-8"?>
<sst xmlns="http://schemas.openxmlformats.org/spreadsheetml/2006/main" count="1904" uniqueCount="650">
  <si>
    <t>Puget Sound Energy</t>
  </si>
  <si>
    <t>Electric Decoupling Mechanism</t>
  </si>
  <si>
    <t>Line</t>
  </si>
  <si>
    <t>Schedule</t>
  </si>
  <si>
    <t>Schedules</t>
  </si>
  <si>
    <t>No.</t>
  </si>
  <si>
    <t>Source</t>
  </si>
  <si>
    <t>8 &amp; 24</t>
  </si>
  <si>
    <t>7A, 11, 25, 29, 35 &amp; 43</t>
  </si>
  <si>
    <t>(a)</t>
  </si>
  <si>
    <t>(b)</t>
  </si>
  <si>
    <t>(c)</t>
  </si>
  <si>
    <t>(d)</t>
  </si>
  <si>
    <t>(e)</t>
  </si>
  <si>
    <t>(f)</t>
  </si>
  <si>
    <t>Work Paper</t>
  </si>
  <si>
    <t>Total Balance to Amortize</t>
  </si>
  <si>
    <t>Forecasted Rate Year Base Sales (kWh)</t>
  </si>
  <si>
    <t>Rate Year Amortization Rate ($/kWh)</t>
  </si>
  <si>
    <t>Post-Rate Test Amortization Rate ($/kWh)</t>
  </si>
  <si>
    <t>Post-Rate Test Deferred Balance to Recover/(Refund)</t>
  </si>
  <si>
    <t>Calculation</t>
  </si>
  <si>
    <t xml:space="preserve">Post-Rate Test Total Balance for Amortization </t>
  </si>
  <si>
    <t>Post-Rate Test Deferred Balance not Amortized</t>
  </si>
  <si>
    <t>12 &amp; 26</t>
  </si>
  <si>
    <t>10 &amp; 31</t>
  </si>
  <si>
    <t>Forecasted Rate Year Base Sales (KW)</t>
  </si>
  <si>
    <t>Rate Year Amortization Rate ($/KW)</t>
  </si>
  <si>
    <t>Post-Rate Test Amortization Rate ($/KW)</t>
  </si>
  <si>
    <t>Average Rate ($/kWh)</t>
  </si>
  <si>
    <t>Current Schedule 142 Delivery Margin Amortization Rate ($/kWh)</t>
  </si>
  <si>
    <t>Tariff</t>
  </si>
  <si>
    <t>Current Schedule 142 Fixed Power Cost Amortization Rate ($/kWh)</t>
  </si>
  <si>
    <t>Total Current Schedule 142 Rate ($/kWh)</t>
  </si>
  <si>
    <t>Proposed Schedule 142 Delivery Margin Amortization Rate ($/kWh)</t>
  </si>
  <si>
    <t>Proposed Schedule 142 Fixed Power Cost Amortization Rate ($/kWh)</t>
  </si>
  <si>
    <t>Total Proposed Schedule 142 Rate ($/kWh)</t>
  </si>
  <si>
    <t>Incremental Change in Volumetric Delivery Revenue per Unit ($/kWh)</t>
  </si>
  <si>
    <t>% Change to Revenues</t>
  </si>
  <si>
    <t>% above Rate Test Maximum</t>
  </si>
  <si>
    <t>Adjust Schedule 142 Delivery Margin Amortization Rate ($/kWh)</t>
  </si>
  <si>
    <t>Adjust Schedule 142 Fixed Power Cost Amortization Rate ($/kWh)</t>
  </si>
  <si>
    <t>Post-Rate Test Schedule 142 Delivery Margin Amortization Rate ($/kWh)</t>
  </si>
  <si>
    <t>Post-Rate Test Schedule 142 Fixed Power Cost Amortization Rate ($/kWh)</t>
  </si>
  <si>
    <t>Post-Rate Test Total Schedule 142 Amortization Rate ($/kWh)</t>
  </si>
  <si>
    <t>Average Rate ($/KW)</t>
  </si>
  <si>
    <t>Plus: Current Schedule 142 Delivery Margin Amortization Rate ($/KW)</t>
  </si>
  <si>
    <t>Plus: Current Schedule 142 Fixed Power Cost Amortization Rate ($/kWh)</t>
  </si>
  <si>
    <t>Proposed Schedule 142 Delivery Margin Amortization Rate ($/KW)</t>
  </si>
  <si>
    <t>Incremental Change to Delivery Margin Amortization Rate ($/KW)</t>
  </si>
  <si>
    <t>Incremental Change to Fixed Power Cost Amortization Rate ($/kWh)</t>
  </si>
  <si>
    <t>% Change to Delivery Revenues</t>
  </si>
  <si>
    <t>% Change to Fixed Power Cost Revenues</t>
  </si>
  <si>
    <t>% Total Change to Revenues</t>
  </si>
  <si>
    <t>Adjust Schedule 142 Delivery Margin Amortization Rate ($/KW)</t>
  </si>
  <si>
    <t>Post-Rate Test Schedule 142 Delivery Margin Amortization Rate ($/KW)</t>
  </si>
  <si>
    <t>Line No.</t>
  </si>
  <si>
    <t>Estimated Annual Proforma Base Revenue</t>
  </si>
  <si>
    <t>Schedule 95
PCORC</t>
  </si>
  <si>
    <t>Schedule 95A
Federal Incentive Credit</t>
  </si>
  <si>
    <t>Schedule 120
Conservation</t>
  </si>
  <si>
    <t>Schedule 129
Low Income</t>
  </si>
  <si>
    <t>Schedule 132
Merger Credit</t>
  </si>
  <si>
    <t>Schedule 137
RECS</t>
  </si>
  <si>
    <t>Schedule 140
Property Tax</t>
  </si>
  <si>
    <t>Schedule 142
Decoupling</t>
  </si>
  <si>
    <t>Schedule 194
BPA Res &amp; Farm Credit</t>
  </si>
  <si>
    <t>(g)</t>
  </si>
  <si>
    <t>(h)</t>
  </si>
  <si>
    <t>(i)</t>
  </si>
  <si>
    <t>(j)</t>
  </si>
  <si>
    <t>(k)</t>
  </si>
  <si>
    <t>(l)</t>
  </si>
  <si>
    <t>(m)</t>
  </si>
  <si>
    <t>(n)</t>
  </si>
  <si>
    <t>(o)</t>
  </si>
  <si>
    <t>7A (Note 1)</t>
  </si>
  <si>
    <t>Residential</t>
  </si>
  <si>
    <t>26 &amp; 26P</t>
  </si>
  <si>
    <t>Total Secondary Voltage</t>
  </si>
  <si>
    <t>Total Primary Voltage</t>
  </si>
  <si>
    <t>Total High Voltage</t>
  </si>
  <si>
    <t>50-59</t>
  </si>
  <si>
    <t>449-459</t>
  </si>
  <si>
    <t>Total</t>
  </si>
  <si>
    <t>Check</t>
  </si>
  <si>
    <t>Actual Customers</t>
  </si>
  <si>
    <t xml:space="preserve">  Schedule 7</t>
  </si>
  <si>
    <t xml:space="preserve">  Schedules 8 &amp; 24</t>
  </si>
  <si>
    <t>Delivery Margin Revenue</t>
  </si>
  <si>
    <t>UE-170033</t>
  </si>
  <si>
    <t>Maximum Net Operating Income</t>
  </si>
  <si>
    <t>Difference</t>
  </si>
  <si>
    <t xml:space="preserve">Total Earnings Sharing </t>
  </si>
  <si>
    <t xml:space="preserve">Delivery Margin Revenue </t>
  </si>
  <si>
    <t>Delivery Margin Earnings Sharing Allocation:</t>
  </si>
  <si>
    <t>Allocation Factors</t>
  </si>
  <si>
    <t>% of (3c)</t>
  </si>
  <si>
    <t>Allocation of Earnings Sharing</t>
  </si>
  <si>
    <t>(7c) x (5)</t>
  </si>
  <si>
    <t>Total Proposed</t>
  </si>
  <si>
    <t>Schedule 142 Rate</t>
  </si>
  <si>
    <t>Schedule 142</t>
  </si>
  <si>
    <t>Delivery Margin</t>
  </si>
  <si>
    <t>Fixed Power Cost</t>
  </si>
  <si>
    <t>Units</t>
  </si>
  <si>
    <t>Adjusting Rates</t>
  </si>
  <si>
    <t>Amortization</t>
  </si>
  <si>
    <t>Schedules 7</t>
  </si>
  <si>
    <t>Energy Charge</t>
  </si>
  <si>
    <t>$/kWh</t>
  </si>
  <si>
    <t>Schedules 8 &amp; 24</t>
  </si>
  <si>
    <t>Schedules 7A, 11, 25, 29, 35 &amp; 43</t>
  </si>
  <si>
    <t>Schedule 12 &amp; 26</t>
  </si>
  <si>
    <t>Demand Charge</t>
  </si>
  <si>
    <t xml:space="preserve">$/KW </t>
  </si>
  <si>
    <t>$kWh</t>
  </si>
  <si>
    <t>Schedule 10 &amp; 31</t>
  </si>
  <si>
    <t>$/KW</t>
  </si>
  <si>
    <t>Sch 142</t>
  </si>
  <si>
    <t>kWh</t>
  </si>
  <si>
    <t>Total Residential</t>
  </si>
  <si>
    <t>KW</t>
  </si>
  <si>
    <t>Lighting</t>
  </si>
  <si>
    <t>Customer Bill</t>
  </si>
  <si>
    <t>Month</t>
  </si>
  <si>
    <t>$ Difference</t>
  </si>
  <si>
    <t>% Difference</t>
  </si>
  <si>
    <t>January</t>
  </si>
  <si>
    <t>February</t>
  </si>
  <si>
    <t>March</t>
  </si>
  <si>
    <t>April</t>
  </si>
  <si>
    <t>May</t>
  </si>
  <si>
    <t>June</t>
  </si>
  <si>
    <t>July</t>
  </si>
  <si>
    <t>August</t>
  </si>
  <si>
    <t>September</t>
  </si>
  <si>
    <t>October</t>
  </si>
  <si>
    <t>November</t>
  </si>
  <si>
    <t>December</t>
  </si>
  <si>
    <t>Annual Total</t>
  </si>
  <si>
    <t>Monthly Average</t>
  </si>
  <si>
    <t>Customer Monthly Charge:</t>
  </si>
  <si>
    <t>per Month</t>
  </si>
  <si>
    <t>Schedule 141 - ERF Rider - 1 Phase Basic Charge</t>
  </si>
  <si>
    <t>Subtotal Base Monthly Charge</t>
  </si>
  <si>
    <t>Energy Charge:</t>
  </si>
  <si>
    <t>Schedule 7 first 600 kWh</t>
  </si>
  <si>
    <t>$ / kWh</t>
  </si>
  <si>
    <t>Schedule 129 - Low Income</t>
  </si>
  <si>
    <t>Schedule 140 - Property Tax Rider</t>
  </si>
  <si>
    <t>Schedule 141 - ERF Rider - First 600 kWh</t>
  </si>
  <si>
    <t>Schedule 142 - Decoupling Rider</t>
  </si>
  <si>
    <t>Subtotal Base First 600 kWh Charge</t>
  </si>
  <si>
    <t>Schedule 7 over 600 kWh</t>
  </si>
  <si>
    <t>Schedule 141 - ERF Rider - Over 600 kWh</t>
  </si>
  <si>
    <t>Subtotal Base Over 600 kWh Charge</t>
  </si>
  <si>
    <t>Schedule 95 - Power Cost Adjustment Clause</t>
  </si>
  <si>
    <t>Schedule 95A - Wind Power Production Credit</t>
  </si>
  <si>
    <t>Schedule 120 - Conservation Rider</t>
  </si>
  <si>
    <t>Schedule 132 - Merger Credit</t>
  </si>
  <si>
    <t>Schedule 133 - Regulatory Asset Tracker</t>
  </si>
  <si>
    <t>Schedule 137 - Renewable Energy Credit</t>
  </si>
  <si>
    <t>Schedule 194 - BPA Exchange Credit</t>
  </si>
  <si>
    <t>Proposed Effective May 1, 2018</t>
  </si>
  <si>
    <t>7A, 8, 11, 24, 25, 29</t>
  </si>
  <si>
    <t>35, 40, 43, 46 &amp; 49</t>
  </si>
  <si>
    <t xml:space="preserve">Volumetric Delivery Margin Revenue </t>
  </si>
  <si>
    <t xml:space="preserve">Non-Residential Group Earnings Sharing </t>
  </si>
  <si>
    <t>Peak Credit Allocation Factors (1)</t>
  </si>
  <si>
    <t>% of (2c)</t>
  </si>
  <si>
    <t>Without Revenue Sensitive Items:</t>
  </si>
  <si>
    <t xml:space="preserve">   Total Fixed Power Cost Deferral @ December 31, 2017</t>
  </si>
  <si>
    <t xml:space="preserve">   Allocation of Deferral</t>
  </si>
  <si>
    <t>(5c) x (2)</t>
  </si>
  <si>
    <t>Conversion Factor</t>
  </si>
  <si>
    <t>With Revenue Sensitive Items:</t>
  </si>
  <si>
    <t>(5c) / (9c)</t>
  </si>
  <si>
    <t>(12c) x (2)</t>
  </si>
  <si>
    <t>(1) Does not total to 100% since a portion is allocated to Firm Resale Customers which is not a decoupled schedule.</t>
  </si>
  <si>
    <t>Allocation Factor</t>
  </si>
  <si>
    <t xml:space="preserve">   Non-Residential Amortization @ December 31, 2017</t>
  </si>
  <si>
    <t xml:space="preserve">   Allocation of Amortization</t>
  </si>
  <si>
    <t>(7c) x (4)</t>
  </si>
  <si>
    <t xml:space="preserve">   Total Non-Residential Deferral @ December 31, 2017</t>
  </si>
  <si>
    <t>(11c) x (4)</t>
  </si>
  <si>
    <t xml:space="preserve">   Total Non-Residential Interest @ December 31, 2017</t>
  </si>
  <si>
    <t xml:space="preserve">   Allocation of Interest</t>
  </si>
  <si>
    <t>(15c) x (4)</t>
  </si>
  <si>
    <t>(7c) / (19c)</t>
  </si>
  <si>
    <t>(22c) x (4)</t>
  </si>
  <si>
    <t>(11c) / (19c)</t>
  </si>
  <si>
    <t>(26c) x (4)</t>
  </si>
  <si>
    <t>(15c) / (19c)</t>
  </si>
  <si>
    <t>(30c) x (4)</t>
  </si>
  <si>
    <t>Development of Margin Revenue</t>
  </si>
  <si>
    <t>CY 2017</t>
  </si>
  <si>
    <t xml:space="preserve">  Schedule 12 &amp; 26</t>
  </si>
  <si>
    <t xml:space="preserve">  Schedule 10 &amp; 31</t>
  </si>
  <si>
    <t>Weather Normalized Volumes (kWh)</t>
  </si>
  <si>
    <t xml:space="preserve">  Schedule 29</t>
  </si>
  <si>
    <t xml:space="preserve">  Schedule 35 </t>
  </si>
  <si>
    <t xml:space="preserve">  Schedule 40</t>
  </si>
  <si>
    <t xml:space="preserve">  Schedule 43</t>
  </si>
  <si>
    <t>Delivery Revenue Per Unit ($/kWh)</t>
  </si>
  <si>
    <t>Delivery Revenue Margin</t>
  </si>
  <si>
    <t>ELECTRIC COST OF SERVICE SUMMARY</t>
  </si>
  <si>
    <t>Adjusted Test Year Twelve Months ended September 2016 @ Proforma Rev Requirement</t>
  </si>
  <si>
    <t>Delivery Costs</t>
  </si>
  <si>
    <t>Description</t>
  </si>
  <si>
    <t>Total Company</t>
  </si>
  <si>
    <t>Residential Sch 7</t>
  </si>
  <si>
    <t>Sec Volt Sch 24 (kW&lt; 50)</t>
  </si>
  <si>
    <t>Sec Volt Sch 25 (kW &gt; 50 &amp; &lt; 350)</t>
  </si>
  <si>
    <t>Sec Volt Sch 26 (kW &gt; 350)</t>
  </si>
  <si>
    <t>Pri Volt Sch 31 (General Service)</t>
  </si>
  <si>
    <t>Pri Volt Sch 35 (Irrigation)</t>
  </si>
  <si>
    <t>Pri Svc 43</t>
  </si>
  <si>
    <t>Campus 40</t>
  </si>
  <si>
    <t>High Volt 46/49</t>
  </si>
  <si>
    <t>Choice/Retail Wheeling PV</t>
  </si>
  <si>
    <t>Choice/Retail Wheeling HV</t>
  </si>
  <si>
    <t>Lighting 50-59</t>
  </si>
  <si>
    <t>Firm Resale Small</t>
  </si>
  <si>
    <t>(p)</t>
  </si>
  <si>
    <t>Demand</t>
  </si>
  <si>
    <t>PC-3</t>
  </si>
  <si>
    <t>NRG</t>
  </si>
  <si>
    <t>DEM</t>
  </si>
  <si>
    <t>Total Revenue Requirement</t>
  </si>
  <si>
    <t>Revenues Other Than Rate Sch. Rev.</t>
  </si>
  <si>
    <t>Fixed PCA Costs</t>
  </si>
  <si>
    <t>Variable PCA Costs</t>
  </si>
  <si>
    <t>Allocate Fixed PCA Costs on PC-3</t>
  </si>
  <si>
    <t>Allocate Variable PCA Costs on PC-3</t>
  </si>
  <si>
    <t>Total PCA Costs</t>
  </si>
  <si>
    <t>Peak Credit Allocation For One Time Allocation of CY2017 Deferred Fixed Power Cost Revenues</t>
  </si>
  <si>
    <t>% Applicable to Energy</t>
  </si>
  <si>
    <t>% Applicable to Demand</t>
  </si>
  <si>
    <t>Total Allocation to Class</t>
  </si>
  <si>
    <t>Decoupling Filing - Revised July 1, 2014</t>
  </si>
  <si>
    <t>Development of Annual Allowed Delivery Revenue Per Customer - Electric</t>
  </si>
  <si>
    <t>Other</t>
  </si>
  <si>
    <t>Non-Residential Schedules*</t>
  </si>
  <si>
    <t>Test Year Allowed Delivery Revenue</t>
  </si>
  <si>
    <t>UE-130137 WP</t>
  </si>
  <si>
    <t>Test Year Customers</t>
  </si>
  <si>
    <t>Quarterly Report</t>
  </si>
  <si>
    <t>Test Year Volumetric Delivery Revenue Per Customer</t>
  </si>
  <si>
    <t>K-Factor</t>
  </si>
  <si>
    <t xml:space="preserve">  - Effective July 1, 2013</t>
  </si>
  <si>
    <t>Input</t>
  </si>
  <si>
    <t xml:space="preserve">  - Effective January 1, 2014</t>
  </si>
  <si>
    <t xml:space="preserve">  - Effective January 1, 2015</t>
  </si>
  <si>
    <t xml:space="preserve">  - Effective January 1, 2016</t>
  </si>
  <si>
    <t xml:space="preserve">  - Effective January 1, 2017**</t>
  </si>
  <si>
    <t>K-Factor Adjusted Volumetric Delivery Revenue Per Customer</t>
  </si>
  <si>
    <t>Test Year Basic &amp; Minimum Charge Revenue</t>
  </si>
  <si>
    <t>Test Year Basic Charge Revenue Per Customer</t>
  </si>
  <si>
    <t>Annual Allowed Volumetric Delivery Revenue Per Customer</t>
  </si>
  <si>
    <t>* Schedules 8,11, 24, 25, 29, 35, 40, 43, 46, 49.</t>
  </si>
  <si>
    <t>** Only if rates from PSE's next general rate case have not yet gone into effect.</t>
  </si>
  <si>
    <t>Decoupling Proposal - Revised July 1, 2014</t>
  </si>
  <si>
    <t>Development of Annual Allowed Delivery Revenue Per Customer - Electric Schedules 12/26 &amp; 10/31</t>
  </si>
  <si>
    <t>Sch 12 &amp; 26</t>
  </si>
  <si>
    <t>Sch 10 &amp; 31</t>
  </si>
  <si>
    <t xml:space="preserve">  - Effective January 1, 2017*</t>
  </si>
  <si>
    <t>* Only if rates from PSE's next general rate case have not yet gone into effect.</t>
  </si>
  <si>
    <t>46 &amp; 49</t>
  </si>
  <si>
    <t>Development of Delivery Margin Amortization Rate</t>
  </si>
  <si>
    <t>2018 Electric Decoupling Filing</t>
  </si>
  <si>
    <t>Estimated Amortization Balance as of April 30, 2018</t>
  </si>
  <si>
    <t>Deferred Balance at End of CY 2017</t>
  </si>
  <si>
    <t>Interest Balance at End of CY 2017</t>
  </si>
  <si>
    <t>CY 2017 Earnings Test Adjustment</t>
  </si>
  <si>
    <t>Development of Fixed Power Cost Amortization Rate</t>
  </si>
  <si>
    <t xml:space="preserve">CY 2017 Normalized Revenues </t>
  </si>
  <si>
    <t>CY 2017 Normalized Sales (kWh)</t>
  </si>
  <si>
    <t>CY 2017 Normalized Sales (KW)</t>
  </si>
  <si>
    <t>Forecast Delivered Sales Volumes and Customer Counts</t>
  </si>
  <si>
    <t>Projected Delivered Sales Volume by Month (kWh)</t>
  </si>
  <si>
    <t>Rate Schedule</t>
  </si>
  <si>
    <t>7A</t>
  </si>
  <si>
    <t>11 &amp; 25</t>
  </si>
  <si>
    <t>Projected Demand by Month (KW)</t>
  </si>
  <si>
    <t xml:space="preserve">Projected Customers by Month </t>
  </si>
  <si>
    <t>Average</t>
  </si>
  <si>
    <t>12ME Apr-19</t>
  </si>
  <si>
    <t>Schedules 46 &amp; 49</t>
  </si>
  <si>
    <t>Schedules 7A,11,25,29,35&amp;43</t>
  </si>
  <si>
    <t>Projected</t>
  </si>
  <si>
    <t>Deferral Amortization Rate ($/kWh)</t>
  </si>
  <si>
    <t>Deferral Amortization</t>
  </si>
  <si>
    <t>Remove Rev Sensitive Items (Conversion Factor)</t>
  </si>
  <si>
    <t>Deferral Amortization Net of Rev Sensitive Items</t>
  </si>
  <si>
    <t xml:space="preserve">KW </t>
  </si>
  <si>
    <t>Deferral Amortization Rate ($/KW)</t>
  </si>
  <si>
    <t>Estimated Amortization through April 2018</t>
  </si>
  <si>
    <t>Source: F2017 Load forecast (8-17-17)</t>
  </si>
  <si>
    <t xml:space="preserve">Schedule 7 Decoupling Refund/Surcharge Amortization </t>
  </si>
  <si>
    <t xml:space="preserve">Schedules 8 &amp; 24 Decoupling Refund/Surcharge Amortization </t>
  </si>
  <si>
    <t>Schedules 7A, 11, 25, 29, 35 &amp; 43 Decoupling Refund/Surcharge Amortization</t>
  </si>
  <si>
    <t xml:space="preserve">Schedule 40 Decoupling Refund/Surcharge Amortization </t>
  </si>
  <si>
    <t xml:space="preserve">Schedules 12 &amp; 26 Decoupling Refund/Surcharge Amortization </t>
  </si>
  <si>
    <t>Schedules 10 &amp; 31 Decoupling Refund/Surcharge Amortization</t>
  </si>
  <si>
    <t xml:space="preserve">Schedules 46 &amp; 49 Decoupling Refund/Surcharge Amortization </t>
  </si>
  <si>
    <t>2017 General Rate Case</t>
  </si>
  <si>
    <t>Electric GRC</t>
  </si>
  <si>
    <t>PUGET SOUND ENERGY-ELECTRIC</t>
  </si>
  <si>
    <t>CONVERSION FACTOR - ELECTRIC</t>
  </si>
  <si>
    <t>FOR THE TWELVE MONTHS ENDED SEPTEMBER 30, 2016</t>
  </si>
  <si>
    <t>COMMISSION BASIS REPORT</t>
  </si>
  <si>
    <t>LINE</t>
  </si>
  <si>
    <t>NO.</t>
  </si>
  <si>
    <t>DESCRIPTION</t>
  </si>
  <si>
    <t>RATE</t>
  </si>
  <si>
    <t>BAD DEBTS</t>
  </si>
  <si>
    <t>ANNUAL FILING FEE</t>
  </si>
  <si>
    <t>SUM OF TAXES OTHER</t>
  </si>
  <si>
    <t>CONVERSION FACTOR EXCLUDING FEDERAL INCOME TAX ( 1 - LINE 5)</t>
  </si>
  <si>
    <t>FEDERAL INCOME TAX ( LINE 7 * 35%)</t>
  </si>
  <si>
    <t xml:space="preserve">CONVERSION FACTOR INCL FEDERAL INCOME TAX ( LINE 5 + LINE 8 ) </t>
  </si>
  <si>
    <t>Exhibit 8</t>
  </si>
  <si>
    <t>Total Deferral &amp; Interest Balance</t>
  </si>
  <si>
    <t>(2) + (4) + (6)</t>
  </si>
  <si>
    <t>(2) / (10)</t>
  </si>
  <si>
    <t>(4) / (10)</t>
  </si>
  <si>
    <t>Interest Balance including Revenue Sensitive Items</t>
  </si>
  <si>
    <t>(6) / (10)</t>
  </si>
  <si>
    <t>Total Balance including Revenue Sensitive Items</t>
  </si>
  <si>
    <t>(12) + (14) + (16)</t>
  </si>
  <si>
    <t>Recovery of Delivery Deferral Balance by Rate Group</t>
  </si>
  <si>
    <t xml:space="preserve">Line  </t>
  </si>
  <si>
    <t>Deferral Balance at End of CY 2017</t>
  </si>
  <si>
    <t>Deferral Balance including Revenue Sensitive Items</t>
  </si>
  <si>
    <t>Normalizing Adjustments to Remove</t>
  </si>
  <si>
    <t>2017 CBR as Filed</t>
  </si>
  <si>
    <t>Temp Normalization</t>
  </si>
  <si>
    <t>Temp Related Power Costs</t>
  </si>
  <si>
    <t>Rate Case Expense</t>
  </si>
  <si>
    <t>Bad Debt</t>
  </si>
  <si>
    <t>Montana Tax</t>
  </si>
  <si>
    <t>Injuries &amp; Damages</t>
  </si>
  <si>
    <t>Storm Normalization</t>
  </si>
  <si>
    <t>2017 Adjusted CBR Earnings Test</t>
  </si>
  <si>
    <t>Rate Base Adjustments</t>
  </si>
  <si>
    <t>Commission basis report pg 3-A thru 3-B</t>
  </si>
  <si>
    <t xml:space="preserve">Restated Rate Base </t>
  </si>
  <si>
    <t>Commission basis report pg 1.01 line b</t>
  </si>
  <si>
    <t>Threshold (only 13 days at 2017 GRC ROR)</t>
  </si>
  <si>
    <t>(Source:  UE-130137/UG-130138 and UE-170033/UG-170034)</t>
  </si>
  <si>
    <t>Line 2 x Line 3</t>
  </si>
  <si>
    <t>Normalizing Adjustments</t>
  </si>
  <si>
    <t>Restated Net Operating Income (Cumulative)</t>
  </si>
  <si>
    <t>Previous Column + Line 5</t>
  </si>
  <si>
    <t>Line 4 - Line 6</t>
  </si>
  <si>
    <t>Excess Earnings (Cumulative)</t>
  </si>
  <si>
    <t>Greater of zero or line 7</t>
  </si>
  <si>
    <t>Earnings Sharing %</t>
  </si>
  <si>
    <t>UE-121697</t>
  </si>
  <si>
    <t>After-Tax Earnings Sharing (Cumulative)</t>
  </si>
  <si>
    <t>Line 8 x Line 9</t>
  </si>
  <si>
    <t>(Source:  UE-170033/UG-170034)</t>
  </si>
  <si>
    <t>Incremental Earnings Sharing for CY 2017 for Cost of Svc</t>
  </si>
  <si>
    <t>Line 10 ÷ Line11, &amp; for adj:  (Line 10 - Previous Line 10) ÷ Line11</t>
  </si>
  <si>
    <t>Actual</t>
  </si>
  <si>
    <t>One-Time Allocation of December 31, 2017 Fixed Power Cost Deferred Balance</t>
  </si>
  <si>
    <t>Development of 12ME December 2017 Margin Revenue</t>
  </si>
  <si>
    <t xml:space="preserve">  Schedules 7A, 11 &amp; 25</t>
  </si>
  <si>
    <t xml:space="preserve">  Schedule 46 &amp; 49</t>
  </si>
  <si>
    <t>Test Year NORMAL</t>
  </si>
  <si>
    <t xml:space="preserve">Total kWh Usage by Rate Schedule </t>
  </si>
  <si>
    <t>Temperature Sensitive Rate Schedules</t>
  </si>
  <si>
    <t>Class</t>
  </si>
  <si>
    <t>TY_Total</t>
  </si>
  <si>
    <t>Schedule 7, 17, 27, 37 &amp; 47</t>
  </si>
  <si>
    <t>Schedule 8</t>
  </si>
  <si>
    <t>Schedule 24 &amp; 24L</t>
  </si>
  <si>
    <t>Total Schedule 24</t>
  </si>
  <si>
    <t>Schedule 11</t>
  </si>
  <si>
    <t>Schedule 25, 25L &amp; 7A</t>
  </si>
  <si>
    <t>Total Schedule 25</t>
  </si>
  <si>
    <t>Schedule 12</t>
  </si>
  <si>
    <t>Schedule 26 &amp; 26L</t>
  </si>
  <si>
    <t>Total Schedule 26</t>
  </si>
  <si>
    <t>Schedule 10</t>
  </si>
  <si>
    <t>Schedule 31</t>
  </si>
  <si>
    <t>Total Schedule 31</t>
  </si>
  <si>
    <t>Schedule 29</t>
  </si>
  <si>
    <t>Schedule 40</t>
  </si>
  <si>
    <t>Schedule 43</t>
  </si>
  <si>
    <t>Resale 5</t>
  </si>
  <si>
    <t>% Diff from Actual (Total)</t>
  </si>
  <si>
    <t>Rate Schedules Not Sensitive to Temperature</t>
  </si>
  <si>
    <t>High Voltage (46/49)</t>
  </si>
  <si>
    <t>Schedule 35</t>
  </si>
  <si>
    <t>Grand Total</t>
  </si>
  <si>
    <t xml:space="preserve">  Schedules 8, 11, 24, 25, 29, 35, 40, 43, 46 &amp; 49</t>
  </si>
  <si>
    <t>Background Filter:</t>
  </si>
  <si>
    <t xml:space="preserve">Division {Electric} </t>
  </si>
  <si>
    <t>Key Figures</t>
  </si>
  <si>
    <t>Fiscal year/period</t>
  </si>
  <si>
    <t>Customer Counts</t>
  </si>
  <si>
    <t>Rate Category</t>
  </si>
  <si>
    <t>001/2017</t>
  </si>
  <si>
    <t>002/2017</t>
  </si>
  <si>
    <t>003/2017</t>
  </si>
  <si>
    <t>004/2017</t>
  </si>
  <si>
    <t>005/2017</t>
  </si>
  <si>
    <t>006/2017</t>
  </si>
  <si>
    <t>007/2017</t>
  </si>
  <si>
    <t>008/2017</t>
  </si>
  <si>
    <t>009/2017</t>
  </si>
  <si>
    <t>010/2017</t>
  </si>
  <si>
    <t>011/2017</t>
  </si>
  <si>
    <t>012/2017</t>
  </si>
  <si>
    <t>NM_MSTR_CI</t>
  </si>
  <si>
    <t>NM_MSTR_RS</t>
  </si>
  <si>
    <t>SCH_03E</t>
  </si>
  <si>
    <t>SCH_05E</t>
  </si>
  <si>
    <t>SCH_10E</t>
  </si>
  <si>
    <t>SCH_11E</t>
  </si>
  <si>
    <t>SCH_12E</t>
  </si>
  <si>
    <t>SCH_24EC</t>
  </si>
  <si>
    <t>SCH_24EI</t>
  </si>
  <si>
    <t>SCH_24EL</t>
  </si>
  <si>
    <t>SCH_25EC</t>
  </si>
  <si>
    <t>SCH_25EI</t>
  </si>
  <si>
    <t>SCH_25EL</t>
  </si>
  <si>
    <t>SCH_26EC</t>
  </si>
  <si>
    <t>SCH_26EI</t>
  </si>
  <si>
    <t>SCH_29E</t>
  </si>
  <si>
    <t>SCH_31EC</t>
  </si>
  <si>
    <t>SCH_31EI</t>
  </si>
  <si>
    <t>SCH_35E</t>
  </si>
  <si>
    <t>SCH_40EC</t>
  </si>
  <si>
    <t>SCH_40EI</t>
  </si>
  <si>
    <t>SCH_43E</t>
  </si>
  <si>
    <t>SCH_449EC</t>
  </si>
  <si>
    <t>SCH_449EI</t>
  </si>
  <si>
    <t>SCH_459EI</t>
  </si>
  <si>
    <t>SCH_46EC</t>
  </si>
  <si>
    <t>SCH_46EI</t>
  </si>
  <si>
    <t>SCH_49EC</t>
  </si>
  <si>
    <t>SCH_49EI</t>
  </si>
  <si>
    <t>SCH_50E</t>
  </si>
  <si>
    <t>SCH_51E</t>
  </si>
  <si>
    <t>SCH_52E</t>
  </si>
  <si>
    <t>SCH_53E</t>
  </si>
  <si>
    <t>SCH_54E</t>
  </si>
  <si>
    <t>SCH_55E</t>
  </si>
  <si>
    <t>SCH_56E</t>
  </si>
  <si>
    <t>SCH_57E</t>
  </si>
  <si>
    <t>SCH_58E</t>
  </si>
  <si>
    <t>SCH_59E</t>
  </si>
  <si>
    <t>SCH_628E</t>
  </si>
  <si>
    <t>SCH_7AE</t>
  </si>
  <si>
    <t>SCH_7E</t>
  </si>
  <si>
    <t>SCH_8E</t>
  </si>
  <si>
    <t>SCH_91E</t>
  </si>
  <si>
    <t>SCH_997E</t>
  </si>
  <si>
    <t>SCH_998E</t>
  </si>
  <si>
    <t>SCH_NETWEC</t>
  </si>
  <si>
    <t>SCH_SGENEI</t>
  </si>
  <si>
    <t>Overall Result</t>
  </si>
  <si>
    <t>Recovery of FPC Deferral Balance by Rate Group</t>
  </si>
  <si>
    <t>Summary of Proposed Rates</t>
  </si>
  <si>
    <t>Acct No.</t>
  </si>
  <si>
    <t>Delivery Decoupling Accounts:</t>
  </si>
  <si>
    <t xml:space="preserve">Sch. 7 Decoupling Refund/Surcharge Amortization </t>
  </si>
  <si>
    <t>Beginning</t>
  </si>
  <si>
    <t>Transfer Deferral Amounts to Surcharge/Refund Account</t>
  </si>
  <si>
    <t>Surcharge/Refund Amortization</t>
  </si>
  <si>
    <t>Total Month</t>
  </si>
  <si>
    <t>Ending</t>
  </si>
  <si>
    <t xml:space="preserve">Sch. 8 &amp; 24 Decoupling Refund/Surcharge Amortization </t>
  </si>
  <si>
    <t>Allocation of Non-Residential Amortization Amounts</t>
  </si>
  <si>
    <t xml:space="preserve">Sch. 7A, 11, 25, 29, 35 &amp; 43 Decoupling Refund/Surcharge Amortization </t>
  </si>
  <si>
    <t xml:space="preserve">Sch. 40 Decoupling Refund/Surcharge Amortization </t>
  </si>
  <si>
    <t xml:space="preserve">Sch. 12 &amp; 26 Decoupling Refund/Surcharge Amortization </t>
  </si>
  <si>
    <t xml:space="preserve">Sch. 10 &amp; 31 Decoupling Refund/Surcharge Amortization </t>
  </si>
  <si>
    <t xml:space="preserve">Sch. 46 &amp; 49 Decoupling Refund/Surcharge Amortization </t>
  </si>
  <si>
    <t>Current Sch. 7 Decoupling Deferral</t>
  </si>
  <si>
    <t>PSE Deferral</t>
  </si>
  <si>
    <t>Current Sch. 8 &amp; 24 Decoupling Deferral</t>
  </si>
  <si>
    <t>Allocation of Non-Residential Deferral Amounts</t>
  </si>
  <si>
    <t>Current Sch. 7A, 11, 25, 29, 35 &amp; 43 Decoupling Deferral</t>
  </si>
  <si>
    <t>Current Sch. 40 Decoupling Deferral</t>
  </si>
  <si>
    <t>Current Sch. 12 &amp; 26 Decoupling Deferral</t>
  </si>
  <si>
    <t>Current Sch. 10 &amp; 31 Decoupling Deferral</t>
  </si>
  <si>
    <t>Current Sch. 46 &amp; 49 Decoupling Deferral</t>
  </si>
  <si>
    <t>Interest on Sch. 7 Decoupling Deferral</t>
  </si>
  <si>
    <t xml:space="preserve">Activity </t>
  </si>
  <si>
    <t>Interest on Sch. 8 &amp; 24 Decoupling Deferral</t>
  </si>
  <si>
    <t>Allocation of Non-Residential Interest Amounts</t>
  </si>
  <si>
    <t>Interest on Sch. 7A, 11, 25, 29, 35 &amp; 43 Decoupling Deferral</t>
  </si>
  <si>
    <t>Interest on Sch. 40 Decoupling Deferral</t>
  </si>
  <si>
    <t>Interest on Sch. 12 &amp; 26 Decoupling Deferral</t>
  </si>
  <si>
    <t>Interest on Sch. 10 &amp; 31 Decoupling Deferral</t>
  </si>
  <si>
    <t>Interest on Sch. 46 &amp; 49 Decoupling Deferral</t>
  </si>
  <si>
    <t>Fixed Power Costs Decoupling Accounts:</t>
  </si>
  <si>
    <t>Allocation of Fixed Power Cost Deferral Amounts</t>
  </si>
  <si>
    <t xml:space="preserve">Total </t>
  </si>
  <si>
    <t>Less:  Acct. being Amortized</t>
  </si>
  <si>
    <t>Current Period Under/(Over) Recovered</t>
  </si>
  <si>
    <t>Decoupling Account Balance</t>
  </si>
  <si>
    <t>Annual kWh Delivered Sales (Normalized)</t>
  </si>
  <si>
    <t>Note: Revenues above are normalized  YE 12-31-18 revenues at current rates effective 1-1-18</t>
  </si>
  <si>
    <t>Annual Proforma Base Revenue
 Rates Eff 1/1/18</t>
  </si>
  <si>
    <t>Annual Normalized Revenue @ Current Rates</t>
  </si>
  <si>
    <t>Schedule 142 Typical Residential Bill Impact</t>
  </si>
  <si>
    <t>Remove:</t>
  </si>
  <si>
    <t>Add:</t>
  </si>
  <si>
    <t>Annual Estimated Revenue @ Rates Effective 12/31/2017</t>
  </si>
  <si>
    <t>Revenue Change</t>
  </si>
  <si>
    <t>Annual Estimated Revenue @ Rates Effective 5-1-2018</t>
  </si>
  <si>
    <t>% Change</t>
  </si>
  <si>
    <t>Present Base Rates</t>
  </si>
  <si>
    <t>Sch 95</t>
  </si>
  <si>
    <t>Sch 95A</t>
  </si>
  <si>
    <t>Sch 120</t>
  </si>
  <si>
    <t>Sch 129</t>
  </si>
  <si>
    <t>Sch 132</t>
  </si>
  <si>
    <t>Sch 137</t>
  </si>
  <si>
    <t>Sch 140</t>
  </si>
  <si>
    <t>Sch 141</t>
  </si>
  <si>
    <t>Sch 194</t>
  </si>
  <si>
    <t>Current Residential Bill</t>
  </si>
  <si>
    <t>Remove:  Schedule 142</t>
  </si>
  <si>
    <t>Add:  Schedule 142</t>
  </si>
  <si>
    <t>Proposed Residential Bill</t>
  </si>
  <si>
    <t>Average Cents-per-kWh</t>
  </si>
  <si>
    <t>Summary Page Residential</t>
  </si>
  <si>
    <t>Typical</t>
  </si>
  <si>
    <t>Residential Schedule 7 Rates</t>
  </si>
  <si>
    <t>Present Rates Effective 
4-30-18</t>
  </si>
  <si>
    <t>Proposed Rates Effective 
5-1-18</t>
  </si>
  <si>
    <t>One Phase Basic Charge</t>
  </si>
  <si>
    <t>Other Electric Charges and Credits</t>
  </si>
  <si>
    <t>Subtotal Other Charges</t>
  </si>
  <si>
    <t>Total Block 1 Energy Charge</t>
  </si>
  <si>
    <t>Total Block 2 Energy Charge</t>
  </si>
  <si>
    <t>Average Residential Usage YE April 2019</t>
  </si>
  <si>
    <t>Forecast kWh</t>
  </si>
  <si>
    <t>Forecast Customer Count</t>
  </si>
  <si>
    <t>Average Use per Customer</t>
  </si>
  <si>
    <t>Annual Demand (kW or kVa)</t>
  </si>
  <si>
    <t>Decoupling
Schedule 142
Revenue 
@ 5-1-17</t>
  </si>
  <si>
    <t>(f) = (a) x (d)
or
(f) = (b) x (d)</t>
  </si>
  <si>
    <t>(f) = (a) x (e)
or
(f) = (b) x (e)</t>
  </si>
  <si>
    <t>8</t>
  </si>
  <si>
    <t>26</t>
  </si>
  <si>
    <t>Total Retail Sales</t>
  </si>
  <si>
    <t>F2017 YE April 2019</t>
  </si>
  <si>
    <t>Current Rates
Eff. 5-1-17</t>
  </si>
  <si>
    <t>Proposed Rates
Eff. 5-1-18</t>
  </si>
  <si>
    <t>Schedule 142 Rate Change Impacts by Rate Schedule</t>
  </si>
  <si>
    <t>Schedule 142 Revenue Change</t>
  </si>
  <si>
    <t>Decoupling
Schedule 142
Revenue 
@ 5-1-18</t>
  </si>
  <si>
    <t>Electric Operations</t>
  </si>
  <si>
    <t>Development of Deferrals - Residential</t>
  </si>
  <si>
    <t>Calendar Year 2017</t>
  </si>
  <si>
    <t>Monthly Allowed Volumetric Delivery RPC</t>
  </si>
  <si>
    <t>Allowed Volumetric Delivery Revenue</t>
  </si>
  <si>
    <t>Actual kWh (New Rate)</t>
  </si>
  <si>
    <t>Monthly Actual Volumetric Delivery Revenue</t>
  </si>
  <si>
    <t>Actual kWh (Old Rate)</t>
  </si>
  <si>
    <t>Total Actual Volumetric Delivery Revenue</t>
  </si>
  <si>
    <t>Deferral</t>
  </si>
  <si>
    <t>Interest on Deferral</t>
  </si>
  <si>
    <t>Cumulative Deferral</t>
  </si>
  <si>
    <t>Deferral Amortization Rate ($/kWh) (New Rate)</t>
  </si>
  <si>
    <t>Deferral Amortization Rate ($/kWh) (Old Rate)</t>
  </si>
  <si>
    <t>Cumulative Deferral Net of Amortization</t>
  </si>
  <si>
    <t>Schedule 142 Rate ($/kWh) (New Rate)</t>
  </si>
  <si>
    <t>Schedule 142 Rate ($/kWh) (Old Rate)</t>
  </si>
  <si>
    <t xml:space="preserve">Schedule 142 Revenues </t>
  </si>
  <si>
    <t>Amounts highlighted in yellow must be updated with actuals each month from the detail that supports each of the Customer Counts – By Schedule report (for Line 1) and the Summary of Electric Operating Revenue &amp; kWh Sales report (for Line 5).</t>
  </si>
  <si>
    <t xml:space="preserve">Amounts highlighted in green will remain unchanged in 2013, but must be updated to new amounts annually beginning in 2014.  The new monthly amounts for each subsequent calendar year will be obtained from Attachment C (for Line 2) and </t>
  </si>
  <si>
    <t>from the Cost of Service Department (for Line 6).  Amounts can also be found on Tariff Schedule 142.</t>
  </si>
  <si>
    <t>The conversion factor should be updated each May when rates change and can be obtained from the Cost of Service Department.</t>
  </si>
  <si>
    <t>Deferral (based on line 9 - does not include interest)</t>
  </si>
  <si>
    <t>Development of Deferrals - Non-Residential</t>
  </si>
  <si>
    <t>Amounts highlighted in yellow must be updated with actuals each month from the the detail that supports each of the Customer Counts – By Schedule report (for Line 1) and the Summary of Electric Operating Revenue &amp; kWh Sales report (for Line 5).</t>
  </si>
  <si>
    <t>Development of Deferrals - Schedules 12, 26 &amp; 26P</t>
  </si>
  <si>
    <t>Sch 26 Actual Demand KW (New Rate)</t>
  </si>
  <si>
    <t>Delivery Revenue Per Unit ($/KW)</t>
  </si>
  <si>
    <t>Sch 26 Actual Demand KW (Old Rate)</t>
  </si>
  <si>
    <t>Sch 26P Actual Demand KW (New Rate)</t>
  </si>
  <si>
    <t>Sch 26P Actual Demand KW (Old Rate)</t>
  </si>
  <si>
    <t>Deferral Amortization Rate ($/KW) (New Rate)</t>
  </si>
  <si>
    <t>Deferral Amortization Rate ($/KW) (Old Rate)</t>
  </si>
  <si>
    <t>Schedule 142 Rate ($/KW) (New Rate)</t>
  </si>
  <si>
    <t>Schedule 142 Rate ($/KW) (Old Rate)</t>
  </si>
  <si>
    <t>Deferral (based on line 13 - does not include interest)</t>
  </si>
  <si>
    <t>Development of Deferrals - Schedules 10 &amp; 31</t>
  </si>
  <si>
    <t>Actual Demand KW (New Rate)</t>
  </si>
  <si>
    <t>Actual Demand KW (Old Rate)</t>
  </si>
  <si>
    <t>Delivery Revenue Deferral and Amortization Calculations</t>
  </si>
  <si>
    <t xml:space="preserve">Schedule 7   </t>
  </si>
  <si>
    <t>Monthly Allowed Delivery RPC</t>
  </si>
  <si>
    <t>Allowed Delivery Revenue</t>
  </si>
  <si>
    <t>Actual Delivery Revenue</t>
  </si>
  <si>
    <t>Interest</t>
  </si>
  <si>
    <t>Cumulative Deferral &amp; Interest</t>
  </si>
  <si>
    <t>Deferral Amortization Rate ($/kWh) Old Rate)</t>
  </si>
  <si>
    <t>Cumulative Deferral &amp; Interest Net of Amortization</t>
  </si>
  <si>
    <t>Conversion Factor (ERF UE-130137)</t>
  </si>
  <si>
    <t>Conversion Factor (2017 GRC UE-170033)</t>
  </si>
  <si>
    <t>Deferral for Journal Entry</t>
  </si>
  <si>
    <t>Deferral Amorization for Journal Entry</t>
  </si>
  <si>
    <t>Amounts highlighted in green must be updated with actuals each month using customer count and volume reports from SAP Business Objects</t>
  </si>
  <si>
    <t xml:space="preserve">Amounts highlighted in orange will be updated each May when rates change by the Cost of Service Department. </t>
  </si>
  <si>
    <t>The conversion factor should be updated as necessary when rates change and can be obtained from the Revenue Requirement Department.</t>
  </si>
  <si>
    <t>Schedules 12 &amp; 26</t>
  </si>
  <si>
    <t>Actual KW (New Rate)</t>
  </si>
  <si>
    <t>Actual KW (Old Rate)</t>
  </si>
  <si>
    <t>Deferral Amortization Rate ($/KW) Old Rate)</t>
  </si>
  <si>
    <t>Schedules 10 &amp; 31</t>
  </si>
  <si>
    <t>Delivery Revenue Amortization Calculations</t>
  </si>
  <si>
    <t>Amounts highlighted in green must be updated with actuals each month using volume reports from SAP Business Objects</t>
  </si>
  <si>
    <t>Fixed Production Cost Revenue Deferral and Amortization Calculations</t>
  </si>
  <si>
    <t>Schedule 7</t>
  </si>
  <si>
    <t>Allowed Fixed Production Cost Revenue</t>
  </si>
  <si>
    <t>Fixed Production Cost Revenue Per Unit ($/kWh)</t>
  </si>
  <si>
    <t>Actual Fixed Production Cost Revenue</t>
  </si>
  <si>
    <t>Total Actual Volumetric FPC Revenue</t>
  </si>
  <si>
    <t>Annual Rate Test (Limit 3%)</t>
  </si>
  <si>
    <t>Electric Earnings Test</t>
  </si>
  <si>
    <t>Earnings Test Allocation to UE-121697 Decoupling Groups</t>
  </si>
  <si>
    <t>Non-Residential Earnings Test Allocation to UE-170033 Decoupling Groups</t>
  </si>
  <si>
    <t>Estimated Amortization Balance including Revenue Sensitive Items</t>
  </si>
  <si>
    <t>Note:  Amounts above represent restated results and have been restated for any adjustments or corrections.</t>
  </si>
  <si>
    <t>Rate Test Revenue: YE Dec 2017 Normalized Revenue at Current Rates</t>
  </si>
  <si>
    <t xml:space="preserve">Total Delivery Margin Revenue </t>
  </si>
  <si>
    <t>Allowed Delivery Revenue Per Customer (1)</t>
  </si>
  <si>
    <t>(1) Includes Basic and Minimum Charge Revenues</t>
  </si>
  <si>
    <t>One-Time Allocation of December 31, 2017 Non-Residential Balances</t>
  </si>
  <si>
    <t>Exhibit 10</t>
  </si>
  <si>
    <t>Exhibit 8 &amp; 9</t>
  </si>
  <si>
    <t>Exhibit 14</t>
  </si>
  <si>
    <t>Exhibit 5</t>
  </si>
  <si>
    <t>Exhibit 6</t>
  </si>
  <si>
    <t>Exhibit 11</t>
  </si>
  <si>
    <t>Exhibit 1</t>
  </si>
  <si>
    <t>Exhibit 3</t>
  </si>
  <si>
    <t>Exhibit 2</t>
  </si>
  <si>
    <t>Exhibit 7</t>
  </si>
  <si>
    <t>Exhibit 12</t>
  </si>
  <si>
    <t>Note: Rates above are current schedule 142 amortization rates effective May 1,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</si>
</sst>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0_);_(&quot;$&quot;* \(#,##0.000000\);_(&quot;$&quot;* &quot;-&quot;??_);_(@_)"/>
    <numFmt numFmtId="166" formatCode="_(* #,##0_);_(* \(#,##0\);_(* &quot;-&quot;??_);_(@_)"/>
    <numFmt numFmtId="167" formatCode="_(&quot;$&quot;* #,##0.00000_);_(&quot;$&quot;* \(#,##0.00000\);_(&quot;$&quot;* &quot;-&quot;??_);_(@_)"/>
    <numFmt numFmtId="168" formatCode="0.0%"/>
    <numFmt numFmtId="169" formatCode="&quot;$&quot;#,##0.00000"/>
    <numFmt numFmtId="170" formatCode="&quot;$&quot;#,##0\ ;\(&quot;$&quot;#,##0\)"/>
    <numFmt numFmtId="171" formatCode="&quot;$&quot;#,##0.00000_);\(&quot;$&quot;#,##0.00000\)"/>
    <numFmt numFmtId="172" formatCode="0.000000"/>
    <numFmt numFmtId="173" formatCode="0.00000"/>
    <numFmt numFmtId="174" formatCode="_(* #,##0.000000_);_(* \(#,##0.000000\);_(* &quot;-&quot;??_);_(@_)"/>
    <numFmt numFmtId="175" formatCode="_(* #,##0.000_);_(* \(#,##0.000\);_(* &quot;-&quot;??_);_(@_)"/>
    <numFmt numFmtId="176" formatCode="#,##0.000_);\(#,##0.000\)"/>
    <numFmt numFmtId="177" formatCode="[$-409]mmm\-yy;@"/>
    <numFmt numFmtId="178" formatCode="0.0000%"/>
    <numFmt numFmtId="179" formatCode="#,##0;&quot;-&quot;#,##0"/>
    <numFmt numFmtId="180" formatCode="_(&quot;$&quot;* #,##0.0_);_(&quot;$&quot;* \(#,##0.0\);_(&quot;$&quot;* &quot;-&quot;??_);_(@_)"/>
  </numFmts>
  <fonts count="37" x14ac:knownFonts="1">
    <font>
      <sz val="11"/>
      <color theme="1"/>
      <name val="Calibri"/>
      <family val="2"/>
      <scheme val="minor"/>
    </font>
    <font>
      <b/>
      <sz val="10"/>
      <name val="Arial"/>
      <family val="2"/>
    </font>
    <font>
      <sz val="10"/>
      <color theme="1"/>
      <name val="Calibri"/>
      <family val="2"/>
    </font>
    <font>
      <b/>
      <sz val="10"/>
      <color theme="1"/>
      <name val="Arial"/>
      <family val="2"/>
    </font>
    <font>
      <sz val="10"/>
      <color theme="1"/>
      <name val="Arial"/>
      <family val="2"/>
    </font>
    <font>
      <b/>
      <i/>
      <u/>
      <sz val="10"/>
      <color theme="1"/>
      <name val="Arial"/>
      <family val="2"/>
    </font>
    <font>
      <sz val="10"/>
      <color rgb="FF008080"/>
      <name val="Arial"/>
      <family val="2"/>
    </font>
    <font>
      <sz val="10"/>
      <name val="Arial"/>
      <family val="2"/>
    </font>
    <font>
      <u/>
      <sz val="10"/>
      <color theme="1"/>
      <name val="Arial"/>
      <family val="2"/>
    </font>
    <font>
      <sz val="10"/>
      <color rgb="FF0000FF"/>
      <name val="Arial"/>
      <family val="2"/>
    </font>
    <font>
      <b/>
      <u/>
      <sz val="10"/>
      <color theme="1"/>
      <name val="Arial"/>
      <family val="2"/>
    </font>
    <font>
      <u/>
      <sz val="10"/>
      <name val="Arial"/>
      <family val="2"/>
    </font>
    <font>
      <sz val="10"/>
      <color rgb="FF008080"/>
      <name val="Calibri"/>
      <family val="2"/>
    </font>
    <font>
      <sz val="10"/>
      <color rgb="FF0000FF"/>
      <name val="Calibri"/>
      <family val="2"/>
    </font>
    <font>
      <sz val="8"/>
      <name val="Arial"/>
      <family val="2"/>
    </font>
    <font>
      <sz val="10"/>
      <name val="Arial"/>
      <family val="2"/>
    </font>
    <font>
      <b/>
      <sz val="12"/>
      <name val="Arial"/>
      <family val="2"/>
    </font>
    <font>
      <sz val="10"/>
      <color indexed="12"/>
      <name val="Arial"/>
      <family val="2"/>
    </font>
    <font>
      <sz val="10"/>
      <color indexed="8"/>
      <name val="Arial"/>
      <family val="2"/>
    </font>
    <font>
      <b/>
      <u/>
      <sz val="10"/>
      <name val="Arial"/>
      <family val="2"/>
    </font>
    <font>
      <b/>
      <sz val="10"/>
      <name val="Times New Roman"/>
      <family val="1"/>
    </font>
    <font>
      <sz val="10"/>
      <name val="Times New Roman"/>
      <family val="1"/>
    </font>
    <font>
      <sz val="9"/>
      <color theme="1"/>
      <name val="Arial"/>
      <family val="2"/>
    </font>
    <font>
      <sz val="8"/>
      <color rgb="FF0000FF"/>
      <name val="Arial"/>
      <family val="2"/>
    </font>
    <font>
      <sz val="8"/>
      <color rgb="FFFF0000"/>
      <name val="Arial"/>
      <family val="2"/>
    </font>
    <font>
      <sz val="11"/>
      <color indexed="8"/>
      <name val="Calibri"/>
      <family val="2"/>
      <scheme val="minor"/>
    </font>
    <font>
      <i/>
      <sz val="10"/>
      <name val="Arial"/>
      <family val="2"/>
    </font>
    <font>
      <b/>
      <i/>
      <sz val="10"/>
      <name val="Arial"/>
      <family val="2"/>
    </font>
    <font>
      <sz val="10"/>
      <color rgb="FFFF0000"/>
      <name val="Arial"/>
      <family val="2"/>
    </font>
    <font>
      <u val="doubleAccounting"/>
      <sz val="10"/>
      <name val="Arial"/>
      <family val="2"/>
    </font>
    <font>
      <b/>
      <sz val="11"/>
      <name val="Calibri"/>
      <family val="2"/>
    </font>
    <font>
      <b/>
      <sz val="10"/>
      <color rgb="FF008080"/>
      <name val="Arial"/>
      <family val="2"/>
    </font>
    <font>
      <sz val="10"/>
      <color indexed="17"/>
      <name val="Arial"/>
      <family val="2"/>
    </font>
    <font>
      <sz val="10"/>
      <name val="Arial"/>
      <family val="2"/>
    </font>
    <font>
      <b/>
      <sz val="8"/>
      <color rgb="FFFF0000"/>
      <name val="Arial"/>
      <family val="2"/>
    </font>
    <font>
      <sz val="10"/>
      <color theme="3" tint="0.39997558519241921"/>
      <name val="Arial"/>
      <family val="2"/>
    </font>
    <font>
      <b/>
      <sz val="10"/>
      <color rgb="FFFF0000"/>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D7"/>
      </patternFill>
    </fill>
    <fill>
      <patternFill patternType="solid">
        <fgColor rgb="FFECECEC"/>
      </patternFill>
    </fill>
    <fill>
      <patternFill patternType="solid">
        <fgColor rgb="FFFFC000"/>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FF99"/>
        <bgColor indexed="64"/>
      </patternFill>
    </fill>
    <fill>
      <patternFill patternType="solid">
        <fgColor rgb="FFFFCCF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31">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ECECEC"/>
      </left>
      <right style="medium">
        <color rgb="FFECECEC"/>
      </right>
      <top/>
      <bottom/>
      <diagonal/>
    </border>
    <border>
      <left style="medium">
        <color rgb="FFECECEC"/>
      </left>
      <right/>
      <top/>
      <bottom/>
      <diagonal/>
    </border>
    <border>
      <left/>
      <right/>
      <top style="medium">
        <color rgb="FFECECEC"/>
      </top>
      <bottom/>
      <diagonal/>
    </border>
    <border>
      <left style="medium">
        <color rgb="FFECECEC"/>
      </left>
      <right style="medium">
        <color rgb="FFECECEC"/>
      </right>
      <top style="medium">
        <color rgb="FFECECEC"/>
      </top>
      <bottom/>
      <diagonal/>
    </border>
    <border>
      <left style="medium">
        <color rgb="FFECECEC"/>
      </left>
      <right/>
      <top style="medium">
        <color rgb="FFECECEC"/>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506">
    <xf numFmtId="0" fontId="0" fillId="0" borderId="0" xfId="0"/>
    <xf numFmtId="0" fontId="1" fillId="0" borderId="0" xfId="0" applyFont="1" applyAlignment="1"/>
    <xf numFmtId="0" fontId="2" fillId="0" borderId="0" xfId="0" applyFont="1"/>
    <xf numFmtId="0" fontId="2" fillId="0" borderId="0" xfId="0" applyFont="1" applyFill="1"/>
    <xf numFmtId="0" fontId="3" fillId="0" borderId="0" xfId="0" applyFont="1" applyFill="1" applyAlignment="1">
      <alignment horizontal="center"/>
    </xf>
    <xf numFmtId="0" fontId="1" fillId="0" borderId="0" xfId="0" applyNumberFormat="1" applyFont="1" applyFill="1" applyBorder="1" applyAlignment="1">
      <alignment horizontal="center"/>
    </xf>
    <xf numFmtId="0" fontId="1" fillId="0" borderId="0" xfId="0" applyFont="1" applyFill="1" applyAlignment="1">
      <alignment horizontal="center"/>
    </xf>
    <xf numFmtId="0" fontId="1" fillId="0" borderId="1" xfId="0" applyNumberFormat="1" applyFont="1" applyFill="1" applyBorder="1" applyAlignment="1">
      <alignment horizontal="center"/>
    </xf>
    <xf numFmtId="0" fontId="4" fillId="0" borderId="1" xfId="0" applyFont="1" applyFill="1" applyBorder="1"/>
    <xf numFmtId="0" fontId="4" fillId="0" borderId="0" xfId="0" applyFont="1" applyFill="1"/>
    <xf numFmtId="0" fontId="4" fillId="0" borderId="0" xfId="0" applyFont="1" applyFill="1" applyAlignment="1">
      <alignment horizontal="center"/>
    </xf>
    <xf numFmtId="0" fontId="5" fillId="0" borderId="0" xfId="0" applyFont="1" applyFill="1" applyAlignment="1">
      <alignment horizontal="left"/>
    </xf>
    <xf numFmtId="164" fontId="4" fillId="0" borderId="0" xfId="0" applyNumberFormat="1" applyFont="1" applyFill="1" applyBorder="1"/>
    <xf numFmtId="164" fontId="6" fillId="0" borderId="0" xfId="0" applyNumberFormat="1" applyFont="1" applyFill="1" applyBorder="1"/>
    <xf numFmtId="164" fontId="6" fillId="0" borderId="1" xfId="0" applyNumberFormat="1" applyFont="1" applyFill="1" applyBorder="1"/>
    <xf numFmtId="3" fontId="6" fillId="0" borderId="1" xfId="0" applyNumberFormat="1" applyFont="1" applyFill="1" applyBorder="1"/>
    <xf numFmtId="165" fontId="4" fillId="0" borderId="2" xfId="0" applyNumberFormat="1" applyFont="1" applyFill="1" applyBorder="1"/>
    <xf numFmtId="165" fontId="6" fillId="0" borderId="0" xfId="0" applyNumberFormat="1" applyFont="1" applyFill="1"/>
    <xf numFmtId="164" fontId="4" fillId="0" borderId="0" xfId="0" applyNumberFormat="1" applyFont="1" applyFill="1"/>
    <xf numFmtId="44" fontId="4" fillId="0" borderId="2" xfId="0" applyNumberFormat="1" applyFont="1" applyFill="1" applyBorder="1"/>
    <xf numFmtId="44" fontId="6" fillId="0" borderId="0" xfId="0" applyNumberFormat="1" applyFont="1" applyFill="1"/>
    <xf numFmtId="165" fontId="2" fillId="0" borderId="0" xfId="0" applyNumberFormat="1" applyFont="1" applyFill="1"/>
    <xf numFmtId="0" fontId="0" fillId="0" borderId="0" xfId="0" applyFill="1"/>
    <xf numFmtId="0" fontId="4" fillId="0" borderId="1" xfId="0" applyFont="1" applyFill="1" applyBorder="1" applyAlignment="1"/>
    <xf numFmtId="164" fontId="6" fillId="0" borderId="0" xfId="0" applyNumberFormat="1" applyFont="1" applyFill="1"/>
    <xf numFmtId="0" fontId="6" fillId="0" borderId="0" xfId="0" applyFont="1" applyFill="1"/>
    <xf numFmtId="166" fontId="6" fillId="0" borderId="1" xfId="0" applyNumberFormat="1" applyFont="1" applyFill="1" applyBorder="1"/>
    <xf numFmtId="165" fontId="4" fillId="0" borderId="0" xfId="0" applyNumberFormat="1" applyFont="1" applyFill="1"/>
    <xf numFmtId="167" fontId="4" fillId="0" borderId="0" xfId="0" applyNumberFormat="1" applyFont="1" applyFill="1"/>
    <xf numFmtId="165" fontId="4" fillId="0" borderId="0" xfId="0" applyNumberFormat="1" applyFont="1" applyFill="1" applyBorder="1"/>
    <xf numFmtId="167" fontId="4" fillId="0" borderId="0" xfId="0" applyNumberFormat="1" applyFont="1" applyFill="1" applyBorder="1"/>
    <xf numFmtId="165" fontId="6" fillId="0" borderId="1" xfId="0" applyNumberFormat="1" applyFont="1" applyFill="1" applyBorder="1"/>
    <xf numFmtId="10" fontId="4" fillId="0" borderId="0" xfId="0" applyNumberFormat="1" applyFont="1" applyFill="1"/>
    <xf numFmtId="10" fontId="4" fillId="0" borderId="0" xfId="0" applyNumberFormat="1" applyFont="1" applyFill="1" applyBorder="1"/>
    <xf numFmtId="167" fontId="2" fillId="0" borderId="0" xfId="0" applyNumberFormat="1" applyFont="1" applyFill="1"/>
    <xf numFmtId="166" fontId="6" fillId="0" borderId="0" xfId="0" applyNumberFormat="1" applyFont="1" applyFill="1"/>
    <xf numFmtId="44" fontId="4" fillId="0" borderId="0" xfId="0" applyNumberFormat="1" applyFont="1" applyFill="1"/>
    <xf numFmtId="44" fontId="4" fillId="0" borderId="0" xfId="0" applyNumberFormat="1" applyFont="1" applyFill="1" applyBorder="1"/>
    <xf numFmtId="165" fontId="6" fillId="0" borderId="0" xfId="0" applyNumberFormat="1" applyFont="1" applyFill="1" applyBorder="1"/>
    <xf numFmtId="168" fontId="0" fillId="0" borderId="0" xfId="0" applyNumberFormat="1" applyFont="1"/>
    <xf numFmtId="44" fontId="0" fillId="0" borderId="0" xfId="0" applyNumberFormat="1"/>
    <xf numFmtId="10" fontId="0" fillId="0" borderId="0" xfId="0" applyNumberFormat="1" applyFont="1"/>
    <xf numFmtId="44" fontId="2" fillId="0" borderId="0" xfId="0" applyNumberFormat="1" applyFont="1" applyFill="1"/>
    <xf numFmtId="165" fontId="0" fillId="0" borderId="0" xfId="0" applyNumberFormat="1"/>
    <xf numFmtId="9" fontId="0" fillId="0" borderId="0" xfId="0" applyNumberFormat="1" applyFont="1"/>
    <xf numFmtId="0" fontId="1" fillId="0" borderId="0" xfId="0" applyFont="1" applyAlignment="1">
      <alignment horizontal="center"/>
    </xf>
    <xf numFmtId="0" fontId="7" fillId="0" borderId="0" xfId="0" applyFont="1"/>
    <xf numFmtId="166" fontId="7" fillId="0" borderId="0" xfId="0" applyNumberFormat="1" applyFont="1"/>
    <xf numFmtId="164" fontId="7" fillId="0" borderId="0" xfId="0" applyNumberFormat="1" applyFont="1"/>
    <xf numFmtId="168" fontId="7" fillId="0" borderId="0" xfId="0" applyNumberFormat="1" applyFont="1"/>
    <xf numFmtId="0" fontId="7" fillId="0" borderId="0" xfId="0" applyFont="1" applyAlignment="1">
      <alignment horizontal="left" indent="1"/>
    </xf>
    <xf numFmtId="166" fontId="7" fillId="0" borderId="3" xfId="0" applyNumberFormat="1" applyFont="1" applyBorder="1"/>
    <xf numFmtId="166" fontId="7" fillId="0" borderId="4" xfId="0" applyNumberFormat="1" applyFont="1" applyBorder="1"/>
    <xf numFmtId="166" fontId="7" fillId="0" borderId="0" xfId="0" applyNumberFormat="1" applyFont="1" applyBorder="1"/>
    <xf numFmtId="0" fontId="4" fillId="0" borderId="0" xfId="0" applyFont="1"/>
    <xf numFmtId="0" fontId="3" fillId="0" borderId="0" xfId="0" applyFont="1" applyFill="1" applyAlignment="1">
      <alignment horizontal="center"/>
    </xf>
    <xf numFmtId="0" fontId="4" fillId="0" borderId="0" xfId="0" applyFont="1" applyFill="1" applyBorder="1"/>
    <xf numFmtId="41" fontId="1" fillId="0" borderId="1" xfId="0" applyNumberFormat="1"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8" fillId="0" borderId="0" xfId="0" applyFont="1" applyFill="1" applyBorder="1"/>
    <xf numFmtId="3" fontId="6" fillId="0" borderId="0" xfId="0" applyNumberFormat="1" applyFont="1" applyFill="1"/>
    <xf numFmtId="0" fontId="8" fillId="0" borderId="0" xfId="0" applyFont="1" applyFill="1"/>
    <xf numFmtId="9" fontId="4" fillId="0" borderId="0" xfId="0" applyNumberFormat="1" applyFont="1"/>
    <xf numFmtId="164" fontId="9" fillId="0" borderId="0" xfId="0" applyNumberFormat="1" applyFont="1" applyFill="1"/>
    <xf numFmtId="0" fontId="7" fillId="0" borderId="0" xfId="0" applyFont="1" applyFill="1"/>
    <xf numFmtId="41" fontId="1" fillId="0" borderId="0" xfId="0" applyNumberFormat="1" applyFont="1" applyFill="1" applyBorder="1" applyAlignment="1">
      <alignment horizontal="center"/>
    </xf>
    <xf numFmtId="41" fontId="1" fillId="0" borderId="1" xfId="0" applyNumberFormat="1" applyFont="1" applyFill="1" applyBorder="1" applyAlignment="1">
      <alignment horizontal="center"/>
    </xf>
    <xf numFmtId="0" fontId="4" fillId="0" borderId="0" xfId="0" applyFont="1" applyFill="1" applyAlignment="1">
      <alignment horizontal="left"/>
    </xf>
    <xf numFmtId="44" fontId="6" fillId="0" borderId="0" xfId="0" quotePrefix="1" applyNumberFormat="1" applyFont="1" applyFill="1" applyAlignment="1">
      <alignment horizontal="center"/>
    </xf>
    <xf numFmtId="0" fontId="10" fillId="0" borderId="0" xfId="0" applyFont="1" applyFill="1" applyAlignment="1">
      <alignment horizontal="left"/>
    </xf>
    <xf numFmtId="164" fontId="6" fillId="0" borderId="0" xfId="0" quotePrefix="1" applyNumberFormat="1" applyFont="1" applyFill="1" applyAlignment="1">
      <alignment horizontal="center"/>
    </xf>
    <xf numFmtId="0" fontId="4" fillId="0" borderId="0" xfId="0" quotePrefix="1" applyFont="1" applyFill="1" applyAlignment="1">
      <alignment horizontal="center"/>
    </xf>
    <xf numFmtId="164" fontId="4" fillId="0" borderId="0" xfId="0" quotePrefix="1" applyNumberFormat="1" applyFont="1" applyFill="1" applyAlignment="1">
      <alignment horizontal="center"/>
    </xf>
    <xf numFmtId="169" fontId="7" fillId="0" borderId="0" xfId="0" applyNumberFormat="1" applyFont="1" applyFill="1" applyAlignment="1"/>
    <xf numFmtId="0" fontId="7" fillId="0" borderId="0" xfId="0" applyFont="1" applyFill="1" applyAlignment="1"/>
    <xf numFmtId="169" fontId="1" fillId="0" borderId="0" xfId="0" applyNumberFormat="1" applyFont="1" applyFill="1" applyAlignment="1"/>
    <xf numFmtId="0" fontId="1" fillId="0" borderId="0" xfId="0" applyFont="1" applyFill="1" applyAlignment="1"/>
    <xf numFmtId="0" fontId="1" fillId="0" borderId="0" xfId="0" applyFont="1" applyFill="1"/>
    <xf numFmtId="0" fontId="1" fillId="0" borderId="0" xfId="0" applyFont="1" applyFill="1" applyBorder="1" applyAlignment="1">
      <alignment horizontal="centerContinuous"/>
    </xf>
    <xf numFmtId="170" fontId="1" fillId="0" borderId="0" xfId="0" applyNumberFormat="1" applyFont="1" applyFill="1" applyAlignment="1">
      <alignment horizontal="centerContinuous"/>
    </xf>
    <xf numFmtId="0" fontId="7" fillId="0" borderId="0" xfId="0" applyFont="1" applyFill="1" applyBorder="1" applyAlignment="1">
      <alignment horizontal="center"/>
    </xf>
    <xf numFmtId="0" fontId="7" fillId="0" borderId="0" xfId="0" applyFont="1" applyFill="1" applyAlignment="1">
      <alignment horizontal="center"/>
    </xf>
    <xf numFmtId="0" fontId="7" fillId="0" borderId="1" xfId="0" applyFont="1" applyFill="1" applyBorder="1"/>
    <xf numFmtId="0" fontId="7" fillId="0" borderId="1" xfId="0" applyFont="1" applyFill="1" applyBorder="1" applyAlignment="1">
      <alignment horizontal="center"/>
    </xf>
    <xf numFmtId="41" fontId="1" fillId="0" borderId="0" xfId="0" applyNumberFormat="1" applyFont="1" applyFill="1" applyBorder="1" applyAlignment="1">
      <alignment horizontal="center" vertical="center" wrapText="1"/>
    </xf>
    <xf numFmtId="0" fontId="7" fillId="0" borderId="0" xfId="0" applyFont="1" applyFill="1" applyBorder="1"/>
    <xf numFmtId="0" fontId="1" fillId="0" borderId="0" xfId="0" applyFont="1" applyBorder="1" applyProtection="1">
      <protection locked="0"/>
    </xf>
    <xf numFmtId="0" fontId="7" fillId="0" borderId="0" xfId="0" applyFont="1" applyBorder="1"/>
    <xf numFmtId="165" fontId="4" fillId="0" borderId="0" xfId="0" applyNumberFormat="1" applyFont="1" applyFill="1" applyAlignment="1"/>
    <xf numFmtId="165" fontId="7" fillId="0" borderId="0" xfId="0" applyNumberFormat="1" applyFont="1" applyFill="1" applyBorder="1" applyAlignment="1">
      <alignment horizontal="center"/>
    </xf>
    <xf numFmtId="165" fontId="6" fillId="0" borderId="0" xfId="0" applyNumberFormat="1" applyFont="1" applyFill="1" applyAlignment="1"/>
    <xf numFmtId="43" fontId="7" fillId="0" borderId="0" xfId="0" applyNumberFormat="1" applyFont="1" applyFill="1" applyAlignment="1"/>
    <xf numFmtId="7" fontId="6" fillId="0" borderId="0" xfId="0" applyNumberFormat="1" applyFont="1" applyFill="1" applyAlignment="1"/>
    <xf numFmtId="0" fontId="1" fillId="0" borderId="0" xfId="0" applyFont="1" applyFill="1" applyBorder="1" applyProtection="1">
      <protection locked="0"/>
    </xf>
    <xf numFmtId="0" fontId="7" fillId="0" borderId="0" xfId="0" applyFont="1" applyFill="1" applyBorder="1" applyProtection="1">
      <protection locked="0"/>
    </xf>
    <xf numFmtId="44" fontId="4" fillId="0" borderId="0" xfId="0" applyNumberFormat="1" applyFont="1" applyFill="1" applyAlignment="1"/>
    <xf numFmtId="44" fontId="6" fillId="0" borderId="0" xfId="0" applyNumberFormat="1" applyFont="1" applyFill="1" applyAlignment="1"/>
    <xf numFmtId="0" fontId="6" fillId="0" borderId="0" xfId="0" applyFont="1" applyFill="1" applyAlignment="1"/>
    <xf numFmtId="171" fontId="6" fillId="0" borderId="0" xfId="0" applyNumberFormat="1" applyFont="1" applyFill="1" applyAlignment="1"/>
    <xf numFmtId="0" fontId="4" fillId="0" borderId="0" xfId="0" applyFont="1" applyAlignment="1">
      <alignment horizontal="center"/>
    </xf>
    <xf numFmtId="0" fontId="4" fillId="0" borderId="0" xfId="0" applyFont="1" applyAlignment="1">
      <alignment horizontal="center"/>
    </xf>
    <xf numFmtId="164" fontId="4" fillId="0" borderId="3" xfId="0" applyNumberFormat="1" applyFont="1" applyBorder="1"/>
    <xf numFmtId="44" fontId="7" fillId="0" borderId="0" xfId="0" applyNumberFormat="1" applyFont="1" applyFill="1"/>
    <xf numFmtId="43" fontId="7" fillId="0" borderId="0" xfId="0" applyNumberFormat="1" applyFont="1" applyFill="1"/>
    <xf numFmtId="0" fontId="7" fillId="0" borderId="0" xfId="0" applyFont="1" applyAlignment="1">
      <alignment horizontal="left" indent="2"/>
    </xf>
    <xf numFmtId="10" fontId="6" fillId="0" borderId="0" xfId="0" applyNumberFormat="1" applyFont="1" applyFill="1" applyBorder="1"/>
    <xf numFmtId="0" fontId="3" fillId="0" borderId="0" xfId="0" applyFont="1" applyFill="1"/>
    <xf numFmtId="44" fontId="2" fillId="0" borderId="0" xfId="0" applyNumberFormat="1" applyFont="1"/>
    <xf numFmtId="44" fontId="4" fillId="0" borderId="0" xfId="0" quotePrefix="1" applyNumberFormat="1" applyFont="1" applyFill="1" applyAlignment="1">
      <alignment horizontal="center"/>
    </xf>
    <xf numFmtId="172" fontId="9" fillId="0" borderId="0" xfId="0" applyNumberFormat="1" applyFont="1" applyFill="1" applyBorder="1"/>
    <xf numFmtId="173" fontId="9" fillId="0" borderId="0" xfId="0" applyNumberFormat="1" applyFont="1" applyFill="1" applyBorder="1"/>
    <xf numFmtId="44" fontId="12" fillId="0" borderId="0" xfId="0" applyNumberFormat="1" applyFont="1" applyFill="1"/>
    <xf numFmtId="44" fontId="9" fillId="0" borderId="0" xfId="0" quotePrefix="1" applyNumberFormat="1" applyFont="1" applyFill="1" applyAlignment="1">
      <alignment horizontal="center"/>
    </xf>
    <xf numFmtId="44" fontId="13" fillId="0" borderId="0" xfId="0" applyNumberFormat="1" applyFont="1"/>
    <xf numFmtId="44" fontId="13" fillId="0" borderId="0" xfId="0" applyNumberFormat="1" applyFont="1" applyFill="1"/>
    <xf numFmtId="3" fontId="4" fillId="0" borderId="0" xfId="0" applyNumberFormat="1" applyFont="1" applyFill="1"/>
    <xf numFmtId="165" fontId="9" fillId="0" borderId="0" xfId="0" quotePrefix="1" applyNumberFormat="1" applyFont="1" applyFill="1" applyAlignment="1">
      <alignment horizontal="center"/>
    </xf>
    <xf numFmtId="167" fontId="6" fillId="0" borderId="0" xfId="0" quotePrefix="1" applyNumberFormat="1" applyFont="1" applyFill="1" applyAlignment="1">
      <alignment horizontal="center"/>
    </xf>
    <xf numFmtId="0" fontId="15" fillId="2" borderId="0" xfId="0" applyNumberFormat="1" applyFont="1" applyFill="1" applyAlignment="1"/>
    <xf numFmtId="0" fontId="1" fillId="2" borderId="1" xfId="0" applyNumberFormat="1" applyFont="1" applyFill="1" applyBorder="1" applyAlignment="1">
      <alignment horizontal="center" wrapText="1"/>
    </xf>
    <xf numFmtId="0" fontId="1" fillId="2" borderId="0" xfId="0" applyNumberFormat="1" applyFont="1" applyFill="1" applyAlignment="1">
      <alignment wrapText="1"/>
    </xf>
    <xf numFmtId="0" fontId="1" fillId="2" borderId="0" xfId="0" applyNumberFormat="1" applyFont="1" applyFill="1" applyAlignment="1">
      <alignment horizontal="center" wrapText="1"/>
    </xf>
    <xf numFmtId="164" fontId="3" fillId="0" borderId="0" xfId="0" quotePrefix="1" applyNumberFormat="1" applyFont="1" applyFill="1" applyAlignment="1">
      <alignment horizontal="left"/>
    </xf>
    <xf numFmtId="0" fontId="1" fillId="2" borderId="0" xfId="0" applyNumberFormat="1" applyFont="1" applyFill="1" applyAlignment="1">
      <alignment horizontal="center"/>
    </xf>
    <xf numFmtId="0" fontId="1" fillId="2" borderId="0" xfId="0" applyNumberFormat="1" applyFont="1" applyFill="1" applyAlignment="1"/>
    <xf numFmtId="166" fontId="4" fillId="0" borderId="0" xfId="0" quotePrefix="1" applyNumberFormat="1" applyFont="1" applyFill="1" applyAlignment="1">
      <alignment horizontal="left"/>
    </xf>
    <xf numFmtId="166" fontId="7" fillId="2" borderId="0" xfId="0" applyNumberFormat="1" applyFont="1" applyFill="1" applyAlignment="1"/>
    <xf numFmtId="166" fontId="7" fillId="0" borderId="0" xfId="0" applyNumberFormat="1" applyFont="1" applyFill="1" applyAlignment="1">
      <alignment horizontal="left" wrapText="1"/>
    </xf>
    <xf numFmtId="0" fontId="7" fillId="2" borderId="0" xfId="0" applyNumberFormat="1" applyFont="1" applyFill="1" applyAlignment="1"/>
    <xf numFmtId="0" fontId="1" fillId="2" borderId="0" xfId="0" quotePrefix="1" applyNumberFormat="1" applyFont="1" applyFill="1" applyAlignment="1">
      <alignment horizontal="left"/>
    </xf>
    <xf numFmtId="174" fontId="4" fillId="0" borderId="0" xfId="0" quotePrefix="1" applyNumberFormat="1" applyFont="1" applyFill="1" applyAlignment="1">
      <alignment horizontal="left"/>
    </xf>
    <xf numFmtId="174" fontId="7" fillId="2" borderId="0" xfId="0" applyNumberFormat="1" applyFont="1" applyFill="1" applyAlignment="1"/>
    <xf numFmtId="0" fontId="1" fillId="2" borderId="0" xfId="0" quotePrefix="1" applyNumberFormat="1" applyFont="1" applyFill="1" applyAlignment="1">
      <alignment horizontal="left" indent="1"/>
    </xf>
    <xf numFmtId="9" fontId="15" fillId="0" borderId="12" xfId="0" quotePrefix="1" applyNumberFormat="1" applyFont="1" applyBorder="1"/>
    <xf numFmtId="164" fontId="4" fillId="0" borderId="0" xfId="0" quotePrefix="1" applyNumberFormat="1" applyFont="1" applyFill="1" applyAlignment="1">
      <alignment horizontal="left"/>
    </xf>
    <xf numFmtId="0" fontId="1" fillId="0" borderId="0" xfId="0" applyNumberFormat="1" applyFont="1" applyFill="1" applyAlignment="1"/>
    <xf numFmtId="0" fontId="7" fillId="0" borderId="0" xfId="0" applyNumberFormat="1" applyFont="1" applyFill="1" applyAlignment="1"/>
    <xf numFmtId="174" fontId="7" fillId="0" borderId="0" xfId="0" applyNumberFormat="1" applyFont="1" applyFill="1" applyAlignment="1"/>
    <xf numFmtId="0" fontId="15" fillId="2" borderId="0" xfId="0" applyNumberFormat="1" applyFont="1" applyFill="1" applyAlignment="1">
      <alignment horizontal="center"/>
    </xf>
    <xf numFmtId="0" fontId="2" fillId="3" borderId="0" xfId="0" applyFont="1" applyFill="1"/>
    <xf numFmtId="0" fontId="3" fillId="3" borderId="0" xfId="0" applyFont="1" applyFill="1" applyAlignment="1">
      <alignment horizontal="center"/>
    </xf>
    <xf numFmtId="41" fontId="1" fillId="3" borderId="1" xfId="0" applyNumberFormat="1" applyFont="1" applyFill="1" applyBorder="1" applyAlignment="1">
      <alignment horizontal="center" vertical="center" wrapText="1"/>
    </xf>
    <xf numFmtId="0" fontId="4" fillId="3" borderId="1" xfId="0" applyFont="1" applyFill="1" applyBorder="1"/>
    <xf numFmtId="0" fontId="4" fillId="3" borderId="0" xfId="0" applyFont="1" applyFill="1"/>
    <xf numFmtId="0" fontId="4" fillId="3" borderId="0" xfId="0" applyFont="1" applyFill="1" applyAlignment="1">
      <alignment horizontal="center"/>
    </xf>
    <xf numFmtId="0" fontId="5" fillId="3" borderId="0" xfId="0" applyFont="1" applyFill="1" applyAlignment="1">
      <alignment horizontal="left"/>
    </xf>
    <xf numFmtId="0" fontId="4" fillId="3" borderId="0" xfId="0" quotePrefix="1" applyFont="1" applyFill="1" applyAlignment="1">
      <alignment horizontal="center"/>
    </xf>
    <xf numFmtId="164" fontId="4" fillId="3" borderId="0" xfId="0" applyNumberFormat="1" applyFont="1" applyFill="1"/>
    <xf numFmtId="166" fontId="4" fillId="3" borderId="0" xfId="0" applyNumberFormat="1" applyFont="1" applyFill="1" applyBorder="1"/>
    <xf numFmtId="44" fontId="4" fillId="3" borderId="0" xfId="0" applyNumberFormat="1" applyFont="1" applyFill="1" applyBorder="1"/>
    <xf numFmtId="0" fontId="4" fillId="3" borderId="0" xfId="0" quotePrefix="1" applyFont="1" applyFill="1" applyAlignment="1">
      <alignment horizontal="left"/>
    </xf>
    <xf numFmtId="175" fontId="4" fillId="3" borderId="0" xfId="0" applyNumberFormat="1" applyFont="1" applyFill="1" applyAlignment="1">
      <alignment horizontal="center"/>
    </xf>
    <xf numFmtId="164" fontId="2" fillId="3" borderId="0" xfId="0" applyNumberFormat="1" applyFont="1" applyFill="1"/>
    <xf numFmtId="44" fontId="4" fillId="3" borderId="0" xfId="0" applyNumberFormat="1" applyFont="1" applyFill="1"/>
    <xf numFmtId="0" fontId="4" fillId="3" borderId="0" xfId="0" applyFont="1" applyFill="1" applyAlignment="1">
      <alignment horizontal="left"/>
    </xf>
    <xf numFmtId="0" fontId="2" fillId="3" borderId="0" xfId="0" quotePrefix="1" applyFont="1" applyFill="1" applyAlignment="1">
      <alignment horizontal="left"/>
    </xf>
    <xf numFmtId="43" fontId="2" fillId="3" borderId="0" xfId="0" applyNumberFormat="1" applyFont="1" applyFill="1"/>
    <xf numFmtId="43" fontId="2" fillId="0" borderId="0" xfId="0" applyNumberFormat="1" applyFont="1"/>
    <xf numFmtId="0" fontId="1" fillId="3" borderId="0" xfId="0" applyFont="1" applyFill="1" applyAlignment="1">
      <alignment horizontal="center"/>
    </xf>
    <xf numFmtId="0" fontId="1" fillId="0" borderId="0" xfId="0" applyFont="1" applyFill="1" applyAlignment="1">
      <alignment horizontal="centerContinuous"/>
    </xf>
    <xf numFmtId="0" fontId="16" fillId="0" borderId="0" xfId="0" applyFont="1" applyFill="1" applyAlignment="1">
      <alignment horizontal="centerContinuous"/>
    </xf>
    <xf numFmtId="17" fontId="7" fillId="0" borderId="1" xfId="0" applyNumberFormat="1" applyFont="1" applyFill="1" applyBorder="1" applyAlignment="1">
      <alignment horizontal="center"/>
    </xf>
    <xf numFmtId="166" fontId="17" fillId="0" borderId="0" xfId="0" applyNumberFormat="1" applyFont="1" applyFill="1" applyBorder="1"/>
    <xf numFmtId="166" fontId="7" fillId="0" borderId="0" xfId="0" applyNumberFormat="1" applyFont="1" applyFill="1"/>
    <xf numFmtId="166" fontId="7" fillId="0" borderId="0" xfId="0" applyNumberFormat="1" applyFont="1" applyFill="1" applyBorder="1"/>
    <xf numFmtId="43" fontId="7" fillId="0" borderId="0" xfId="0" applyNumberFormat="1" applyFont="1" applyFill="1" applyBorder="1"/>
    <xf numFmtId="166" fontId="7" fillId="0" borderId="5" xfId="0" applyNumberFormat="1" applyFont="1" applyFill="1" applyBorder="1"/>
    <xf numFmtId="0" fontId="7" fillId="0" borderId="0" xfId="0" applyFont="1" applyFill="1" applyAlignment="1">
      <alignment horizontal="left"/>
    </xf>
    <xf numFmtId="37" fontId="7" fillId="0" borderId="0" xfId="0" applyNumberFormat="1" applyFont="1" applyFill="1" applyBorder="1"/>
    <xf numFmtId="166" fontId="9" fillId="0" borderId="0" xfId="0" applyNumberFormat="1" applyFont="1" applyFill="1"/>
    <xf numFmtId="166" fontId="7" fillId="0" borderId="1" xfId="0" applyNumberFormat="1" applyFont="1" applyFill="1" applyBorder="1" applyAlignment="1">
      <alignment horizontal="center"/>
    </xf>
    <xf numFmtId="17" fontId="7" fillId="0" borderId="0" xfId="0" applyNumberFormat="1" applyFont="1" applyFill="1" applyBorder="1"/>
    <xf numFmtId="166" fontId="18" fillId="0" borderId="0" xfId="0" applyNumberFormat="1" applyFont="1" applyFill="1" applyBorder="1"/>
    <xf numFmtId="37" fontId="17" fillId="0" borderId="0" xfId="0" applyNumberFormat="1" applyFont="1" applyFill="1" applyBorder="1"/>
    <xf numFmtId="14" fontId="7" fillId="0" borderId="0" xfId="0" applyNumberFormat="1" applyFont="1" applyFill="1" applyAlignment="1">
      <alignment horizontal="center"/>
    </xf>
    <xf numFmtId="166" fontId="17" fillId="0" borderId="1" xfId="0" applyNumberFormat="1" applyFont="1" applyFill="1" applyBorder="1"/>
    <xf numFmtId="166" fontId="18" fillId="0" borderId="1" xfId="0" applyNumberFormat="1" applyFont="1" applyFill="1" applyBorder="1"/>
    <xf numFmtId="166" fontId="7" fillId="0" borderId="0" xfId="0" applyNumberFormat="1" applyFont="1" applyFill="1" applyAlignment="1">
      <alignment horizontal="center"/>
    </xf>
    <xf numFmtId="37" fontId="7" fillId="0" borderId="0" xfId="0" applyNumberFormat="1" applyFont="1" applyFill="1"/>
    <xf numFmtId="39" fontId="7" fillId="0" borderId="0" xfId="0" applyNumberFormat="1" applyFont="1" applyFill="1"/>
    <xf numFmtId="2" fontId="7" fillId="0" borderId="0" xfId="0" applyNumberFormat="1" applyFont="1" applyFill="1"/>
    <xf numFmtId="176" fontId="7" fillId="0" borderId="0" xfId="0" applyNumberFormat="1" applyFont="1" applyFill="1"/>
    <xf numFmtId="176" fontId="7" fillId="0" borderId="0" xfId="0" applyNumberFormat="1" applyFont="1" applyFill="1" applyAlignment="1">
      <alignment horizontal="center"/>
    </xf>
    <xf numFmtId="0" fontId="4" fillId="0" borderId="0" xfId="0" applyFont="1" applyFill="1" applyBorder="1" applyAlignment="1">
      <alignment horizontal="center" vertical="center" wrapText="1"/>
    </xf>
    <xf numFmtId="0" fontId="3" fillId="0" borderId="0" xfId="0" applyFont="1" applyFill="1" applyBorder="1" applyAlignment="1">
      <alignment vertical="center"/>
    </xf>
    <xf numFmtId="177" fontId="3" fillId="0" borderId="1" xfId="0" applyNumberFormat="1" applyFont="1" applyFill="1" applyBorder="1" applyAlignment="1">
      <alignment horizontal="center"/>
    </xf>
    <xf numFmtId="0" fontId="19" fillId="0" borderId="0" xfId="0" applyFont="1"/>
    <xf numFmtId="166" fontId="6" fillId="0" borderId="0" xfId="0" applyNumberFormat="1" applyFont="1"/>
    <xf numFmtId="165" fontId="9" fillId="0" borderId="0" xfId="0" applyNumberFormat="1" applyFont="1"/>
    <xf numFmtId="0" fontId="6" fillId="0" borderId="0" xfId="0" applyFont="1"/>
    <xf numFmtId="44" fontId="9" fillId="0" borderId="0" xfId="0" applyNumberFormat="1" applyFont="1"/>
    <xf numFmtId="0" fontId="7" fillId="0" borderId="0" xfId="0" applyNumberFormat="1" applyFont="1" applyAlignment="1"/>
    <xf numFmtId="0" fontId="7" fillId="0" borderId="0" xfId="0" applyNumberFormat="1" applyFont="1" applyAlignment="1">
      <alignment horizontal="right"/>
    </xf>
    <xf numFmtId="0" fontId="20" fillId="0" borderId="0" xfId="0" applyNumberFormat="1" applyFont="1" applyFill="1" applyAlignment="1"/>
    <xf numFmtId="0" fontId="21" fillId="0" borderId="0" xfId="0" applyNumberFormat="1" applyFont="1" applyFill="1" applyAlignment="1"/>
    <xf numFmtId="172" fontId="20" fillId="0" borderId="0" xfId="0" applyNumberFormat="1" applyFont="1" applyFill="1" applyAlignment="1">
      <alignment horizontal="right"/>
    </xf>
    <xf numFmtId="0" fontId="20" fillId="0" borderId="13" xfId="0" applyNumberFormat="1" applyFont="1" applyFill="1" applyBorder="1" applyAlignment="1">
      <alignment horizontal="right"/>
    </xf>
    <xf numFmtId="0" fontId="20" fillId="0" borderId="0" xfId="0" applyNumberFormat="1" applyFont="1" applyFill="1" applyAlignment="1">
      <alignment horizontal="centerContinuous"/>
    </xf>
    <xf numFmtId="0" fontId="20" fillId="0" borderId="0" xfId="0" applyNumberFormat="1" applyFont="1" applyFill="1" applyAlignment="1" applyProtection="1">
      <alignment horizontal="centerContinuous"/>
      <protection locked="0"/>
    </xf>
    <xf numFmtId="0" fontId="20" fillId="0" borderId="0" xfId="0" applyNumberFormat="1" applyFont="1" applyFill="1" applyAlignment="1">
      <alignment horizontal="center"/>
    </xf>
    <xf numFmtId="0" fontId="20" fillId="0" borderId="1" xfId="0" applyNumberFormat="1" applyFont="1" applyFill="1" applyBorder="1" applyAlignment="1">
      <alignment horizontal="center"/>
    </xf>
    <xf numFmtId="0" fontId="20" fillId="0" borderId="1" xfId="0" applyNumberFormat="1" applyFont="1" applyFill="1" applyBorder="1" applyAlignment="1" applyProtection="1">
      <protection locked="0"/>
    </xf>
    <xf numFmtId="0" fontId="20" fillId="0" borderId="1" xfId="0" applyNumberFormat="1" applyFont="1" applyFill="1" applyBorder="1" applyAlignment="1"/>
    <xf numFmtId="0" fontId="20" fillId="0" borderId="1" xfId="0" applyNumberFormat="1" applyFont="1" applyFill="1" applyBorder="1" applyAlignment="1">
      <alignment horizontal="right"/>
    </xf>
    <xf numFmtId="0" fontId="21" fillId="0" borderId="0" xfId="0" applyNumberFormat="1" applyFont="1" applyFill="1" applyAlignment="1">
      <alignment horizontal="center"/>
    </xf>
    <xf numFmtId="0" fontId="21" fillId="0" borderId="0" xfId="0" applyNumberFormat="1" applyFont="1" applyFill="1" applyAlignment="1">
      <alignment horizontal="left"/>
    </xf>
    <xf numFmtId="172" fontId="21" fillId="0" borderId="0" xfId="0" applyNumberFormat="1" applyFont="1" applyFill="1" applyAlignment="1"/>
    <xf numFmtId="178" fontId="21" fillId="0" borderId="0" xfId="0" applyNumberFormat="1" applyFont="1" applyFill="1" applyAlignment="1"/>
    <xf numFmtId="172" fontId="21" fillId="0" borderId="1" xfId="0" applyNumberFormat="1" applyFont="1" applyFill="1" applyBorder="1" applyAlignment="1"/>
    <xf numFmtId="172" fontId="21" fillId="0" borderId="0" xfId="0" applyNumberFormat="1" applyFont="1" applyFill="1" applyBorder="1" applyAlignment="1"/>
    <xf numFmtId="9" fontId="21" fillId="0" borderId="0" xfId="0" applyNumberFormat="1" applyFont="1" applyFill="1" applyAlignment="1"/>
    <xf numFmtId="172" fontId="21" fillId="0" borderId="6" xfId="0" applyNumberFormat="1" applyFont="1" applyFill="1" applyBorder="1" applyAlignment="1" applyProtection="1">
      <protection locked="0"/>
    </xf>
    <xf numFmtId="172" fontId="6" fillId="0" borderId="0" xfId="0" applyNumberFormat="1" applyFont="1" applyFill="1" applyBorder="1"/>
    <xf numFmtId="0" fontId="22" fillId="0" borderId="0" xfId="0" applyFont="1" applyFill="1"/>
    <xf numFmtId="41" fontId="1" fillId="0" borderId="1" xfId="0" applyNumberFormat="1" applyFont="1" applyFill="1" applyBorder="1" applyAlignment="1">
      <alignment horizontal="center" vertical="center"/>
    </xf>
    <xf numFmtId="0" fontId="1" fillId="0" borderId="0" xfId="0" applyFont="1"/>
    <xf numFmtId="0" fontId="26" fillId="0" borderId="0" xfId="0" applyFont="1"/>
    <xf numFmtId="17" fontId="7" fillId="0" borderId="0" xfId="0" applyNumberFormat="1" applyFont="1"/>
    <xf numFmtId="0" fontId="27" fillId="0" borderId="0" xfId="0" applyFont="1"/>
    <xf numFmtId="17" fontId="1" fillId="0" borderId="0" xfId="0" applyNumberFormat="1" applyFont="1" applyAlignment="1">
      <alignment horizontal="center"/>
    </xf>
    <xf numFmtId="166" fontId="7" fillId="0" borderId="0" xfId="0" applyNumberFormat="1" applyFont="1" applyAlignment="1">
      <alignment horizontal="center"/>
    </xf>
    <xf numFmtId="0" fontId="28" fillId="0" borderId="0" xfId="0" applyFont="1"/>
    <xf numFmtId="166" fontId="28" fillId="0" borderId="0" xfId="0" applyNumberFormat="1" applyFont="1"/>
    <xf numFmtId="1" fontId="28" fillId="0" borderId="0" xfId="0" applyNumberFormat="1" applyFont="1"/>
    <xf numFmtId="0" fontId="11" fillId="0" borderId="0" xfId="0" applyFont="1"/>
    <xf numFmtId="3" fontId="11" fillId="0" borderId="0" xfId="0" applyNumberFormat="1" applyFont="1"/>
    <xf numFmtId="3" fontId="7" fillId="0" borderId="0" xfId="0" applyNumberFormat="1" applyFont="1"/>
    <xf numFmtId="0" fontId="7" fillId="0" borderId="0" xfId="0" applyFont="1" applyFill="1" applyAlignment="1">
      <alignment horizontal="left" indent="1"/>
    </xf>
    <xf numFmtId="168" fontId="28" fillId="0" borderId="0" xfId="0" applyNumberFormat="1" applyFont="1"/>
    <xf numFmtId="0" fontId="7" fillId="0" borderId="0" xfId="0" applyFont="1" applyBorder="1" applyAlignment="1">
      <alignment horizontal="left"/>
    </xf>
    <xf numFmtId="166" fontId="29" fillId="0" borderId="0" xfId="0" applyNumberFormat="1" applyFont="1"/>
    <xf numFmtId="0" fontId="30" fillId="0" borderId="0" xfId="0" applyFont="1" applyAlignment="1">
      <alignment horizontal="left" vertical="top"/>
    </xf>
    <xf numFmtId="0" fontId="25" fillId="0" borderId="0" xfId="0" applyFont="1"/>
    <xf numFmtId="0" fontId="25" fillId="0" borderId="19" xfId="0" applyFont="1" applyBorder="1" applyAlignment="1">
      <alignment horizontal="left" vertical="top"/>
    </xf>
    <xf numFmtId="0" fontId="30" fillId="4" borderId="20" xfId="0" applyFont="1" applyFill="1" applyBorder="1" applyAlignment="1">
      <alignment horizontal="left" vertical="top"/>
    </xf>
    <xf numFmtId="0" fontId="25" fillId="0" borderId="21" xfId="0" applyFont="1" applyBorder="1" applyAlignment="1">
      <alignment horizontal="left" vertical="top"/>
    </xf>
    <xf numFmtId="0" fontId="25" fillId="0" borderId="22" xfId="0" applyFont="1" applyBorder="1" applyAlignment="1">
      <alignment horizontal="left" vertical="top"/>
    </xf>
    <xf numFmtId="0" fontId="30" fillId="4" borderId="23" xfId="0" applyFont="1" applyFill="1" applyBorder="1" applyAlignment="1">
      <alignment horizontal="left" vertical="top"/>
    </xf>
    <xf numFmtId="0" fontId="25" fillId="5" borderId="0" xfId="0" applyFont="1" applyFill="1" applyAlignment="1">
      <alignment horizontal="left" vertical="top"/>
    </xf>
    <xf numFmtId="0" fontId="25" fillId="5" borderId="19" xfId="0" applyFont="1" applyFill="1" applyBorder="1" applyAlignment="1">
      <alignment horizontal="left" vertical="top"/>
    </xf>
    <xf numFmtId="0" fontId="25" fillId="0" borderId="0" xfId="0" applyFont="1" applyAlignment="1">
      <alignment horizontal="left" vertical="top"/>
    </xf>
    <xf numFmtId="179" fontId="25" fillId="0" borderId="19" xfId="0" applyNumberFormat="1" applyFont="1" applyBorder="1" applyAlignment="1">
      <alignment horizontal="right" vertical="top"/>
    </xf>
    <xf numFmtId="179" fontId="30" fillId="4" borderId="20" xfId="0" applyNumberFormat="1" applyFont="1" applyFill="1" applyBorder="1" applyAlignment="1">
      <alignment horizontal="right" vertical="top"/>
    </xf>
    <xf numFmtId="179" fontId="25" fillId="5" borderId="19" xfId="0" applyNumberFormat="1" applyFont="1" applyFill="1" applyBorder="1" applyAlignment="1">
      <alignment horizontal="right" vertical="top"/>
    </xf>
    <xf numFmtId="0" fontId="30" fillId="4" borderId="0" xfId="0" applyFont="1" applyFill="1" applyAlignment="1">
      <alignment horizontal="left" vertical="top"/>
    </xf>
    <xf numFmtId="179" fontId="30" fillId="4" borderId="19" xfId="0" applyNumberFormat="1" applyFont="1" applyFill="1" applyBorder="1" applyAlignment="1">
      <alignment horizontal="right" vertical="top"/>
    </xf>
    <xf numFmtId="0" fontId="4" fillId="0" borderId="0" xfId="0" applyFont="1" applyFill="1"/>
    <xf numFmtId="179" fontId="25" fillId="0" borderId="0" xfId="0" applyNumberFormat="1" applyFont="1"/>
    <xf numFmtId="164" fontId="9" fillId="0" borderId="1" xfId="0" applyNumberFormat="1" applyFont="1" applyFill="1" applyBorder="1"/>
    <xf numFmtId="10" fontId="4" fillId="0" borderId="0" xfId="0" quotePrefix="1" applyNumberFormat="1" applyFont="1" applyFill="1" applyAlignment="1">
      <alignment horizontal="right"/>
    </xf>
    <xf numFmtId="165" fontId="9" fillId="0" borderId="1" xfId="0" applyNumberFormat="1" applyFont="1" applyFill="1" applyBorder="1"/>
    <xf numFmtId="165" fontId="9" fillId="0" borderId="0" xfId="0" applyNumberFormat="1" applyFont="1" applyFill="1" applyBorder="1"/>
    <xf numFmtId="44" fontId="9" fillId="0" borderId="0" xfId="0" applyNumberFormat="1" applyFont="1" applyFill="1" applyBorder="1"/>
    <xf numFmtId="44" fontId="9" fillId="0" borderId="0" xfId="0" applyNumberFormat="1" applyFont="1" applyFill="1"/>
    <xf numFmtId="0" fontId="31" fillId="0" borderId="0" xfId="0" applyFont="1" applyFill="1" applyAlignment="1"/>
    <xf numFmtId="0" fontId="11" fillId="0" borderId="0" xfId="0" applyFont="1" applyFill="1" applyAlignment="1">
      <alignment horizontal="center"/>
    </xf>
    <xf numFmtId="17" fontId="11" fillId="0" borderId="0" xfId="0" applyNumberFormat="1" applyFont="1" applyFill="1" applyAlignment="1">
      <alignment horizontal="center" wrapText="1"/>
    </xf>
    <xf numFmtId="0" fontId="19" fillId="6" borderId="0" xfId="0" applyFont="1" applyFill="1"/>
    <xf numFmtId="0" fontId="7" fillId="6" borderId="0" xfId="0" applyFont="1" applyFill="1"/>
    <xf numFmtId="0" fontId="17" fillId="0" borderId="0" xfId="0" applyFont="1"/>
    <xf numFmtId="43" fontId="6" fillId="0" borderId="0" xfId="0" applyNumberFormat="1" applyFont="1" applyFill="1"/>
    <xf numFmtId="43" fontId="7" fillId="0" borderId="3" xfId="0" applyNumberFormat="1" applyFont="1" applyFill="1" applyBorder="1"/>
    <xf numFmtId="43" fontId="6" fillId="0" borderId="0" xfId="0" applyNumberFormat="1" applyFont="1" applyFill="1"/>
    <xf numFmtId="0" fontId="28" fillId="0" borderId="0" xfId="0" applyFont="1" applyFill="1" applyAlignment="1">
      <alignment horizontal="left"/>
    </xf>
    <xf numFmtId="0" fontId="32" fillId="0" borderId="0" xfId="0" applyFont="1"/>
    <xf numFmtId="0" fontId="32" fillId="0" borderId="0" xfId="0" applyFont="1" applyFill="1"/>
    <xf numFmtId="43" fontId="17" fillId="0" borderId="0" xfId="0" applyNumberFormat="1" applyFont="1" applyFill="1"/>
    <xf numFmtId="0" fontId="17" fillId="0" borderId="0" xfId="0" applyFont="1" applyFill="1"/>
    <xf numFmtId="44" fontId="7" fillId="6" borderId="0" xfId="0" applyNumberFormat="1" applyFont="1" applyFill="1"/>
    <xf numFmtId="44" fontId="7" fillId="0" borderId="0" xfId="0" applyNumberFormat="1" applyFont="1" applyFill="1" applyBorder="1"/>
    <xf numFmtId="43" fontId="7" fillId="0" borderId="1" xfId="0" applyNumberFormat="1" applyFont="1" applyFill="1" applyBorder="1"/>
    <xf numFmtId="44" fontId="7" fillId="0" borderId="2" xfId="0" applyNumberFormat="1" applyFont="1" applyFill="1" applyBorder="1"/>
    <xf numFmtId="44" fontId="7" fillId="0" borderId="4" xfId="0" applyNumberFormat="1" applyFont="1" applyFill="1" applyBorder="1"/>
    <xf numFmtId="180" fontId="7" fillId="0" borderId="0" xfId="0" applyNumberFormat="1" applyFont="1"/>
    <xf numFmtId="0" fontId="9" fillId="0" borderId="0" xfId="0" applyFont="1" applyAlignment="1">
      <alignment horizontal="center"/>
    </xf>
    <xf numFmtId="0" fontId="3" fillId="0" borderId="0" xfId="0" applyFont="1" applyFill="1" applyAlignment="1"/>
    <xf numFmtId="0" fontId="1" fillId="0" borderId="0" xfId="0" applyFont="1" applyAlignment="1"/>
    <xf numFmtId="0" fontId="33" fillId="0" borderId="0" xfId="0" applyFont="1"/>
    <xf numFmtId="0" fontId="7" fillId="0" borderId="0" xfId="0" quotePrefix="1" applyFont="1" applyFill="1" applyAlignment="1">
      <alignment horizontal="center"/>
    </xf>
    <xf numFmtId="0" fontId="7" fillId="0" borderId="0" xfId="0" applyFont="1" applyFill="1" applyAlignment="1">
      <alignment horizontal="center"/>
    </xf>
    <xf numFmtId="0" fontId="7" fillId="0" borderId="0" xfId="0" applyFont="1" applyFill="1"/>
    <xf numFmtId="14" fontId="7" fillId="0" borderId="0" xfId="0" applyNumberFormat="1" applyFont="1" applyFill="1"/>
    <xf numFmtId="0" fontId="7" fillId="0" borderId="1" xfId="0" applyFont="1" applyFill="1" applyBorder="1" applyAlignment="1">
      <alignment horizontal="center" wrapText="1"/>
    </xf>
    <xf numFmtId="0" fontId="7" fillId="0" borderId="1" xfId="0" quotePrefix="1" applyFont="1" applyFill="1" applyBorder="1" applyAlignment="1">
      <alignment horizontal="center" wrapText="1"/>
    </xf>
    <xf numFmtId="17" fontId="7" fillId="0" borderId="1" xfId="0" quotePrefix="1" applyNumberFormat="1" applyFont="1" applyFill="1" applyBorder="1" applyAlignment="1">
      <alignment horizontal="center" wrapText="1"/>
    </xf>
    <xf numFmtId="0" fontId="7" fillId="0" borderId="0" xfId="0" applyFont="1" applyAlignment="1">
      <alignment horizontal="center"/>
    </xf>
    <xf numFmtId="0" fontId="7" fillId="0" borderId="0" xfId="0" applyFont="1" applyAlignment="1">
      <alignment horizontal="left"/>
    </xf>
    <xf numFmtId="166" fontId="33" fillId="0" borderId="0" xfId="0" applyNumberFormat="1" applyFont="1"/>
    <xf numFmtId="164" fontId="33" fillId="0" borderId="0" xfId="0" applyNumberFormat="1" applyFont="1"/>
    <xf numFmtId="168" fontId="33" fillId="0" borderId="0" xfId="0" applyNumberFormat="1" applyFont="1"/>
    <xf numFmtId="0" fontId="7" fillId="0" borderId="0" xfId="0" quotePrefix="1" applyFont="1" applyAlignment="1">
      <alignment horizontal="left"/>
    </xf>
    <xf numFmtId="0" fontId="7" fillId="0" borderId="0" xfId="0" applyFont="1" applyAlignment="1">
      <alignment horizontal="left" indent="1"/>
    </xf>
    <xf numFmtId="166" fontId="33" fillId="0" borderId="3" xfId="0" applyNumberFormat="1" applyFont="1" applyBorder="1"/>
    <xf numFmtId="164" fontId="33" fillId="0" borderId="3" xfId="0" applyNumberFormat="1" applyFont="1" applyBorder="1"/>
    <xf numFmtId="0" fontId="7" fillId="0" borderId="0" xfId="0" quotePrefix="1" applyFont="1" applyAlignment="1">
      <alignment horizontal="left" indent="1"/>
    </xf>
    <xf numFmtId="166" fontId="33" fillId="0" borderId="4" xfId="0" applyNumberFormat="1" applyFont="1" applyBorder="1"/>
    <xf numFmtId="164" fontId="33" fillId="0" borderId="4" xfId="0" applyNumberFormat="1" applyFont="1" applyBorder="1"/>
    <xf numFmtId="0" fontId="7" fillId="0" borderId="0" xfId="0" applyFont="1"/>
    <xf numFmtId="164" fontId="33" fillId="0" borderId="0" xfId="0" applyNumberFormat="1" applyFont="1"/>
    <xf numFmtId="14" fontId="7" fillId="0" borderId="0" xfId="0" applyNumberFormat="1" applyFont="1" applyFill="1" applyBorder="1"/>
    <xf numFmtId="0" fontId="7" fillId="0" borderId="0" xfId="0" quotePrefix="1" applyFont="1" applyFill="1" applyBorder="1" applyAlignment="1">
      <alignment horizontal="center" wrapText="1"/>
    </xf>
    <xf numFmtId="166" fontId="33" fillId="0" borderId="0" xfId="0" applyNumberFormat="1" applyFont="1" applyFill="1"/>
    <xf numFmtId="164" fontId="33" fillId="0" borderId="0" xfId="0" applyNumberFormat="1" applyFont="1" applyFill="1"/>
    <xf numFmtId="164" fontId="33" fillId="0" borderId="0" xfId="0" applyNumberFormat="1" applyFont="1" applyFill="1" applyBorder="1"/>
    <xf numFmtId="10" fontId="33" fillId="0" borderId="0" xfId="0" applyNumberFormat="1" applyFont="1" applyFill="1"/>
    <xf numFmtId="166" fontId="33" fillId="0" borderId="3" xfId="0" applyNumberFormat="1" applyFont="1" applyFill="1" applyBorder="1"/>
    <xf numFmtId="164" fontId="33" fillId="0" borderId="3" xfId="0" applyNumberFormat="1" applyFont="1" applyFill="1" applyBorder="1"/>
    <xf numFmtId="10" fontId="33" fillId="0" borderId="3" xfId="0" applyNumberFormat="1" applyFont="1" applyFill="1" applyBorder="1"/>
    <xf numFmtId="166" fontId="33" fillId="0" borderId="4" xfId="0" applyNumberFormat="1" applyFont="1" applyFill="1" applyBorder="1"/>
    <xf numFmtId="164" fontId="33" fillId="0" borderId="4" xfId="0" applyNumberFormat="1" applyFont="1" applyFill="1" applyBorder="1"/>
    <xf numFmtId="10" fontId="33" fillId="0" borderId="4" xfId="0" applyNumberFormat="1" applyFont="1" applyFill="1" applyBorder="1"/>
    <xf numFmtId="0" fontId="33" fillId="0" borderId="1" xfId="0" applyFont="1" applyBorder="1" applyAlignment="1">
      <alignment horizontal="center" wrapText="1"/>
    </xf>
    <xf numFmtId="0" fontId="33" fillId="0" borderId="1" xfId="0" quotePrefix="1" applyFont="1" applyBorder="1" applyAlignment="1">
      <alignment horizontal="center" wrapText="1"/>
    </xf>
    <xf numFmtId="0" fontId="33" fillId="0" borderId="1" xfId="0" quotePrefix="1" applyFont="1" applyFill="1" applyBorder="1" applyAlignment="1">
      <alignment horizontal="center" wrapText="1"/>
    </xf>
    <xf numFmtId="166" fontId="7" fillId="0" borderId="0" xfId="0" applyNumberFormat="1" applyFont="1"/>
    <xf numFmtId="44" fontId="7" fillId="0" borderId="0" xfId="0" applyNumberFormat="1" applyFont="1" applyFill="1"/>
    <xf numFmtId="44" fontId="7" fillId="0" borderId="0" xfId="0" applyNumberFormat="1" applyFont="1"/>
    <xf numFmtId="10" fontId="7" fillId="0" borderId="0" xfId="0" applyNumberFormat="1" applyFont="1"/>
    <xf numFmtId="0" fontId="33" fillId="0" borderId="0" xfId="0" quotePrefix="1" applyFont="1" applyAlignment="1">
      <alignment horizontal="left"/>
    </xf>
    <xf numFmtId="166" fontId="33" fillId="0" borderId="4" xfId="0" applyNumberFormat="1" applyFont="1" applyBorder="1"/>
    <xf numFmtId="44" fontId="7" fillId="0" borderId="4" xfId="0" applyNumberFormat="1" applyFont="1" applyBorder="1"/>
    <xf numFmtId="44" fontId="7" fillId="0" borderId="4" xfId="0" applyNumberFormat="1" applyFont="1" applyFill="1" applyBorder="1"/>
    <xf numFmtId="10" fontId="7" fillId="0" borderId="4" xfId="0" applyNumberFormat="1" applyFont="1" applyBorder="1"/>
    <xf numFmtId="44" fontId="33" fillId="0" borderId="0" xfId="0" applyNumberFormat="1" applyFont="1"/>
    <xf numFmtId="44" fontId="33" fillId="0" borderId="0" xfId="0" applyNumberFormat="1" applyFont="1" applyFill="1"/>
    <xf numFmtId="10" fontId="33" fillId="0" borderId="0" xfId="0" applyNumberFormat="1" applyFont="1"/>
    <xf numFmtId="0" fontId="33" fillId="0" borderId="0" xfId="0" applyFont="1" applyAlignment="1">
      <alignment horizontal="left"/>
    </xf>
    <xf numFmtId="0" fontId="33" fillId="0" borderId="0" xfId="0" quotePrefix="1" applyFont="1" applyFill="1" applyAlignment="1">
      <alignment horizontal="left"/>
    </xf>
    <xf numFmtId="0" fontId="33" fillId="0" borderId="0" xfId="0" applyFont="1" applyFill="1"/>
    <xf numFmtId="43" fontId="33" fillId="0" borderId="0" xfId="0" applyNumberFormat="1" applyFont="1" applyFill="1"/>
    <xf numFmtId="166" fontId="33" fillId="0" borderId="0" xfId="0" applyNumberFormat="1" applyFont="1" applyBorder="1"/>
    <xf numFmtId="44" fontId="7" fillId="0" borderId="0" xfId="0" applyNumberFormat="1" applyFont="1" applyBorder="1"/>
    <xf numFmtId="44" fontId="7" fillId="0" borderId="0" xfId="0" applyNumberFormat="1" applyFont="1" applyFill="1" applyBorder="1"/>
    <xf numFmtId="10" fontId="7" fillId="0" borderId="0" xfId="0" applyNumberFormat="1" applyFont="1" applyBorder="1"/>
    <xf numFmtId="0" fontId="33" fillId="0" borderId="1" xfId="0" quotePrefix="1" applyFont="1" applyBorder="1" applyAlignment="1">
      <alignment horizontal="left"/>
    </xf>
    <xf numFmtId="0" fontId="33" fillId="0" borderId="1" xfId="0" applyFont="1" applyBorder="1"/>
    <xf numFmtId="0" fontId="33" fillId="0" borderId="0" xfId="0" applyFont="1" applyAlignment="1">
      <alignment horizontal="center" wrapText="1"/>
    </xf>
    <xf numFmtId="166" fontId="33" fillId="7" borderId="0" xfId="0" applyNumberFormat="1" applyFont="1" applyFill="1"/>
    <xf numFmtId="0" fontId="7" fillId="0" borderId="0" xfId="0" applyFont="1" applyAlignment="1">
      <alignment horizontal="center" wrapText="1"/>
    </xf>
    <xf numFmtId="0" fontId="7" fillId="0" borderId="0" xfId="0" applyFont="1" applyBorder="1"/>
    <xf numFmtId="164" fontId="6" fillId="0" borderId="0" xfId="0" applyNumberFormat="1" applyFont="1" applyFill="1"/>
    <xf numFmtId="164" fontId="6" fillId="0" borderId="3" xfId="0" applyNumberFormat="1" applyFont="1" applyFill="1" applyBorder="1"/>
    <xf numFmtId="166" fontId="9" fillId="0" borderId="0" xfId="0" applyNumberFormat="1" applyFont="1" applyFill="1"/>
    <xf numFmtId="164" fontId="9" fillId="0" borderId="0" xfId="0" applyNumberFormat="1" applyFont="1" applyFill="1"/>
    <xf numFmtId="166" fontId="9" fillId="0" borderId="3" xfId="0" applyNumberFormat="1" applyFont="1" applyFill="1" applyBorder="1"/>
    <xf numFmtId="164" fontId="9" fillId="0" borderId="3" xfId="0" applyNumberFormat="1" applyFont="1" applyFill="1" applyBorder="1"/>
    <xf numFmtId="0" fontId="7" fillId="0" borderId="0" xfId="0" applyFont="1" applyFill="1" applyAlignment="1">
      <alignment horizontal="center" wrapText="1"/>
    </xf>
    <xf numFmtId="0" fontId="7" fillId="0" borderId="0" xfId="0" quotePrefix="1" applyFont="1" applyFill="1" applyAlignment="1">
      <alignment horizontal="center" wrapText="1"/>
    </xf>
    <xf numFmtId="0" fontId="7" fillId="0" borderId="0" xfId="0" applyFont="1" applyFill="1" applyBorder="1" applyAlignment="1">
      <alignment horizontal="center" wrapText="1"/>
    </xf>
    <xf numFmtId="17" fontId="7" fillId="0" borderId="0" xfId="0" quotePrefix="1" applyNumberFormat="1" applyFont="1" applyFill="1" applyBorder="1" applyAlignment="1">
      <alignment horizontal="center" wrapText="1"/>
    </xf>
    <xf numFmtId="165" fontId="7" fillId="0" borderId="0" xfId="0" applyNumberFormat="1" applyFont="1" applyFill="1" applyBorder="1"/>
    <xf numFmtId="0" fontId="7" fillId="0" borderId="0" xfId="0" applyFont="1" applyFill="1" applyBorder="1"/>
    <xf numFmtId="0" fontId="7" fillId="0" borderId="0" xfId="0" quotePrefix="1" applyFont="1" applyFill="1" applyAlignment="1">
      <alignment horizontal="left"/>
    </xf>
    <xf numFmtId="165" fontId="7" fillId="0" borderId="0" xfId="0" applyNumberFormat="1" applyFont="1" applyFill="1"/>
    <xf numFmtId="165" fontId="9" fillId="0" borderId="0" xfId="0" applyNumberFormat="1" applyFont="1" applyFill="1" applyBorder="1"/>
    <xf numFmtId="44" fontId="9" fillId="0" borderId="0" xfId="0" applyNumberFormat="1" applyFont="1" applyFill="1" applyBorder="1"/>
    <xf numFmtId="165" fontId="6" fillId="0" borderId="0" xfId="0" applyNumberFormat="1" applyFont="1" applyFill="1" applyBorder="1"/>
    <xf numFmtId="44" fontId="6" fillId="0" borderId="0" xfId="0" applyNumberFormat="1" applyFont="1" applyFill="1" applyBorder="1"/>
    <xf numFmtId="0" fontId="9" fillId="0" borderId="0" xfId="0" applyFont="1" applyFill="1"/>
    <xf numFmtId="0" fontId="33" fillId="0" borderId="6" xfId="0" quotePrefix="1" applyFont="1" applyFill="1" applyBorder="1" applyAlignment="1">
      <alignment horizontal="center" wrapText="1"/>
    </xf>
    <xf numFmtId="0" fontId="33" fillId="0" borderId="15" xfId="0" quotePrefix="1" applyFont="1" applyFill="1" applyBorder="1" applyAlignment="1">
      <alignment horizontal="center" wrapText="1"/>
    </xf>
    <xf numFmtId="0" fontId="33" fillId="0" borderId="7" xfId="0" quotePrefix="1" applyFont="1" applyFill="1" applyBorder="1" applyAlignment="1">
      <alignment horizontal="center" wrapText="1"/>
    </xf>
    <xf numFmtId="0" fontId="33" fillId="0" borderId="24" xfId="0" quotePrefix="1" applyFont="1" applyFill="1" applyBorder="1" applyAlignment="1">
      <alignment horizontal="center" wrapText="1"/>
    </xf>
    <xf numFmtId="165" fontId="7" fillId="0" borderId="24" xfId="0" applyNumberFormat="1" applyFont="1" applyFill="1" applyBorder="1"/>
    <xf numFmtId="165" fontId="7" fillId="0" borderId="25" xfId="0" applyNumberFormat="1" applyFont="1" applyFill="1" applyBorder="1"/>
    <xf numFmtId="165" fontId="7" fillId="0" borderId="9" xfId="0" applyNumberFormat="1" applyFont="1" applyFill="1" applyBorder="1"/>
    <xf numFmtId="165" fontId="7" fillId="0" borderId="11" xfId="0" applyNumberFormat="1" applyFont="1" applyFill="1" applyBorder="1"/>
    <xf numFmtId="0" fontId="33" fillId="0" borderId="8" xfId="0" applyFont="1" applyFill="1" applyBorder="1"/>
    <xf numFmtId="0" fontId="33" fillId="0" borderId="25" xfId="0" applyFont="1" applyFill="1" applyBorder="1"/>
    <xf numFmtId="165" fontId="7" fillId="0" borderId="8" xfId="0" quotePrefix="1" applyNumberFormat="1" applyFont="1" applyFill="1" applyBorder="1" applyAlignment="1"/>
    <xf numFmtId="165" fontId="7" fillId="0" borderId="25" xfId="0" quotePrefix="1" applyNumberFormat="1" applyFont="1" applyFill="1" applyBorder="1" applyAlignment="1"/>
    <xf numFmtId="165" fontId="7" fillId="0" borderId="9" xfId="0" quotePrefix="1" applyNumberFormat="1" applyFont="1" applyFill="1" applyBorder="1" applyAlignment="1"/>
    <xf numFmtId="165" fontId="7" fillId="0" borderId="11" xfId="0" quotePrefix="1" applyNumberFormat="1" applyFont="1" applyFill="1" applyBorder="1" applyAlignment="1"/>
    <xf numFmtId="165" fontId="33" fillId="0" borderId="8" xfId="0" applyNumberFormat="1" applyFont="1" applyFill="1" applyBorder="1"/>
    <xf numFmtId="165" fontId="33" fillId="0" borderId="25" xfId="0" applyNumberFormat="1" applyFont="1" applyFill="1" applyBorder="1"/>
    <xf numFmtId="165" fontId="33" fillId="0" borderId="10" xfId="0" applyNumberFormat="1" applyFont="1" applyFill="1" applyBorder="1"/>
    <xf numFmtId="165" fontId="33" fillId="0" borderId="26" xfId="0" applyNumberFormat="1" applyFont="1" applyFill="1" applyBorder="1"/>
    <xf numFmtId="165" fontId="9" fillId="0" borderId="7" xfId="0" applyNumberFormat="1" applyFont="1" applyFill="1" applyBorder="1"/>
    <xf numFmtId="165" fontId="9" fillId="0" borderId="8" xfId="0" applyNumberFormat="1" applyFont="1" applyFill="1" applyBorder="1"/>
    <xf numFmtId="165" fontId="9" fillId="0" borderId="8" xfId="0" quotePrefix="1" applyNumberFormat="1" applyFont="1" applyFill="1" applyBorder="1" applyAlignment="1"/>
    <xf numFmtId="165" fontId="9" fillId="0" borderId="25" xfId="0" quotePrefix="1" applyNumberFormat="1" applyFont="1" applyFill="1" applyBorder="1" applyAlignment="1"/>
    <xf numFmtId="165" fontId="6" fillId="0" borderId="25" xfId="0" quotePrefix="1" applyNumberFormat="1" applyFont="1" applyFill="1" applyBorder="1" applyAlignment="1"/>
    <xf numFmtId="0" fontId="3" fillId="0" borderId="0" xfId="0" applyFont="1" applyFill="1" applyBorder="1" applyAlignment="1">
      <alignment horizontal="center" vertical="center" wrapText="1"/>
    </xf>
    <xf numFmtId="0" fontId="3" fillId="0" borderId="1" xfId="0" applyFont="1" applyFill="1" applyBorder="1" applyAlignment="1">
      <alignment vertical="center"/>
    </xf>
    <xf numFmtId="177" fontId="3" fillId="0" borderId="1" xfId="0" applyNumberFormat="1" applyFont="1" applyFill="1" applyBorder="1" applyAlignment="1">
      <alignment horizontal="center" vertical="center"/>
    </xf>
    <xf numFmtId="177" fontId="4" fillId="0" borderId="0" xfId="0" applyNumberFormat="1" applyFont="1" applyBorder="1" applyAlignment="1">
      <alignment horizontal="center"/>
    </xf>
    <xf numFmtId="177" fontId="4" fillId="0" borderId="0" xfId="0" applyNumberFormat="1" applyFont="1"/>
    <xf numFmtId="0" fontId="4" fillId="8" borderId="0" xfId="0" applyFont="1" applyFill="1" applyAlignment="1">
      <alignment horizontal="center"/>
    </xf>
    <xf numFmtId="0" fontId="4" fillId="8" borderId="0" xfId="0" applyFont="1" applyFill="1"/>
    <xf numFmtId="166" fontId="4" fillId="8" borderId="0" xfId="0" applyNumberFormat="1" applyFont="1" applyFill="1"/>
    <xf numFmtId="166" fontId="28" fillId="0" borderId="0" xfId="0" applyNumberFormat="1" applyFont="1" applyFill="1"/>
    <xf numFmtId="0" fontId="4" fillId="9" borderId="0" xfId="0" applyFont="1" applyFill="1" applyAlignment="1">
      <alignment horizontal="center"/>
    </xf>
    <xf numFmtId="0" fontId="4" fillId="9" borderId="0" xfId="0" applyFont="1" applyFill="1"/>
    <xf numFmtId="44" fontId="4" fillId="9" borderId="0" xfId="0" applyNumberFormat="1" applyFont="1" applyFill="1"/>
    <xf numFmtId="44" fontId="28" fillId="0" borderId="0" xfId="0" applyNumberFormat="1" applyFont="1" applyFill="1"/>
    <xf numFmtId="44" fontId="28" fillId="0" borderId="0" xfId="0" applyNumberFormat="1" applyFont="1"/>
    <xf numFmtId="164" fontId="28" fillId="0" borderId="0" xfId="0" applyNumberFormat="1" applyFont="1"/>
    <xf numFmtId="165" fontId="4" fillId="9" borderId="0" xfId="0" applyNumberFormat="1" applyFont="1" applyFill="1"/>
    <xf numFmtId="167" fontId="28" fillId="0" borderId="0" xfId="0" applyNumberFormat="1" applyFont="1"/>
    <xf numFmtId="44" fontId="4" fillId="0" borderId="0" xfId="0" applyNumberFormat="1" applyFont="1"/>
    <xf numFmtId="0" fontId="4" fillId="10" borderId="0" xfId="0" applyFont="1" applyFill="1" applyAlignment="1">
      <alignment horizontal="center"/>
    </xf>
    <xf numFmtId="0" fontId="4" fillId="10" borderId="0" xfId="0" applyFont="1" applyFill="1"/>
    <xf numFmtId="174" fontId="4" fillId="10" borderId="0" xfId="0" applyNumberFormat="1" applyFont="1" applyFill="1"/>
    <xf numFmtId="0" fontId="4" fillId="0" borderId="27" xfId="0" applyFont="1" applyFill="1" applyBorder="1" applyAlignment="1">
      <alignment horizontal="center"/>
    </xf>
    <xf numFmtId="0" fontId="4" fillId="0" borderId="28" xfId="0" applyFont="1" applyFill="1" applyBorder="1"/>
    <xf numFmtId="44" fontId="4" fillId="0" borderId="28" xfId="0" applyNumberFormat="1" applyFont="1" applyFill="1" applyBorder="1"/>
    <xf numFmtId="0" fontId="4" fillId="0" borderId="28" xfId="0" applyFont="1" applyBorder="1"/>
    <xf numFmtId="44" fontId="4" fillId="0" borderId="29" xfId="0" applyNumberFormat="1" applyFont="1" applyFill="1" applyBorder="1"/>
    <xf numFmtId="166" fontId="4" fillId="0" borderId="0" xfId="0" applyNumberFormat="1" applyFont="1"/>
    <xf numFmtId="44" fontId="4" fillId="0" borderId="0" xfId="0" applyNumberFormat="1" applyFont="1"/>
    <xf numFmtId="0" fontId="34" fillId="0" borderId="0" xfId="0" quotePrefix="1" applyFont="1" applyFill="1" applyAlignment="1">
      <alignment horizontal="center"/>
    </xf>
    <xf numFmtId="43" fontId="4" fillId="8" borderId="0" xfId="0" applyNumberFormat="1" applyFont="1" applyFill="1"/>
    <xf numFmtId="164" fontId="7" fillId="0" borderId="0" xfId="0" applyNumberFormat="1" applyFont="1" applyFill="1"/>
    <xf numFmtId="164" fontId="4" fillId="0" borderId="0" xfId="0" applyNumberFormat="1" applyFont="1"/>
    <xf numFmtId="0" fontId="4" fillId="0" borderId="0" xfId="0" applyFont="1" applyFill="1" applyBorder="1" applyAlignment="1">
      <alignment horizontal="center"/>
    </xf>
    <xf numFmtId="0" fontId="10" fillId="0" borderId="0" xfId="0" applyFont="1" applyFill="1" applyBorder="1"/>
    <xf numFmtId="0" fontId="4" fillId="0" borderId="0" xfId="0" applyFont="1" applyBorder="1"/>
    <xf numFmtId="166" fontId="4" fillId="0" borderId="0" xfId="0" applyNumberFormat="1" applyFont="1" applyBorder="1"/>
    <xf numFmtId="0" fontId="4" fillId="0" borderId="0" xfId="0" applyFont="1" applyBorder="1" applyAlignment="1">
      <alignment horizontal="left"/>
    </xf>
    <xf numFmtId="0" fontId="28" fillId="0" borderId="0" xfId="0" applyFont="1" applyFill="1" applyBorder="1"/>
    <xf numFmtId="164" fontId="28" fillId="0" borderId="0" xfId="0" applyNumberFormat="1" applyFont="1" applyFill="1" applyBorder="1"/>
    <xf numFmtId="0" fontId="35" fillId="0" borderId="0" xfId="0" applyFont="1" applyFill="1" applyBorder="1"/>
    <xf numFmtId="164" fontId="35" fillId="0" borderId="0" xfId="0" applyNumberFormat="1" applyFont="1" applyFill="1" applyBorder="1"/>
    <xf numFmtId="164" fontId="4" fillId="0" borderId="0" xfId="0" applyNumberFormat="1" applyFont="1" applyBorder="1" applyAlignment="1">
      <alignment horizontal="left"/>
    </xf>
    <xf numFmtId="43" fontId="4" fillId="0" borderId="0" xfId="0" applyNumberFormat="1" applyFont="1" applyBorder="1"/>
    <xf numFmtId="44" fontId="28" fillId="0" borderId="0" xfId="0" applyNumberFormat="1" applyFont="1" applyFill="1" applyBorder="1"/>
    <xf numFmtId="44" fontId="4" fillId="0" borderId="0" xfId="0" applyNumberFormat="1" applyFont="1" applyBorder="1" applyAlignment="1">
      <alignment horizontal="left"/>
    </xf>
    <xf numFmtId="44" fontId="4" fillId="0" borderId="0" xfId="0" applyNumberFormat="1" applyFont="1" applyBorder="1"/>
    <xf numFmtId="0" fontId="36" fillId="0" borderId="0" xfId="0" applyFont="1" applyFill="1" applyAlignment="1">
      <alignment horizontal="center"/>
    </xf>
    <xf numFmtId="41" fontId="3" fillId="0" borderId="1" xfId="0" applyNumberFormat="1" applyFont="1" applyFill="1" applyBorder="1" applyAlignment="1">
      <alignment horizontal="center" vertical="center" wrapText="1"/>
    </xf>
    <xf numFmtId="177" fontId="4" fillId="0" borderId="0" xfId="0" applyNumberFormat="1" applyFont="1" applyFill="1" applyBorder="1" applyAlignment="1">
      <alignment horizontal="center"/>
    </xf>
    <xf numFmtId="177" fontId="4" fillId="0" borderId="0" xfId="0" applyNumberFormat="1" applyFont="1" applyFill="1"/>
    <xf numFmtId="0" fontId="4" fillId="11" borderId="0" xfId="0" applyFont="1" applyFill="1"/>
    <xf numFmtId="166" fontId="4" fillId="11" borderId="0" xfId="0" applyNumberFormat="1" applyFont="1" applyFill="1"/>
    <xf numFmtId="166" fontId="4" fillId="0" borderId="0" xfId="0" applyNumberFormat="1" applyFont="1" applyFill="1"/>
    <xf numFmtId="0" fontId="4" fillId="12" borderId="0" xfId="0" applyFont="1" applyFill="1"/>
    <xf numFmtId="165" fontId="4" fillId="12" borderId="0" xfId="0" applyNumberFormat="1" applyFont="1" applyFill="1"/>
    <xf numFmtId="0" fontId="4" fillId="13" borderId="0" xfId="0" applyFont="1" applyFill="1"/>
    <xf numFmtId="165" fontId="4" fillId="13" borderId="0" xfId="0" applyNumberFormat="1" applyFont="1" applyFill="1"/>
    <xf numFmtId="164" fontId="4" fillId="0" borderId="30" xfId="0" applyNumberFormat="1" applyFont="1" applyFill="1" applyBorder="1"/>
    <xf numFmtId="44" fontId="4" fillId="12" borderId="0" xfId="0" applyNumberFormat="1" applyFont="1" applyFill="1"/>
    <xf numFmtId="166" fontId="9" fillId="0" borderId="0" xfId="0" applyNumberFormat="1" applyFont="1" applyFill="1" applyBorder="1"/>
    <xf numFmtId="0" fontId="7" fillId="0" borderId="0" xfId="0" applyNumberFormat="1" applyFont="1" applyAlignment="1"/>
    <xf numFmtId="0" fontId="1" fillId="0" borderId="0" xfId="0" applyNumberFormat="1" applyFont="1" applyAlignment="1"/>
    <xf numFmtId="0" fontId="7" fillId="0" borderId="0" xfId="0" applyNumberFormat="1" applyFont="1" applyAlignment="1">
      <alignment horizontal="centerContinuous" vertical="center"/>
    </xf>
    <xf numFmtId="0" fontId="7" fillId="0" borderId="0" xfId="0" applyNumberFormat="1" applyFont="1" applyFill="1" applyAlignment="1"/>
    <xf numFmtId="0" fontId="1" fillId="0" borderId="7" xfId="0" applyFont="1" applyBorder="1" applyAlignment="1">
      <alignment horizontal="center" vertical="center" wrapText="1"/>
    </xf>
    <xf numFmtId="0" fontId="1" fillId="0" borderId="7" xfId="0" applyFont="1" applyBorder="1" applyAlignment="1">
      <alignment horizontal="center" vertical="center"/>
    </xf>
    <xf numFmtId="0" fontId="1" fillId="0" borderId="7" xfId="0" applyFont="1" applyBorder="1" applyAlignment="1">
      <alignment horizontal="centerContinuous" vertical="center"/>
    </xf>
    <xf numFmtId="0" fontId="1" fillId="0" borderId="16" xfId="0" applyNumberFormat="1" applyFont="1" applyBorder="1" applyAlignment="1">
      <alignment horizontal="center" vertical="center" wrapText="1"/>
    </xf>
    <xf numFmtId="0" fontId="7" fillId="0" borderId="7" xfId="0" applyNumberFormat="1" applyFont="1" applyBorder="1" applyAlignment="1">
      <alignment horizontal="center"/>
    </xf>
    <xf numFmtId="0" fontId="7" fillId="0" borderId="7" xfId="0" applyNumberFormat="1" applyFont="1" applyBorder="1" applyAlignment="1">
      <alignment horizontal="left"/>
    </xf>
    <xf numFmtId="0" fontId="23" fillId="0" borderId="7" xfId="0" applyFont="1" applyBorder="1"/>
    <xf numFmtId="0" fontId="7" fillId="0" borderId="8" xfId="0" applyNumberFormat="1" applyFont="1" applyBorder="1" applyAlignment="1"/>
    <xf numFmtId="42" fontId="7" fillId="0" borderId="18" xfId="0" applyNumberFormat="1" applyFont="1" applyFill="1" applyBorder="1" applyAlignment="1"/>
    <xf numFmtId="0" fontId="7" fillId="0" borderId="8" xfId="0" applyNumberFormat="1" applyFont="1" applyBorder="1" applyAlignment="1">
      <alignment horizontal="center"/>
    </xf>
    <xf numFmtId="0" fontId="7" fillId="0" borderId="8" xfId="0" applyNumberFormat="1" applyFont="1" applyBorder="1" applyAlignment="1">
      <alignment horizontal="left"/>
    </xf>
    <xf numFmtId="0" fontId="23" fillId="0" borderId="8" xfId="0" applyFont="1" applyBorder="1"/>
    <xf numFmtId="42" fontId="7" fillId="0" borderId="8" xfId="0" applyNumberFormat="1" applyFont="1" applyBorder="1" applyAlignment="1"/>
    <xf numFmtId="10" fontId="23" fillId="0" borderId="8" xfId="0" applyNumberFormat="1" applyFont="1" applyBorder="1" applyAlignment="1"/>
    <xf numFmtId="10" fontId="23" fillId="0" borderId="8" xfId="0" applyNumberFormat="1" applyFont="1" applyFill="1" applyBorder="1" applyAlignment="1"/>
    <xf numFmtId="0" fontId="23" fillId="0" borderId="8" xfId="0" applyNumberFormat="1" applyFont="1" applyBorder="1" applyAlignment="1"/>
    <xf numFmtId="42" fontId="24" fillId="0" borderId="0" xfId="0" applyNumberFormat="1" applyFont="1" applyAlignment="1">
      <alignment horizontal="center"/>
    </xf>
    <xf numFmtId="0" fontId="24" fillId="0" borderId="0" xfId="0" applyNumberFormat="1" applyFont="1" applyAlignment="1">
      <alignment horizontal="left"/>
    </xf>
    <xf numFmtId="42" fontId="7" fillId="0" borderId="7" xfId="0" applyNumberFormat="1" applyFont="1" applyBorder="1" applyAlignment="1"/>
    <xf numFmtId="42" fontId="7" fillId="0" borderId="7" xfId="0" applyNumberFormat="1" applyFont="1" applyFill="1" applyBorder="1" applyAlignment="1"/>
    <xf numFmtId="42" fontId="7" fillId="0" borderId="8" xfId="0" applyNumberFormat="1" applyFont="1" applyFill="1" applyBorder="1" applyAlignment="1"/>
    <xf numFmtId="9" fontId="23" fillId="0" borderId="8" xfId="0" applyNumberFormat="1" applyFont="1" applyFill="1" applyBorder="1"/>
    <xf numFmtId="3" fontId="7" fillId="0" borderId="7" xfId="0" applyNumberFormat="1" applyFont="1" applyBorder="1" applyAlignment="1"/>
    <xf numFmtId="3" fontId="7" fillId="0" borderId="7" xfId="0" applyNumberFormat="1" applyFont="1" applyFill="1" applyBorder="1" applyAlignment="1"/>
    <xf numFmtId="0" fontId="23" fillId="0" borderId="8" xfId="0" applyNumberFormat="1" applyFont="1" applyFill="1" applyBorder="1" applyAlignment="1"/>
    <xf numFmtId="0" fontId="7" fillId="0" borderId="10" xfId="0" applyNumberFormat="1" applyFont="1" applyBorder="1" applyAlignment="1">
      <alignment horizontal="center"/>
    </xf>
    <xf numFmtId="0" fontId="7" fillId="0" borderId="10" xfId="0" applyNumberFormat="1" applyFont="1" applyBorder="1" applyAlignment="1">
      <alignment horizontal="left"/>
    </xf>
    <xf numFmtId="0" fontId="23" fillId="0" borderId="10" xfId="0" applyNumberFormat="1" applyFont="1" applyBorder="1" applyAlignment="1"/>
    <xf numFmtId="42" fontId="7" fillId="0" borderId="6" xfId="0" applyNumberFormat="1" applyFont="1" applyBorder="1" applyAlignment="1"/>
    <xf numFmtId="42" fontId="7" fillId="0" borderId="6" xfId="0" applyNumberFormat="1" applyFont="1" applyFill="1" applyBorder="1" applyAlignment="1"/>
    <xf numFmtId="0" fontId="14" fillId="0" borderId="0" xfId="0" applyNumberFormat="1" applyFont="1" applyAlignment="1"/>
    <xf numFmtId="0" fontId="1" fillId="0" borderId="14" xfId="0" applyNumberFormat="1" applyFont="1" applyFill="1" applyBorder="1" applyAlignment="1">
      <alignment horizontal="centerContinuous"/>
    </xf>
    <xf numFmtId="0" fontId="7" fillId="0" borderId="3" xfId="0" applyNumberFormat="1" applyFont="1" applyFill="1" applyBorder="1" applyAlignment="1">
      <alignment horizontal="centerContinuous"/>
    </xf>
    <xf numFmtId="0" fontId="7" fillId="0" borderId="15" xfId="0" applyNumberFormat="1" applyFont="1" applyFill="1" applyBorder="1" applyAlignment="1">
      <alignment horizontal="centerContinuous"/>
    </xf>
    <xf numFmtId="0" fontId="1" fillId="0" borderId="17"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43" fontId="9" fillId="0" borderId="0" xfId="0" applyNumberFormat="1" applyFont="1" applyFill="1"/>
    <xf numFmtId="0" fontId="1" fillId="0" borderId="0" xfId="0" applyFont="1" applyFill="1" applyAlignment="1">
      <alignment horizontal="center"/>
    </xf>
    <xf numFmtId="0" fontId="11" fillId="0" borderId="1" xfId="0" applyFont="1" applyFill="1" applyBorder="1" applyAlignment="1">
      <alignment horizontal="center"/>
    </xf>
    <xf numFmtId="0" fontId="3" fillId="0" borderId="0" xfId="0" applyFont="1" applyFill="1" applyAlignment="1">
      <alignment horizontal="center"/>
    </xf>
    <xf numFmtId="0" fontId="1" fillId="0" borderId="0" xfId="0" applyNumberFormat="1" applyFont="1" applyAlignment="1">
      <alignment horizontal="center"/>
    </xf>
    <xf numFmtId="0" fontId="3" fillId="0" borderId="0" xfId="0" quotePrefix="1" applyFont="1" applyFill="1" applyAlignment="1">
      <alignment horizontal="center"/>
    </xf>
    <xf numFmtId="0" fontId="7" fillId="0" borderId="0" xfId="0" applyFont="1" applyAlignment="1">
      <alignment horizontal="center"/>
    </xf>
    <xf numFmtId="0" fontId="7" fillId="0" borderId="0" xfId="0" quotePrefix="1" applyFont="1" applyFill="1" applyAlignment="1">
      <alignment horizontal="center"/>
    </xf>
    <xf numFmtId="0" fontId="33" fillId="0" borderId="0" xfId="0" quotePrefix="1" applyFont="1" applyAlignment="1">
      <alignment horizontal="left" indent="3"/>
    </xf>
    <xf numFmtId="0" fontId="33" fillId="0" borderId="1" xfId="0" applyFont="1" applyBorder="1" applyAlignment="1">
      <alignment horizontal="center"/>
    </xf>
    <xf numFmtId="0" fontId="33" fillId="0" borderId="0" xfId="0" quotePrefix="1" applyFont="1" applyAlignment="1">
      <alignment horizontal="left" indent="1"/>
    </xf>
    <xf numFmtId="0" fontId="33" fillId="0" borderId="0" xfId="0" quotePrefix="1" applyFont="1" applyAlignment="1">
      <alignment horizontal="left" indent="2"/>
    </xf>
    <xf numFmtId="0" fontId="33" fillId="7" borderId="0" xfId="0" quotePrefix="1" applyFont="1" applyFill="1" applyAlignment="1">
      <alignment horizontal="center"/>
    </xf>
    <xf numFmtId="0" fontId="33" fillId="0" borderId="0" xfId="0" applyFont="1" applyAlignment="1">
      <alignment horizontal="center"/>
    </xf>
    <xf numFmtId="0" fontId="7" fillId="0" borderId="0" xfId="0" applyFont="1" applyFill="1" applyAlignment="1">
      <alignment horizontal="center"/>
    </xf>
    <xf numFmtId="0" fontId="1" fillId="0" borderId="0" xfId="0" applyFont="1" applyAlignment="1">
      <alignment horizontal="center"/>
    </xf>
    <xf numFmtId="0" fontId="1" fillId="2" borderId="0" xfId="0" applyNumberFormat="1" applyFont="1" applyFill="1" applyAlignment="1">
      <alignment horizontal="center"/>
    </xf>
    <xf numFmtId="0" fontId="25" fillId="0" borderId="19" xfId="0" applyFont="1" applyBorder="1" applyAlignment="1">
      <alignment horizontal="left" vertical="top"/>
    </xf>
    <xf numFmtId="0" fontId="25" fillId="0" borderId="20" xfId="0" applyFont="1" applyBorder="1" applyAlignment="1">
      <alignment horizontal="left" vertical="top"/>
    </xf>
    <xf numFmtId="0" fontId="20" fillId="0" borderId="0" xfId="0" applyNumberFormat="1" applyFont="1" applyFill="1" applyAlignment="1" applyProtection="1">
      <alignment horizontal="center"/>
      <protection locked="0"/>
    </xf>
    <xf numFmtId="0" fontId="20" fillId="0" borderId="0" xfId="0" applyNumberFormat="1" applyFont="1" applyAlignment="1">
      <alignment horizontal="center"/>
    </xf>
    <xf numFmtId="0" fontId="20" fillId="0" borderId="0" xfId="0" applyNumberFormat="1" applyFont="1" applyFill="1" applyAlignment="1">
      <alignment horizontal="center"/>
    </xf>
    <xf numFmtId="0" fontId="1" fillId="3" borderId="0" xfId="0" applyFont="1" applyFill="1" applyAlignment="1">
      <alignment horizontal="center"/>
    </xf>
    <xf numFmtId="0" fontId="1" fillId="3" borderId="0" xfId="0" quotePrefix="1" applyFont="1" applyFill="1" applyAlignment="1">
      <alignment horizontal="center"/>
    </xf>
  </cellXfs>
  <cellStyles count="1">
    <cellStyle name="Normal" xfId="0" builtinId="0"/>
  </cellStyles>
  <dxfs count="0"/>
  <tableStyles count="0" defaultTableStyle="TableStyleMedium2" defaultPivotStyle="PivotStyleLight16"/>
  <colors>
    <mruColors>
      <color rgb="FF0000FF"/>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7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6.xml"/><Relationship Id="rId68" Type="http://schemas.openxmlformats.org/officeDocument/2006/relationships/externalLink" Target="externalLinks/externalLink21.xml"/><Relationship Id="rId84" Type="http://schemas.openxmlformats.org/officeDocument/2006/relationships/externalLink" Target="externalLinks/externalLink37.xml"/><Relationship Id="rId89" Type="http://schemas.openxmlformats.org/officeDocument/2006/relationships/externalLink" Target="externalLinks/externalLink42.xml"/><Relationship Id="rId112" Type="http://schemas.openxmlformats.org/officeDocument/2006/relationships/externalLink" Target="externalLinks/externalLink65.xml"/><Relationship Id="rId16" Type="http://schemas.openxmlformats.org/officeDocument/2006/relationships/worksheet" Target="worksheets/sheet16.xml"/><Relationship Id="rId107" Type="http://schemas.openxmlformats.org/officeDocument/2006/relationships/externalLink" Target="externalLinks/externalLink6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74" Type="http://schemas.openxmlformats.org/officeDocument/2006/relationships/externalLink" Target="externalLinks/externalLink27.xml"/><Relationship Id="rId79" Type="http://schemas.openxmlformats.org/officeDocument/2006/relationships/externalLink" Target="externalLinks/externalLink32.xml"/><Relationship Id="rId102" Type="http://schemas.openxmlformats.org/officeDocument/2006/relationships/externalLink" Target="externalLinks/externalLink55.xml"/><Relationship Id="rId123" Type="http://schemas.openxmlformats.org/officeDocument/2006/relationships/sharedStrings" Target="sharedStrings.xml"/><Relationship Id="rId128" Type="http://schemas.openxmlformats.org/officeDocument/2006/relationships/customXml" Target="../customXml/item4.xml"/><Relationship Id="rId5" Type="http://schemas.openxmlformats.org/officeDocument/2006/relationships/worksheet" Target="worksheets/sheet5.xml"/><Relationship Id="rId90" Type="http://schemas.openxmlformats.org/officeDocument/2006/relationships/externalLink" Target="externalLinks/externalLink43.xml"/><Relationship Id="rId95" Type="http://schemas.openxmlformats.org/officeDocument/2006/relationships/externalLink" Target="externalLinks/externalLink4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1.xml"/><Relationship Id="rId64" Type="http://schemas.openxmlformats.org/officeDocument/2006/relationships/externalLink" Target="externalLinks/externalLink17.xml"/><Relationship Id="rId69" Type="http://schemas.openxmlformats.org/officeDocument/2006/relationships/externalLink" Target="externalLinks/externalLink22.xml"/><Relationship Id="rId113" Type="http://schemas.openxmlformats.org/officeDocument/2006/relationships/externalLink" Target="externalLinks/externalLink66.xml"/><Relationship Id="rId118" Type="http://schemas.openxmlformats.org/officeDocument/2006/relationships/externalLink" Target="externalLinks/externalLink71.xml"/><Relationship Id="rId80" Type="http://schemas.openxmlformats.org/officeDocument/2006/relationships/externalLink" Target="externalLinks/externalLink33.xml"/><Relationship Id="rId85" Type="http://schemas.openxmlformats.org/officeDocument/2006/relationships/externalLink" Target="externalLinks/externalLink3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2.xml"/><Relationship Id="rId103" Type="http://schemas.openxmlformats.org/officeDocument/2006/relationships/externalLink" Target="externalLinks/externalLink56.xml"/><Relationship Id="rId108" Type="http://schemas.openxmlformats.org/officeDocument/2006/relationships/externalLink" Target="externalLinks/externalLink61.xml"/><Relationship Id="rId124" Type="http://schemas.openxmlformats.org/officeDocument/2006/relationships/calcChain" Target="calcChain.xml"/><Relationship Id="rId54" Type="http://schemas.openxmlformats.org/officeDocument/2006/relationships/externalLink" Target="externalLinks/externalLink7.xml"/><Relationship Id="rId70" Type="http://schemas.openxmlformats.org/officeDocument/2006/relationships/externalLink" Target="externalLinks/externalLink23.xml"/><Relationship Id="rId75" Type="http://schemas.openxmlformats.org/officeDocument/2006/relationships/externalLink" Target="externalLinks/externalLink28.xml"/><Relationship Id="rId91" Type="http://schemas.openxmlformats.org/officeDocument/2006/relationships/externalLink" Target="externalLinks/externalLink44.xml"/><Relationship Id="rId96" Type="http://schemas.openxmlformats.org/officeDocument/2006/relationships/externalLink" Target="externalLinks/externalLink49.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2.xml"/><Relationship Id="rId114" Type="http://schemas.openxmlformats.org/officeDocument/2006/relationships/externalLink" Target="externalLinks/externalLink67.xml"/><Relationship Id="rId119" Type="http://schemas.openxmlformats.org/officeDocument/2006/relationships/externalLink" Target="externalLinks/externalLink72.xml"/><Relationship Id="rId44" Type="http://schemas.openxmlformats.org/officeDocument/2006/relationships/worksheet" Target="worksheets/sheet44.xml"/><Relationship Id="rId60" Type="http://schemas.openxmlformats.org/officeDocument/2006/relationships/externalLink" Target="externalLinks/externalLink13.xml"/><Relationship Id="rId65" Type="http://schemas.openxmlformats.org/officeDocument/2006/relationships/externalLink" Target="externalLinks/externalLink18.xml"/><Relationship Id="rId81" Type="http://schemas.openxmlformats.org/officeDocument/2006/relationships/externalLink" Target="externalLinks/externalLink34.xml"/><Relationship Id="rId86" Type="http://schemas.openxmlformats.org/officeDocument/2006/relationships/externalLink" Target="externalLinks/externalLink3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2.xml"/><Relationship Id="rId34" Type="http://schemas.openxmlformats.org/officeDocument/2006/relationships/worksheet" Target="worksheets/sheet34.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76" Type="http://schemas.openxmlformats.org/officeDocument/2006/relationships/externalLink" Target="externalLinks/externalLink29.xml"/><Relationship Id="rId97" Type="http://schemas.openxmlformats.org/officeDocument/2006/relationships/externalLink" Target="externalLinks/externalLink50.xml"/><Relationship Id="rId104" Type="http://schemas.openxmlformats.org/officeDocument/2006/relationships/externalLink" Target="externalLinks/externalLink57.xml"/><Relationship Id="rId120" Type="http://schemas.openxmlformats.org/officeDocument/2006/relationships/externalLink" Target="externalLinks/externalLink73.xml"/><Relationship Id="rId125"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24.xml"/><Relationship Id="rId92" Type="http://schemas.openxmlformats.org/officeDocument/2006/relationships/externalLink" Target="externalLinks/externalLink4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9.xml"/><Relationship Id="rId87" Type="http://schemas.openxmlformats.org/officeDocument/2006/relationships/externalLink" Target="externalLinks/externalLink40.xml"/><Relationship Id="rId110" Type="http://schemas.openxmlformats.org/officeDocument/2006/relationships/externalLink" Target="externalLinks/externalLink63.xml"/><Relationship Id="rId115" Type="http://schemas.openxmlformats.org/officeDocument/2006/relationships/externalLink" Target="externalLinks/externalLink68.xml"/><Relationship Id="rId61" Type="http://schemas.openxmlformats.org/officeDocument/2006/relationships/externalLink" Target="externalLinks/externalLink14.xml"/><Relationship Id="rId82" Type="http://schemas.openxmlformats.org/officeDocument/2006/relationships/externalLink" Target="externalLinks/externalLink3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9.xml"/><Relationship Id="rId77" Type="http://schemas.openxmlformats.org/officeDocument/2006/relationships/externalLink" Target="externalLinks/externalLink30.xml"/><Relationship Id="rId100" Type="http://schemas.openxmlformats.org/officeDocument/2006/relationships/externalLink" Target="externalLinks/externalLink53.xml"/><Relationship Id="rId105" Type="http://schemas.openxmlformats.org/officeDocument/2006/relationships/externalLink" Target="externalLinks/externalLink58.xml"/><Relationship Id="rId12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4.xml"/><Relationship Id="rId72" Type="http://schemas.openxmlformats.org/officeDocument/2006/relationships/externalLink" Target="externalLinks/externalLink25.xml"/><Relationship Id="rId93" Type="http://schemas.openxmlformats.org/officeDocument/2006/relationships/externalLink" Target="externalLinks/externalLink46.xml"/><Relationship Id="rId98" Type="http://schemas.openxmlformats.org/officeDocument/2006/relationships/externalLink" Target="externalLinks/externalLink51.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20.xml"/><Relationship Id="rId116" Type="http://schemas.openxmlformats.org/officeDocument/2006/relationships/externalLink" Target="externalLinks/externalLink6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15.xml"/><Relationship Id="rId83" Type="http://schemas.openxmlformats.org/officeDocument/2006/relationships/externalLink" Target="externalLinks/externalLink36.xml"/><Relationship Id="rId88" Type="http://schemas.openxmlformats.org/officeDocument/2006/relationships/externalLink" Target="externalLinks/externalLink41.xml"/><Relationship Id="rId111" Type="http://schemas.openxmlformats.org/officeDocument/2006/relationships/externalLink" Target="externalLinks/externalLink6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10.xml"/><Relationship Id="rId106" Type="http://schemas.openxmlformats.org/officeDocument/2006/relationships/externalLink" Target="externalLinks/externalLink59.xml"/><Relationship Id="rId12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5.xml"/><Relationship Id="rId73" Type="http://schemas.openxmlformats.org/officeDocument/2006/relationships/externalLink" Target="externalLinks/externalLink26.xml"/><Relationship Id="rId78" Type="http://schemas.openxmlformats.org/officeDocument/2006/relationships/externalLink" Target="externalLinks/externalLink31.xml"/><Relationship Id="rId94" Type="http://schemas.openxmlformats.org/officeDocument/2006/relationships/externalLink" Target="externalLinks/externalLink47.xml"/><Relationship Id="rId99" Type="http://schemas.openxmlformats.org/officeDocument/2006/relationships/externalLink" Target="externalLinks/externalLink52.xml"/><Relationship Id="rId101" Type="http://schemas.openxmlformats.org/officeDocument/2006/relationships/externalLink" Target="externalLinks/externalLink54.xml"/><Relationship Id="rId12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2.03%20&amp;%202.05%20WC-RB%20Dec%202017%20C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NT\Temporary%20Internet%20Files\OLK93\WC-RB%20GRC%20TY0903%20RY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Electric%20Model%202017%20GRC%20(SETTLEMEN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NNT\Temporary%20Internet%20Files\OLK93\2004%20GRC%20Order%20Electric%20(Clarific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23%20Commission%20Basis%20Report\Dec_31_17\To%20File\Workpapers%20Dec%202017%20CBR\%23EL%20Dec%202017CB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23EL%20Dec%202017CB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NT\Temporary%20Internet%20Files\OLK93\FCR%20for%20PSE%20S40%20V0%20%20HM%20edit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23%20%202017%20GRC/JAP%20Testimony/JAP-07%20(ECOS%20Model%20v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ates\Public\RASANEN\%232005%20GRC\Update%206-30-06\COS%20Update%207-7-06\ECOS%20Model%20-%20UPDATE%20(JAH-5)%207-7-06.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2017%20GRC\Supplemental%20Filing%202017%20GRC\NO%20MS%20SUPP%202017%20GRC%20Workpapers\%23Electric%20Model%202017%20GRC%20CONT%20CALCULATION%20(SUPP).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ocuments%20and%20Settings\boljh\Local%20Settings\MSN%20Rate%20v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03Processes\General%20Accounting\newgas\2012\4-2012\UBR-GAS%2004-20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04Home\JDyer\Unbilled%20Reasonableness\04-2013%20Gas%20Reasonablenes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GrpRevnu\PUBLIC\%23%202011%20GRC\RebuttalFiling2011%20GRC\Electric%20Model%202011%20GRC%20Rebuttal.xlsm"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GrpRates\Public\Gas%20GRC%202011\Compliance%20Filing\Mei%20Cass%20Files\2011%20Gas%20COSS%20December%20TY%20Compliance_Mei.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Gas%20Model%202017%20GRC%20(SETTLEMENT).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02Inputs\General%20Accounting\Reports\SalesOfElectricity\2009%20SOE\04-2009\02-2009%20SOE%20prelim.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65.xml.rels><?xml version="1.0" encoding="UTF-8" standalone="yes"?>
<Relationships xmlns="http://schemas.openxmlformats.org/package/2006/relationships"><Relationship Id="rId1" Type="http://schemas.microsoft.com/office/2006/relationships/xlExternalLinkPath/xlStartup" Target="%23%20%202016%20GRC/Cost%20of%20Service/Model/DRAFT%202016%20GRC%20ECOS%20v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GRB EOP"/>
      <sheetName val="ERB EOP"/>
      <sheetName val="GRB"/>
      <sheetName val="ERB"/>
      <sheetName val="2017 GRC Summary Format"/>
      <sheetName val="2017 GRC WC Det Format"/>
      <sheetName val="BS"/>
      <sheetName val="Dec17"/>
      <sheetName val="Nov17"/>
      <sheetName val="Oct17"/>
      <sheetName val="Sept17"/>
      <sheetName val="July17"/>
      <sheetName val="Jun17"/>
      <sheetName val="May17"/>
      <sheetName val="Apr17"/>
      <sheetName val="Mar17"/>
      <sheetName val="Feb17"/>
      <sheetName val="Jan17"/>
      <sheetName val="Dec16"/>
      <sheetName val="July16"/>
      <sheetName val="June16"/>
      <sheetName val="May16"/>
      <sheetName val="Apr16"/>
      <sheetName val="Mar16"/>
      <sheetName val="Feb16"/>
      <sheetName val="Jan16"/>
      <sheetName val="Dec15"/>
      <sheetName val="Nov15"/>
      <sheetName val="Oct15"/>
      <sheetName val="Sept15"/>
      <sheetName val="Aug15"/>
      <sheetName val="July15"/>
      <sheetName val="June15"/>
      <sheetName val="Aug16"/>
      <sheetName val="Nov16"/>
      <sheetName val="Oct16"/>
      <sheetName val="Sept16"/>
      <sheetName val="NOL Spread"/>
      <sheetName val="BS and CWC Recon, p1"/>
      <sheetName val="BS and CWC Recon, p2"/>
      <sheetName val="EOP BS and CWC Recon, p1"/>
      <sheetName val="EOP BS and CWC Recon, p2"/>
      <sheetName val="PPXLSaveData0"/>
      <sheetName val="Chg Code"/>
      <sheetName val="PPXLFunctions"/>
      <sheetName val="PPXLOpen"/>
      <sheetName val="June 2013 Code Changes"/>
      <sheetName val="E Input"/>
      <sheetName val="E Recon PWR Plt"/>
      <sheetName val="G Input"/>
      <sheetName val="G Recon PWR Plt"/>
      <sheetName val="Power Plant Info"/>
      <sheetName val="summary NOL"/>
      <sheetName val="GasMerchInv"/>
      <sheetName val="OLD FORMAT CWC"/>
      <sheetName val="OLD FORMAT CWC EOP"/>
      <sheetName val="summary"/>
      <sheetName val="New Formant NOL"/>
    </sheetNames>
    <sheetDataSet>
      <sheetData sheetId="0" refreshError="1"/>
      <sheetData sheetId="1" refreshError="1"/>
      <sheetData sheetId="2" refreshError="1"/>
      <sheetData sheetId="3">
        <row r="16">
          <cell r="P16">
            <v>3622165847.3075004</v>
          </cell>
        </row>
      </sheetData>
      <sheetData sheetId="4" refreshError="1"/>
      <sheetData sheetId="5">
        <row r="37">
          <cell r="D37">
            <v>220749692.60116285</v>
          </cell>
        </row>
      </sheetData>
      <sheetData sheetId="6">
        <row r="8">
          <cell r="V8">
            <v>9556958160.7050018</v>
          </cell>
        </row>
      </sheetData>
      <sheetData sheetId="7">
        <row r="2">
          <cell r="BE2">
            <v>0.65590000000000004</v>
          </cell>
        </row>
        <row r="8">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D8">
            <v>0</v>
          </cell>
          <cell r="AE8">
            <v>0</v>
          </cell>
          <cell r="AF8">
            <v>0</v>
          </cell>
          <cell r="AG8">
            <v>0</v>
          </cell>
          <cell r="AH8">
            <v>0</v>
          </cell>
          <cell r="AI8">
            <v>0</v>
          </cell>
          <cell r="AJ8">
            <v>0</v>
          </cell>
          <cell r="AK8">
            <v>0</v>
          </cell>
          <cell r="AL8">
            <v>0</v>
          </cell>
          <cell r="AM8">
            <v>0</v>
          </cell>
          <cell r="AN8">
            <v>0</v>
          </cell>
          <cell r="AP8">
            <v>0</v>
          </cell>
          <cell r="AT8">
            <v>18</v>
          </cell>
        </row>
        <row r="9">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D9">
            <v>0</v>
          </cell>
          <cell r="AE9">
            <v>0</v>
          </cell>
          <cell r="AF9">
            <v>0</v>
          </cell>
          <cell r="AG9">
            <v>0</v>
          </cell>
          <cell r="AH9">
            <v>0</v>
          </cell>
          <cell r="AI9">
            <v>0</v>
          </cell>
          <cell r="AJ9">
            <v>0</v>
          </cell>
          <cell r="AK9">
            <v>0</v>
          </cell>
          <cell r="AL9">
            <v>0</v>
          </cell>
          <cell r="AM9">
            <v>0</v>
          </cell>
          <cell r="AN9">
            <v>0</v>
          </cell>
          <cell r="AP9">
            <v>0</v>
          </cell>
          <cell r="AT9">
            <v>18</v>
          </cell>
        </row>
        <row r="10">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D10">
            <v>0</v>
          </cell>
          <cell r="AE10">
            <v>0</v>
          </cell>
          <cell r="AF10">
            <v>0</v>
          </cell>
          <cell r="AG10">
            <v>0</v>
          </cell>
          <cell r="AH10">
            <v>0</v>
          </cell>
          <cell r="AI10">
            <v>0</v>
          </cell>
          <cell r="AJ10">
            <v>0</v>
          </cell>
          <cell r="AK10">
            <v>0</v>
          </cell>
          <cell r="AL10">
            <v>0</v>
          </cell>
          <cell r="AM10">
            <v>0</v>
          </cell>
          <cell r="AN10">
            <v>0</v>
          </cell>
          <cell r="AP10">
            <v>0</v>
          </cell>
          <cell r="AT10">
            <v>18</v>
          </cell>
        </row>
        <row r="11">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D11">
            <v>0</v>
          </cell>
          <cell r="AE11">
            <v>0</v>
          </cell>
          <cell r="AF11">
            <v>0</v>
          </cell>
          <cell r="AG11">
            <v>0</v>
          </cell>
          <cell r="AH11">
            <v>0</v>
          </cell>
          <cell r="AI11">
            <v>0</v>
          </cell>
          <cell r="AJ11">
            <v>0</v>
          </cell>
          <cell r="AK11">
            <v>0</v>
          </cell>
          <cell r="AL11">
            <v>0</v>
          </cell>
          <cell r="AM11">
            <v>0</v>
          </cell>
          <cell r="AN11">
            <v>0</v>
          </cell>
          <cell r="AP11">
            <v>0</v>
          </cell>
          <cell r="AT11" t="str">
            <v>34</v>
          </cell>
        </row>
        <row r="12">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D12">
            <v>0</v>
          </cell>
          <cell r="AE12">
            <v>0</v>
          </cell>
          <cell r="AF12">
            <v>0</v>
          </cell>
          <cell r="AG12">
            <v>0</v>
          </cell>
          <cell r="AH12">
            <v>0</v>
          </cell>
          <cell r="AI12">
            <v>0</v>
          </cell>
          <cell r="AJ12">
            <v>0</v>
          </cell>
          <cell r="AK12">
            <v>0</v>
          </cell>
          <cell r="AL12">
            <v>0</v>
          </cell>
          <cell r="AM12">
            <v>0</v>
          </cell>
          <cell r="AN12">
            <v>0</v>
          </cell>
          <cell r="AP12">
            <v>0</v>
          </cell>
          <cell r="AT12" t="str">
            <v>34</v>
          </cell>
        </row>
        <row r="13">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D13">
            <v>0</v>
          </cell>
          <cell r="AE13">
            <v>0</v>
          </cell>
          <cell r="AF13">
            <v>0</v>
          </cell>
          <cell r="AG13">
            <v>0</v>
          </cell>
          <cell r="AH13">
            <v>0</v>
          </cell>
          <cell r="AI13">
            <v>0</v>
          </cell>
          <cell r="AJ13">
            <v>0</v>
          </cell>
          <cell r="AK13">
            <v>0</v>
          </cell>
          <cell r="AL13">
            <v>0</v>
          </cell>
          <cell r="AM13">
            <v>0</v>
          </cell>
          <cell r="AN13">
            <v>0</v>
          </cell>
          <cell r="AP13">
            <v>0</v>
          </cell>
          <cell r="AT13" t="str">
            <v>26</v>
          </cell>
        </row>
        <row r="14">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v>0</v>
          </cell>
          <cell r="AE14">
            <v>0</v>
          </cell>
          <cell r="AF14">
            <v>0</v>
          </cell>
          <cell r="AG14">
            <v>0</v>
          </cell>
          <cell r="AH14">
            <v>0</v>
          </cell>
          <cell r="AI14">
            <v>0</v>
          </cell>
          <cell r="AJ14">
            <v>0</v>
          </cell>
          <cell r="AK14">
            <v>0</v>
          </cell>
          <cell r="AL14">
            <v>0</v>
          </cell>
          <cell r="AM14">
            <v>0</v>
          </cell>
          <cell r="AN14">
            <v>0</v>
          </cell>
          <cell r="AP14">
            <v>0</v>
          </cell>
          <cell r="AT14" t="str">
            <v>26</v>
          </cell>
        </row>
        <row r="15">
          <cell r="J15">
            <v>9196191368.5799999</v>
          </cell>
          <cell r="K15">
            <v>9209599155.6299992</v>
          </cell>
          <cell r="L15">
            <v>9224386094.3299999</v>
          </cell>
          <cell r="M15">
            <v>9240449249.5699997</v>
          </cell>
          <cell r="N15">
            <v>9256939501.7999992</v>
          </cell>
          <cell r="O15">
            <v>9311992531.1200008</v>
          </cell>
          <cell r="P15">
            <v>9325889935.7999992</v>
          </cell>
          <cell r="Q15">
            <v>9440643707.9300003</v>
          </cell>
          <cell r="R15">
            <v>9458102119.8199997</v>
          </cell>
          <cell r="S15">
            <v>9456511158.0300007</v>
          </cell>
          <cell r="T15">
            <v>9490484009.2000008</v>
          </cell>
          <cell r="U15">
            <v>9521388675.3700008</v>
          </cell>
          <cell r="V15">
            <v>9534055095.9599991</v>
          </cell>
          <cell r="W15">
            <v>9563337830.3700008</v>
          </cell>
          <cell r="X15">
            <v>9586015217.4699993</v>
          </cell>
          <cell r="Y15">
            <v>9594028738.1100006</v>
          </cell>
          <cell r="Z15">
            <v>9617113046.75</v>
          </cell>
          <cell r="AA15">
            <v>9644032287.1000004</v>
          </cell>
          <cell r="AD15">
            <v>9217778958.3791656</v>
          </cell>
          <cell r="AE15">
            <v>9247128968.788332</v>
          </cell>
          <cell r="AF15">
            <v>9275698921.9958324</v>
          </cell>
          <cell r="AG15">
            <v>9302908626.3341675</v>
          </cell>
          <cell r="AH15">
            <v>9330298571.7375011</v>
          </cell>
          <cell r="AI15">
            <v>9358459114.2391663</v>
          </cell>
          <cell r="AJ15">
            <v>9387275880.9941654</v>
          </cell>
          <cell r="AK15">
            <v>9417082872.5724964</v>
          </cell>
          <cell r="AL15">
            <v>9446883231.3924999</v>
          </cell>
          <cell r="AM15">
            <v>9476622941.1212482</v>
          </cell>
          <cell r="AN15">
            <v>9505465161.9933338</v>
          </cell>
          <cell r="AP15">
            <v>9556958160.7050018</v>
          </cell>
          <cell r="AT15">
            <v>18</v>
          </cell>
        </row>
        <row r="16">
          <cell r="J16">
            <v>3372335221.6100001</v>
          </cell>
          <cell r="K16">
            <v>3392167996.3299999</v>
          </cell>
          <cell r="L16">
            <v>3400764346.0900002</v>
          </cell>
          <cell r="M16">
            <v>3413762090.5300002</v>
          </cell>
          <cell r="N16">
            <v>3424346976.3099999</v>
          </cell>
          <cell r="O16">
            <v>3435411572.7199998</v>
          </cell>
          <cell r="P16">
            <v>3441702170.2600002</v>
          </cell>
          <cell r="Q16">
            <v>3444210170.5700002</v>
          </cell>
          <cell r="R16">
            <v>3450972989.9000001</v>
          </cell>
          <cell r="S16">
            <v>3462902010.3000002</v>
          </cell>
          <cell r="T16">
            <v>3475358454.0999999</v>
          </cell>
          <cell r="U16">
            <v>3498754058.9499998</v>
          </cell>
          <cell r="V16">
            <v>3524499848.5799999</v>
          </cell>
          <cell r="W16">
            <v>3547918461.7399998</v>
          </cell>
          <cell r="X16">
            <v>3565705532.9499998</v>
          </cell>
          <cell r="Y16">
            <v>3582680743.1900001</v>
          </cell>
          <cell r="Z16">
            <v>3599987987.0500002</v>
          </cell>
          <cell r="AA16">
            <v>3632660494.71</v>
          </cell>
          <cell r="AD16">
            <v>3384939180.6395836</v>
          </cell>
          <cell r="AE16">
            <v>3395685877.7783337</v>
          </cell>
          <cell r="AF16">
            <v>3406491714.0774999</v>
          </cell>
          <cell r="AG16">
            <v>3417356493.3508339</v>
          </cell>
          <cell r="AH16">
            <v>3428587886.3379169</v>
          </cell>
          <cell r="AI16">
            <v>3440730864.2629166</v>
          </cell>
          <cell r="AJ16">
            <v>3453560659.7787499</v>
          </cell>
          <cell r="AK16">
            <v>3466922811.9566665</v>
          </cell>
          <cell r="AL16">
            <v>3480833638.603333</v>
          </cell>
          <cell r="AM16">
            <v>3495190291.2449994</v>
          </cell>
          <cell r="AN16">
            <v>3510727371.7754159</v>
          </cell>
          <cell r="AP16">
            <v>3544976784.4916668</v>
          </cell>
          <cell r="AT16" t="str">
            <v>34</v>
          </cell>
        </row>
        <row r="17">
          <cell r="J17">
            <v>490277559.41000003</v>
          </cell>
          <cell r="K17">
            <v>493461415.01999998</v>
          </cell>
          <cell r="L17">
            <v>493145371.85000002</v>
          </cell>
          <cell r="M17">
            <v>519233049.76999998</v>
          </cell>
          <cell r="N17">
            <v>520668925.48000002</v>
          </cell>
          <cell r="O17">
            <v>513538979.16000003</v>
          </cell>
          <cell r="P17">
            <v>515332341.54000002</v>
          </cell>
          <cell r="Q17">
            <v>503142213.39999998</v>
          </cell>
          <cell r="R17">
            <v>542635437.05999994</v>
          </cell>
          <cell r="S17">
            <v>552000596.98000002</v>
          </cell>
          <cell r="T17">
            <v>559537635.36000001</v>
          </cell>
          <cell r="U17">
            <v>572756936.59000003</v>
          </cell>
          <cell r="V17">
            <v>582439852.36000001</v>
          </cell>
          <cell r="W17">
            <v>583721717</v>
          </cell>
          <cell r="X17">
            <v>587663220.08000004</v>
          </cell>
          <cell r="Y17">
            <v>590935890.57000005</v>
          </cell>
          <cell r="Z17">
            <v>586993196.94000006</v>
          </cell>
          <cell r="AA17">
            <v>591882945.75999999</v>
          </cell>
          <cell r="AD17">
            <v>497323127.52583331</v>
          </cell>
          <cell r="AE17">
            <v>501147932.4104166</v>
          </cell>
          <cell r="AF17">
            <v>506638054.62499994</v>
          </cell>
          <cell r="AG17">
            <v>512727516.88583326</v>
          </cell>
          <cell r="AH17">
            <v>519392370.81625003</v>
          </cell>
          <cell r="AI17">
            <v>526817634.00791669</v>
          </cell>
          <cell r="AJ17">
            <v>534418575.46333337</v>
          </cell>
          <cell r="AK17">
            <v>542117665.0554167</v>
          </cell>
          <cell r="AL17">
            <v>549043527.09833336</v>
          </cell>
          <cell r="AM17">
            <v>554794656.77583325</v>
          </cell>
          <cell r="AN17">
            <v>560822500.02833343</v>
          </cell>
          <cell r="AP17">
            <v>577493594.35791671</v>
          </cell>
          <cell r="AT17" t="str">
            <v>26</v>
          </cell>
        </row>
        <row r="18">
          <cell r="J18">
            <v>91489.57</v>
          </cell>
          <cell r="K18">
            <v>91489.57</v>
          </cell>
          <cell r="L18">
            <v>91489.57</v>
          </cell>
          <cell r="M18">
            <v>0</v>
          </cell>
          <cell r="N18">
            <v>0</v>
          </cell>
          <cell r="O18">
            <v>0</v>
          </cell>
          <cell r="P18">
            <v>0</v>
          </cell>
          <cell r="Q18">
            <v>0</v>
          </cell>
          <cell r="R18">
            <v>0</v>
          </cell>
          <cell r="S18">
            <v>0</v>
          </cell>
          <cell r="T18">
            <v>0</v>
          </cell>
          <cell r="U18">
            <v>0</v>
          </cell>
          <cell r="V18">
            <v>33995.1</v>
          </cell>
          <cell r="W18">
            <v>0</v>
          </cell>
          <cell r="X18">
            <v>0</v>
          </cell>
          <cell r="Y18">
            <v>125863.34</v>
          </cell>
          <cell r="Z18">
            <v>0</v>
          </cell>
          <cell r="AA18">
            <v>0</v>
          </cell>
          <cell r="AD18">
            <v>40436.929166666676</v>
          </cell>
          <cell r="AE18">
            <v>39340.983333333337</v>
          </cell>
          <cell r="AF18">
            <v>38634.072916666672</v>
          </cell>
          <cell r="AG18">
            <v>34308.588750000003</v>
          </cell>
          <cell r="AH18">
            <v>26684.457916666666</v>
          </cell>
          <cell r="AI18">
            <v>20476.789583333335</v>
          </cell>
          <cell r="AJ18">
            <v>14269.121250000002</v>
          </cell>
          <cell r="AK18">
            <v>6644.9904166666674</v>
          </cell>
          <cell r="AL18">
            <v>8077.2308333333322</v>
          </cell>
          <cell r="AM18">
            <v>13321.536666666667</v>
          </cell>
          <cell r="AN18">
            <v>13321.536666666667</v>
          </cell>
          <cell r="AP18">
            <v>-19489.463333333333</v>
          </cell>
          <cell r="AT18" t="str">
            <v>18</v>
          </cell>
        </row>
        <row r="19">
          <cell r="J19">
            <v>35437.18</v>
          </cell>
          <cell r="K19">
            <v>35437.18</v>
          </cell>
          <cell r="L19">
            <v>35437.18</v>
          </cell>
          <cell r="M19">
            <v>0</v>
          </cell>
          <cell r="N19">
            <v>0</v>
          </cell>
          <cell r="O19">
            <v>0</v>
          </cell>
          <cell r="P19">
            <v>0</v>
          </cell>
          <cell r="Q19">
            <v>0</v>
          </cell>
          <cell r="R19">
            <v>0</v>
          </cell>
          <cell r="S19">
            <v>0</v>
          </cell>
          <cell r="T19">
            <v>0</v>
          </cell>
          <cell r="U19">
            <v>0</v>
          </cell>
          <cell r="V19">
            <v>6044.99</v>
          </cell>
          <cell r="W19">
            <v>0</v>
          </cell>
          <cell r="X19">
            <v>0</v>
          </cell>
          <cell r="Y19">
            <v>117875.38</v>
          </cell>
          <cell r="Z19">
            <v>0</v>
          </cell>
          <cell r="AA19">
            <v>0</v>
          </cell>
          <cell r="AD19">
            <v>15934.549166666666</v>
          </cell>
          <cell r="AE19">
            <v>15350.020416666666</v>
          </cell>
          <cell r="AF19">
            <v>14765.491666666667</v>
          </cell>
          <cell r="AG19">
            <v>13288.942499999999</v>
          </cell>
          <cell r="AH19">
            <v>10335.844166666668</v>
          </cell>
          <cell r="AI19">
            <v>7634.6204166666676</v>
          </cell>
          <cell r="AJ19">
            <v>4933.3966666666665</v>
          </cell>
          <cell r="AK19">
            <v>1980.2983333333334</v>
          </cell>
          <cell r="AL19">
            <v>5415.2233333333334</v>
          </cell>
          <cell r="AM19">
            <v>10326.6975</v>
          </cell>
          <cell r="AN19">
            <v>10326.6975</v>
          </cell>
          <cell r="AP19">
            <v>-133361.52875</v>
          </cell>
          <cell r="AT19" t="str">
            <v>34</v>
          </cell>
        </row>
        <row r="20">
          <cell r="J20">
            <v>0</v>
          </cell>
          <cell r="K20">
            <v>0</v>
          </cell>
          <cell r="L20">
            <v>0</v>
          </cell>
          <cell r="M20">
            <v>0</v>
          </cell>
          <cell r="N20">
            <v>128175029.65000001</v>
          </cell>
          <cell r="O20">
            <v>0</v>
          </cell>
          <cell r="P20">
            <v>128175029.65000001</v>
          </cell>
          <cell r="Q20">
            <v>176804251.03</v>
          </cell>
          <cell r="R20">
            <v>176804251.03</v>
          </cell>
          <cell r="S20">
            <v>172628522.03</v>
          </cell>
          <cell r="T20">
            <v>173092205.06</v>
          </cell>
          <cell r="U20">
            <v>173092205.06</v>
          </cell>
          <cell r="V20">
            <v>173092205.06</v>
          </cell>
          <cell r="W20">
            <v>175248323.28</v>
          </cell>
          <cell r="X20">
            <v>175248323.28</v>
          </cell>
          <cell r="Y20">
            <v>175248323.28</v>
          </cell>
          <cell r="Z20">
            <v>174959388.03</v>
          </cell>
          <cell r="AA20">
            <v>174959388.03</v>
          </cell>
          <cell r="AD20">
            <v>28729348.734583333</v>
          </cell>
          <cell r="AE20">
            <v>43463036.320416667</v>
          </cell>
          <cell r="AF20">
            <v>58022735.197916664</v>
          </cell>
          <cell r="AG20">
            <v>72427765.493333325</v>
          </cell>
          <cell r="AH20">
            <v>86852115.915000007</v>
          </cell>
          <cell r="AI20">
            <v>101276466.33666666</v>
          </cell>
          <cell r="AJ20">
            <v>115790655.0175</v>
          </cell>
          <cell r="AK20">
            <v>130394681.9575</v>
          </cell>
          <cell r="AL20">
            <v>144998708.89750001</v>
          </cell>
          <cell r="AM20">
            <v>154250070.6333333</v>
          </cell>
          <cell r="AN20">
            <v>163489393.40041664</v>
          </cell>
          <cell r="AP20">
            <v>172629005.92249998</v>
          </cell>
          <cell r="AT20" t="str">
            <v>18</v>
          </cell>
        </row>
        <row r="21">
          <cell r="J21">
            <v>0</v>
          </cell>
          <cell r="K21">
            <v>0</v>
          </cell>
          <cell r="L21">
            <v>0</v>
          </cell>
          <cell r="M21">
            <v>0</v>
          </cell>
          <cell r="N21">
            <v>-128175029.65000001</v>
          </cell>
          <cell r="O21">
            <v>0</v>
          </cell>
          <cell r="P21">
            <v>-128175029.65000001</v>
          </cell>
          <cell r="Q21">
            <v>-220975546.16</v>
          </cell>
          <cell r="R21">
            <v>-220975546.16</v>
          </cell>
          <cell r="S21">
            <v>-172628522.03</v>
          </cell>
          <cell r="T21">
            <v>-173092205.06</v>
          </cell>
          <cell r="U21">
            <v>-173092205.06</v>
          </cell>
          <cell r="V21">
            <v>-173092205.06</v>
          </cell>
          <cell r="W21">
            <v>-175248323.28</v>
          </cell>
          <cell r="X21">
            <v>-175248323.28</v>
          </cell>
          <cell r="Y21">
            <v>-175248323.28</v>
          </cell>
          <cell r="Z21">
            <v>-174959388.03</v>
          </cell>
          <cell r="AA21">
            <v>-174959388.03</v>
          </cell>
          <cell r="AD21">
            <v>-30569819.364999998</v>
          </cell>
          <cell r="AE21">
            <v>-48984448.211666673</v>
          </cell>
          <cell r="AF21">
            <v>-65384617.719583333</v>
          </cell>
          <cell r="AG21">
            <v>-79789648.015000001</v>
          </cell>
          <cell r="AH21">
            <v>-94213998.436666667</v>
          </cell>
          <cell r="AI21">
            <v>-108638348.85833333</v>
          </cell>
          <cell r="AJ21">
            <v>-123152537.53916667</v>
          </cell>
          <cell r="AK21">
            <v>-137756564.47916666</v>
          </cell>
          <cell r="AL21">
            <v>-152360591.41916665</v>
          </cell>
          <cell r="AM21">
            <v>-161611953.15499997</v>
          </cell>
          <cell r="AN21">
            <v>-170851275.92208332</v>
          </cell>
          <cell r="AP21">
            <v>-178150417.81374997</v>
          </cell>
          <cell r="AT21" t="str">
            <v>18</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D22">
            <v>0</v>
          </cell>
          <cell r="AE22">
            <v>0</v>
          </cell>
          <cell r="AF22">
            <v>0</v>
          </cell>
          <cell r="AG22">
            <v>0</v>
          </cell>
          <cell r="AH22">
            <v>0</v>
          </cell>
          <cell r="AI22">
            <v>0</v>
          </cell>
          <cell r="AJ22">
            <v>0</v>
          </cell>
          <cell r="AK22">
            <v>0</v>
          </cell>
          <cell r="AL22">
            <v>0</v>
          </cell>
          <cell r="AM22">
            <v>0</v>
          </cell>
          <cell r="AN22">
            <v>0</v>
          </cell>
          <cell r="AP22">
            <v>0</v>
          </cell>
          <cell r="AT22" t="str">
            <v>55</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D23">
            <v>0</v>
          </cell>
          <cell r="AE23">
            <v>0</v>
          </cell>
          <cell r="AF23">
            <v>0</v>
          </cell>
          <cell r="AG23">
            <v>0</v>
          </cell>
          <cell r="AH23">
            <v>0</v>
          </cell>
          <cell r="AI23">
            <v>0</v>
          </cell>
          <cell r="AJ23">
            <v>0</v>
          </cell>
          <cell r="AK23">
            <v>0</v>
          </cell>
          <cell r="AL23">
            <v>0</v>
          </cell>
          <cell r="AM23">
            <v>0</v>
          </cell>
          <cell r="AN23">
            <v>0</v>
          </cell>
          <cell r="AP23">
            <v>0</v>
          </cell>
          <cell r="AT23" t="str">
            <v>57</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D24">
            <v>0</v>
          </cell>
          <cell r="AE24">
            <v>0</v>
          </cell>
          <cell r="AF24">
            <v>0</v>
          </cell>
          <cell r="AG24">
            <v>0</v>
          </cell>
          <cell r="AH24">
            <v>0</v>
          </cell>
          <cell r="AI24">
            <v>0</v>
          </cell>
          <cell r="AJ24">
            <v>0</v>
          </cell>
          <cell r="AK24">
            <v>0</v>
          </cell>
          <cell r="AL24">
            <v>0</v>
          </cell>
          <cell r="AM24">
            <v>0</v>
          </cell>
          <cell r="AN24">
            <v>0</v>
          </cell>
          <cell r="AP24">
            <v>0</v>
          </cell>
          <cell r="AT24" t="str">
            <v>55</v>
          </cell>
        </row>
        <row r="25">
          <cell r="J25">
            <v>0</v>
          </cell>
          <cell r="K25">
            <v>0</v>
          </cell>
          <cell r="L25">
            <v>0</v>
          </cell>
          <cell r="M25">
            <v>0</v>
          </cell>
          <cell r="N25">
            <v>0</v>
          </cell>
          <cell r="O25">
            <v>0</v>
          </cell>
          <cell r="P25">
            <v>0</v>
          </cell>
          <cell r="Q25">
            <v>644576.31000000006</v>
          </cell>
          <cell r="R25">
            <v>0</v>
          </cell>
          <cell r="S25">
            <v>0</v>
          </cell>
          <cell r="T25">
            <v>0</v>
          </cell>
          <cell r="U25">
            <v>0</v>
          </cell>
          <cell r="V25">
            <v>0</v>
          </cell>
          <cell r="W25">
            <v>0</v>
          </cell>
          <cell r="X25">
            <v>0</v>
          </cell>
          <cell r="Y25">
            <v>0</v>
          </cell>
          <cell r="Z25">
            <v>0</v>
          </cell>
          <cell r="AA25">
            <v>0</v>
          </cell>
          <cell r="AD25">
            <v>74136.206666666665</v>
          </cell>
          <cell r="AE25">
            <v>74727.520000000004</v>
          </cell>
          <cell r="AF25">
            <v>58967.899583333339</v>
          </cell>
          <cell r="AG25">
            <v>53714.692500000005</v>
          </cell>
          <cell r="AH25">
            <v>53714.692500000005</v>
          </cell>
          <cell r="AI25">
            <v>53714.692500000005</v>
          </cell>
          <cell r="AJ25">
            <v>53714.692500000005</v>
          </cell>
          <cell r="AK25">
            <v>53714.692500000005</v>
          </cell>
          <cell r="AL25">
            <v>53714.692500000005</v>
          </cell>
          <cell r="AM25">
            <v>53714.692500000005</v>
          </cell>
          <cell r="AN25">
            <v>53714.692500000005</v>
          </cell>
          <cell r="AP25">
            <v>26857.346250000002</v>
          </cell>
          <cell r="AT25" t="str">
            <v>56</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D26">
            <v>0</v>
          </cell>
          <cell r="AE26">
            <v>0</v>
          </cell>
          <cell r="AF26">
            <v>0</v>
          </cell>
          <cell r="AG26">
            <v>0</v>
          </cell>
          <cell r="AH26">
            <v>0</v>
          </cell>
          <cell r="AI26">
            <v>0</v>
          </cell>
          <cell r="AJ26">
            <v>0</v>
          </cell>
          <cell r="AK26">
            <v>0</v>
          </cell>
          <cell r="AL26">
            <v>0</v>
          </cell>
          <cell r="AM26">
            <v>0</v>
          </cell>
          <cell r="AN26">
            <v>0</v>
          </cell>
          <cell r="AP26">
            <v>0</v>
          </cell>
          <cell r="AT26" t="str">
            <v>55</v>
          </cell>
        </row>
        <row r="27">
          <cell r="J27">
            <v>0</v>
          </cell>
          <cell r="K27">
            <v>0</v>
          </cell>
          <cell r="L27">
            <v>0</v>
          </cell>
          <cell r="M27">
            <v>0</v>
          </cell>
          <cell r="N27">
            <v>0</v>
          </cell>
          <cell r="O27">
            <v>0</v>
          </cell>
          <cell r="P27">
            <v>0</v>
          </cell>
          <cell r="Q27">
            <v>0</v>
          </cell>
          <cell r="R27">
            <v>610977</v>
          </cell>
          <cell r="S27">
            <v>587477.88</v>
          </cell>
          <cell r="T27">
            <v>563978.76</v>
          </cell>
          <cell r="U27">
            <v>540479.64</v>
          </cell>
          <cell r="V27">
            <v>516980.53</v>
          </cell>
          <cell r="W27">
            <v>1374444.32</v>
          </cell>
          <cell r="X27">
            <v>1341474.6100000001</v>
          </cell>
          <cell r="Y27">
            <v>1299030</v>
          </cell>
          <cell r="Z27">
            <v>1256585.4099999999</v>
          </cell>
          <cell r="AA27">
            <v>1214140.8</v>
          </cell>
          <cell r="AD27">
            <v>0</v>
          </cell>
          <cell r="AE27">
            <v>25457.375</v>
          </cell>
          <cell r="AF27">
            <v>75392.994999999995</v>
          </cell>
          <cell r="AG27">
            <v>123370.35499999998</v>
          </cell>
          <cell r="AH27">
            <v>169389.45499999999</v>
          </cell>
          <cell r="AI27">
            <v>213450.29541666666</v>
          </cell>
          <cell r="AJ27">
            <v>292259.66416666663</v>
          </cell>
          <cell r="AK27">
            <v>405422.95291666663</v>
          </cell>
          <cell r="AL27">
            <v>515443.97833333333</v>
          </cell>
          <cell r="AM27">
            <v>621927.95374999999</v>
          </cell>
          <cell r="AN27">
            <v>724874.87916666677</v>
          </cell>
          <cell r="AP27">
            <v>920157.58000000007</v>
          </cell>
          <cell r="AT27" t="str">
            <v>55</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D28">
            <v>0</v>
          </cell>
          <cell r="AE28">
            <v>0</v>
          </cell>
          <cell r="AF28">
            <v>0</v>
          </cell>
          <cell r="AG28">
            <v>0</v>
          </cell>
          <cell r="AH28">
            <v>0</v>
          </cell>
          <cell r="AI28">
            <v>0</v>
          </cell>
          <cell r="AJ28">
            <v>0</v>
          </cell>
          <cell r="AK28">
            <v>0</v>
          </cell>
          <cell r="AL28">
            <v>0</v>
          </cell>
          <cell r="AM28">
            <v>0</v>
          </cell>
          <cell r="AN28">
            <v>0</v>
          </cell>
          <cell r="AP28">
            <v>0</v>
          </cell>
          <cell r="AT28">
            <v>18</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D29">
            <v>0</v>
          </cell>
          <cell r="AE29">
            <v>0</v>
          </cell>
          <cell r="AF29">
            <v>0</v>
          </cell>
          <cell r="AG29">
            <v>0</v>
          </cell>
          <cell r="AH29">
            <v>0</v>
          </cell>
          <cell r="AI29">
            <v>0</v>
          </cell>
          <cell r="AJ29">
            <v>0</v>
          </cell>
          <cell r="AK29">
            <v>0</v>
          </cell>
          <cell r="AL29">
            <v>0</v>
          </cell>
          <cell r="AM29">
            <v>0</v>
          </cell>
          <cell r="AN29">
            <v>0</v>
          </cell>
          <cell r="AP29">
            <v>0</v>
          </cell>
          <cell r="AT29">
            <v>18</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D30">
            <v>0</v>
          </cell>
          <cell r="AE30">
            <v>0</v>
          </cell>
          <cell r="AF30">
            <v>0</v>
          </cell>
          <cell r="AG30">
            <v>0</v>
          </cell>
          <cell r="AH30">
            <v>0</v>
          </cell>
          <cell r="AI30">
            <v>0</v>
          </cell>
          <cell r="AJ30">
            <v>0</v>
          </cell>
          <cell r="AK30">
            <v>0</v>
          </cell>
          <cell r="AL30">
            <v>0</v>
          </cell>
          <cell r="AM30">
            <v>0</v>
          </cell>
          <cell r="AN30">
            <v>0</v>
          </cell>
          <cell r="AP30">
            <v>0</v>
          </cell>
          <cell r="AT30">
            <v>18</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D31">
            <v>0</v>
          </cell>
          <cell r="AE31">
            <v>0</v>
          </cell>
          <cell r="AF31">
            <v>0</v>
          </cell>
          <cell r="AG31">
            <v>0</v>
          </cell>
          <cell r="AH31">
            <v>0</v>
          </cell>
          <cell r="AI31">
            <v>0</v>
          </cell>
          <cell r="AJ31">
            <v>0</v>
          </cell>
          <cell r="AK31">
            <v>0</v>
          </cell>
          <cell r="AL31">
            <v>0</v>
          </cell>
          <cell r="AM31">
            <v>0</v>
          </cell>
          <cell r="AN31">
            <v>0</v>
          </cell>
          <cell r="AP31">
            <v>0</v>
          </cell>
          <cell r="AT31" t="str">
            <v>18</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D32">
            <v>0</v>
          </cell>
          <cell r="AE32">
            <v>0</v>
          </cell>
          <cell r="AF32">
            <v>0</v>
          </cell>
          <cell r="AG32">
            <v>0</v>
          </cell>
          <cell r="AH32">
            <v>0</v>
          </cell>
          <cell r="AI32">
            <v>0</v>
          </cell>
          <cell r="AJ32">
            <v>0</v>
          </cell>
          <cell r="AK32">
            <v>0</v>
          </cell>
          <cell r="AL32">
            <v>0</v>
          </cell>
          <cell r="AM32">
            <v>0</v>
          </cell>
          <cell r="AN32">
            <v>0</v>
          </cell>
          <cell r="AP32">
            <v>0</v>
          </cell>
          <cell r="AT32">
            <v>19</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D33">
            <v>0</v>
          </cell>
          <cell r="AE33">
            <v>0</v>
          </cell>
          <cell r="AF33">
            <v>0</v>
          </cell>
          <cell r="AG33">
            <v>0</v>
          </cell>
          <cell r="AH33">
            <v>0</v>
          </cell>
          <cell r="AI33">
            <v>0</v>
          </cell>
          <cell r="AJ33">
            <v>0</v>
          </cell>
          <cell r="AK33">
            <v>0</v>
          </cell>
          <cell r="AL33">
            <v>0</v>
          </cell>
          <cell r="AM33">
            <v>0</v>
          </cell>
          <cell r="AN33">
            <v>0</v>
          </cell>
          <cell r="AP33">
            <v>0</v>
          </cell>
          <cell r="AT33" t="str">
            <v>34</v>
          </cell>
        </row>
        <row r="34">
          <cell r="J34">
            <v>49003253.520000003</v>
          </cell>
          <cell r="K34">
            <v>49003253.520000003</v>
          </cell>
          <cell r="L34">
            <v>49003253.520000003</v>
          </cell>
          <cell r="M34">
            <v>49003253.520000003</v>
          </cell>
          <cell r="N34">
            <v>49005655.829999998</v>
          </cell>
          <cell r="O34">
            <v>49008022.719999999</v>
          </cell>
          <cell r="P34">
            <v>49011663.359999999</v>
          </cell>
          <cell r="Q34">
            <v>49015408.340000004</v>
          </cell>
          <cell r="R34">
            <v>49016024.68</v>
          </cell>
          <cell r="S34">
            <v>49016024.68</v>
          </cell>
          <cell r="T34">
            <v>49058669.450000003</v>
          </cell>
          <cell r="U34">
            <v>51835894.869999997</v>
          </cell>
          <cell r="V34">
            <v>51836846.670000002</v>
          </cell>
          <cell r="W34">
            <v>51838762.93</v>
          </cell>
          <cell r="X34">
            <v>51845838.880000003</v>
          </cell>
          <cell r="Y34">
            <v>51940507.969999999</v>
          </cell>
          <cell r="Z34">
            <v>51948737.350000001</v>
          </cell>
          <cell r="AA34">
            <v>51955861.93</v>
          </cell>
          <cell r="AD34">
            <v>49092027.393750004</v>
          </cell>
          <cell r="AE34">
            <v>49029621.405833334</v>
          </cell>
          <cell r="AF34">
            <v>49005956.88166666</v>
          </cell>
          <cell r="AG34">
            <v>49010002.391250007</v>
          </cell>
          <cell r="AH34">
            <v>49130338.111250013</v>
          </cell>
          <cell r="AI34">
            <v>49366431.215416662</v>
          </cell>
          <cell r="AJ34">
            <v>49602643.822083332</v>
          </cell>
          <cell r="AK34">
            <v>49839231.104166664</v>
          </cell>
          <cell r="AL34">
            <v>50080057.762916677</v>
          </cell>
          <cell r="AM34">
            <v>50325071.761666678</v>
          </cell>
          <cell r="AN34">
            <v>50570526.792083345</v>
          </cell>
          <cell r="AP34">
            <v>51069038.170416676</v>
          </cell>
          <cell r="AT34">
            <v>19</v>
          </cell>
        </row>
        <row r="35">
          <cell r="J35">
            <v>1436092.92</v>
          </cell>
          <cell r="K35">
            <v>1436126.87</v>
          </cell>
          <cell r="L35">
            <v>1436126.87</v>
          </cell>
          <cell r="M35">
            <v>1436194.77</v>
          </cell>
          <cell r="N35">
            <v>1436228.72</v>
          </cell>
          <cell r="O35">
            <v>1436262.67</v>
          </cell>
          <cell r="P35">
            <v>1436736.49</v>
          </cell>
          <cell r="Q35">
            <v>1436770.44</v>
          </cell>
          <cell r="R35">
            <v>1436892.5</v>
          </cell>
          <cell r="S35">
            <v>1436892.5</v>
          </cell>
          <cell r="T35">
            <v>1436911.3</v>
          </cell>
          <cell r="U35">
            <v>1436911.3</v>
          </cell>
          <cell r="V35">
            <v>1436911.3</v>
          </cell>
          <cell r="W35">
            <v>1436911.3</v>
          </cell>
          <cell r="X35">
            <v>1436911.3</v>
          </cell>
          <cell r="Y35">
            <v>1436911.3</v>
          </cell>
          <cell r="Z35">
            <v>1436911.3</v>
          </cell>
          <cell r="AA35">
            <v>1436911.3</v>
          </cell>
          <cell r="AD35">
            <v>2415939.7129166662</v>
          </cell>
          <cell r="AE35">
            <v>2024109.6904166669</v>
          </cell>
          <cell r="AF35">
            <v>1632281.9649999999</v>
          </cell>
          <cell r="AG35">
            <v>1436404.3233333335</v>
          </cell>
          <cell r="AH35">
            <v>1436476.7654166669</v>
          </cell>
          <cell r="AI35">
            <v>1436546.3783333332</v>
          </cell>
          <cell r="AJ35">
            <v>1436613.1620833336</v>
          </cell>
          <cell r="AK35">
            <v>1436678.5312500002</v>
          </cell>
          <cell r="AL35">
            <v>1436741.0712500003</v>
          </cell>
          <cell r="AM35">
            <v>1436799.3675000004</v>
          </cell>
          <cell r="AN35">
            <v>1436854.8345833337</v>
          </cell>
          <cell r="AP35">
            <v>1436902.2975000003</v>
          </cell>
          <cell r="AT35" t="str">
            <v>34</v>
          </cell>
        </row>
        <row r="36">
          <cell r="J36">
            <v>0</v>
          </cell>
          <cell r="K36">
            <v>0</v>
          </cell>
          <cell r="L36">
            <v>0</v>
          </cell>
          <cell r="M36">
            <v>0</v>
          </cell>
          <cell r="N36">
            <v>0</v>
          </cell>
          <cell r="O36">
            <v>0</v>
          </cell>
          <cell r="P36">
            <v>1819983.98</v>
          </cell>
          <cell r="Q36">
            <v>2184059.2999999998</v>
          </cell>
          <cell r="R36">
            <v>2226483.7799999998</v>
          </cell>
          <cell r="S36">
            <v>2190690.39</v>
          </cell>
          <cell r="T36">
            <v>7034279.0300000003</v>
          </cell>
          <cell r="U36">
            <v>7285969.7199999997</v>
          </cell>
          <cell r="V36">
            <v>10795572.5</v>
          </cell>
          <cell r="W36">
            <v>10945931.24</v>
          </cell>
          <cell r="X36">
            <v>11196532.92</v>
          </cell>
          <cell r="Y36">
            <v>11603068.33</v>
          </cell>
          <cell r="Z36">
            <v>13117628.369999999</v>
          </cell>
          <cell r="AA36">
            <v>13616882.710000001</v>
          </cell>
          <cell r="AD36">
            <v>242667.80249999999</v>
          </cell>
          <cell r="AE36">
            <v>426440.43083333335</v>
          </cell>
          <cell r="AF36">
            <v>610489.35458333336</v>
          </cell>
          <cell r="AG36">
            <v>994863.08041666669</v>
          </cell>
          <cell r="AH36">
            <v>1591540.1116666666</v>
          </cell>
          <cell r="AI36">
            <v>2344937.7041666666</v>
          </cell>
          <cell r="AJ36">
            <v>3250833.6933333334</v>
          </cell>
          <cell r="AK36">
            <v>4173436.3666666667</v>
          </cell>
          <cell r="AL36">
            <v>5123419.7520833332</v>
          </cell>
          <cell r="AM36">
            <v>6153448.78125</v>
          </cell>
          <cell r="AN36">
            <v>7267386.7429166669</v>
          </cell>
          <cell r="AP36">
            <v>8850057.1241666675</v>
          </cell>
          <cell r="AT36" t="str">
            <v>26</v>
          </cell>
        </row>
        <row r="37">
          <cell r="J37">
            <v>41865761.539999999</v>
          </cell>
          <cell r="K37">
            <v>40568411.469999999</v>
          </cell>
          <cell r="L37">
            <v>45177509.390000001</v>
          </cell>
          <cell r="M37">
            <v>51048045.109999999</v>
          </cell>
          <cell r="N37">
            <v>78207023.689999998</v>
          </cell>
          <cell r="O37">
            <v>73935979.980000004</v>
          </cell>
          <cell r="P37">
            <v>68569000.480000004</v>
          </cell>
          <cell r="Q37">
            <v>73458402.120000005</v>
          </cell>
          <cell r="R37">
            <v>73300231.290000007</v>
          </cell>
          <cell r="S37">
            <v>76750928.769999996</v>
          </cell>
          <cell r="T37">
            <v>57341537.649999999</v>
          </cell>
          <cell r="U37">
            <v>49987146.350000001</v>
          </cell>
          <cell r="V37">
            <v>54915972.200000003</v>
          </cell>
          <cell r="W37">
            <v>66559971.020000003</v>
          </cell>
          <cell r="X37">
            <v>79730112.400000006</v>
          </cell>
          <cell r="Y37">
            <v>65845604.670000002</v>
          </cell>
          <cell r="Z37">
            <v>78544012.930000007</v>
          </cell>
          <cell r="AA37">
            <v>76218422.989999995</v>
          </cell>
          <cell r="AD37">
            <v>49893812.412500001</v>
          </cell>
          <cell r="AE37">
            <v>52847760.02041667</v>
          </cell>
          <cell r="AF37">
            <v>55739881.546666674</v>
          </cell>
          <cell r="AG37">
            <v>58358919.677083336</v>
          </cell>
          <cell r="AH37">
            <v>60145502.051250003</v>
          </cell>
          <cell r="AI37">
            <v>61394590.264166676</v>
          </cell>
          <cell r="AJ37">
            <v>63021330.689583339</v>
          </cell>
          <cell r="AK37">
            <v>65544004.129583336</v>
          </cell>
          <cell r="AL37">
            <v>67600260.903333336</v>
          </cell>
          <cell r="AM37">
            <v>68230867.103333339</v>
          </cell>
          <cell r="AN37">
            <v>68340010.113749996</v>
          </cell>
          <cell r="AP37">
            <v>71847761.293750003</v>
          </cell>
          <cell r="AT37">
            <v>18</v>
          </cell>
        </row>
        <row r="38">
          <cell r="J38">
            <v>30280197.719999999</v>
          </cell>
          <cell r="K38">
            <v>28815814.18</v>
          </cell>
          <cell r="L38">
            <v>52229615.990000002</v>
          </cell>
          <cell r="M38">
            <v>54196938.780000001</v>
          </cell>
          <cell r="N38">
            <v>58118844.409999996</v>
          </cell>
          <cell r="O38">
            <v>62476653.850000001</v>
          </cell>
          <cell r="P38">
            <v>69485867.700000003</v>
          </cell>
          <cell r="Q38">
            <v>83344851.189999998</v>
          </cell>
          <cell r="R38">
            <v>83987958.590000004</v>
          </cell>
          <cell r="S38">
            <v>85217516.909999996</v>
          </cell>
          <cell r="T38">
            <v>98962111.370000005</v>
          </cell>
          <cell r="U38">
            <v>92609132.439999998</v>
          </cell>
          <cell r="V38">
            <v>80204682.760000005</v>
          </cell>
          <cell r="W38">
            <v>76168187.659999996</v>
          </cell>
          <cell r="X38">
            <v>75096360.950000003</v>
          </cell>
          <cell r="Y38">
            <v>75805085.290000007</v>
          </cell>
          <cell r="Z38">
            <v>73816974.379999995</v>
          </cell>
          <cell r="AA38">
            <v>84729698.25</v>
          </cell>
          <cell r="AD38">
            <v>44810838.522083335</v>
          </cell>
          <cell r="AE38">
            <v>49290774.838333338</v>
          </cell>
          <cell r="AF38">
            <v>53751448.511250012</v>
          </cell>
          <cell r="AG38">
            <v>58646847.792916656</v>
          </cell>
          <cell r="AH38">
            <v>64007523.34708333</v>
          </cell>
          <cell r="AI38">
            <v>68723978.80416666</v>
          </cell>
          <cell r="AJ38">
            <v>72777181.242499992</v>
          </cell>
          <cell r="AK38">
            <v>75702977.844166666</v>
          </cell>
          <cell r="AL38">
            <v>77556098.322083339</v>
          </cell>
          <cell r="AM38">
            <v>79110526.508749992</v>
          </cell>
          <cell r="AN38">
            <v>80691825.44083333</v>
          </cell>
          <cell r="AP38">
            <v>83232977.734999999</v>
          </cell>
          <cell r="AT38" t="str">
            <v>34</v>
          </cell>
        </row>
        <row r="39">
          <cell r="J39">
            <v>139673.15</v>
          </cell>
          <cell r="K39">
            <v>660664.11</v>
          </cell>
          <cell r="L39">
            <v>761914.69</v>
          </cell>
          <cell r="M39">
            <v>905243.59</v>
          </cell>
          <cell r="N39">
            <v>3237945.12</v>
          </cell>
          <cell r="O39">
            <v>5143964.62</v>
          </cell>
          <cell r="P39">
            <v>2195998.6800000002</v>
          </cell>
          <cell r="Q39">
            <v>2541490.25</v>
          </cell>
          <cell r="R39">
            <v>11579160.310000001</v>
          </cell>
          <cell r="S39">
            <v>156274.82999999999</v>
          </cell>
          <cell r="T39">
            <v>14155613.390000001</v>
          </cell>
          <cell r="U39">
            <v>1647459.68</v>
          </cell>
          <cell r="V39">
            <v>537704.72</v>
          </cell>
          <cell r="W39">
            <v>915602.68</v>
          </cell>
          <cell r="X39">
            <v>624707.67000000004</v>
          </cell>
          <cell r="Y39">
            <v>8229907.5199999996</v>
          </cell>
          <cell r="Z39">
            <v>8000861.71</v>
          </cell>
          <cell r="AA39">
            <v>9754992.5099999998</v>
          </cell>
          <cell r="AD39">
            <v>1396324.7345833334</v>
          </cell>
          <cell r="AE39">
            <v>1940173.6304166669</v>
          </cell>
          <cell r="AF39">
            <v>2363144.6483333334</v>
          </cell>
          <cell r="AG39">
            <v>2907103.165833333</v>
          </cell>
          <cell r="AH39">
            <v>3530869.625</v>
          </cell>
          <cell r="AI39">
            <v>3610368.1837499999</v>
          </cell>
          <cell r="AJ39">
            <v>3637575.2729166667</v>
          </cell>
          <cell r="AK39">
            <v>3642480.7541666664</v>
          </cell>
          <cell r="AL39">
            <v>3941958.1254166667</v>
          </cell>
          <cell r="AM39">
            <v>4445607.3137499997</v>
          </cell>
          <cell r="AN39">
            <v>4836188.3337500002</v>
          </cell>
          <cell r="AP39">
            <v>7254072.6283333339</v>
          </cell>
          <cell r="AT39" t="str">
            <v>26</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D40">
            <v>0</v>
          </cell>
          <cell r="AE40">
            <v>0</v>
          </cell>
          <cell r="AF40">
            <v>0</v>
          </cell>
          <cell r="AG40">
            <v>0</v>
          </cell>
          <cell r="AH40">
            <v>0</v>
          </cell>
          <cell r="AI40">
            <v>0</v>
          </cell>
          <cell r="AJ40">
            <v>0</v>
          </cell>
          <cell r="AK40">
            <v>0</v>
          </cell>
          <cell r="AL40">
            <v>0</v>
          </cell>
          <cell r="AM40">
            <v>0</v>
          </cell>
          <cell r="AN40">
            <v>0</v>
          </cell>
          <cell r="AP40">
            <v>0</v>
          </cell>
          <cell r="AT40" t="str">
            <v>18</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D41">
            <v>0</v>
          </cell>
          <cell r="AE41">
            <v>0</v>
          </cell>
          <cell r="AF41">
            <v>0</v>
          </cell>
          <cell r="AG41">
            <v>0</v>
          </cell>
          <cell r="AH41">
            <v>0</v>
          </cell>
          <cell r="AI41">
            <v>0</v>
          </cell>
          <cell r="AJ41">
            <v>0</v>
          </cell>
          <cell r="AK41">
            <v>0</v>
          </cell>
          <cell r="AL41">
            <v>0</v>
          </cell>
          <cell r="AM41">
            <v>0</v>
          </cell>
          <cell r="AN41">
            <v>0</v>
          </cell>
          <cell r="AP41">
            <v>0</v>
          </cell>
          <cell r="AT41" t="str">
            <v>34</v>
          </cell>
        </row>
        <row r="42">
          <cell r="J42">
            <v>12433.14</v>
          </cell>
          <cell r="K42">
            <v>12433.14</v>
          </cell>
          <cell r="L42">
            <v>12433.14</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D42">
            <v>5180.4749999999995</v>
          </cell>
          <cell r="AE42">
            <v>5180.4749999999995</v>
          </cell>
          <cell r="AF42">
            <v>5180.4749999999995</v>
          </cell>
          <cell r="AG42">
            <v>4662.4274999999998</v>
          </cell>
          <cell r="AH42">
            <v>3626.3325</v>
          </cell>
          <cell r="AI42">
            <v>2590.2374999999997</v>
          </cell>
          <cell r="AJ42">
            <v>1554.1424999999999</v>
          </cell>
          <cell r="AK42">
            <v>518.04750000000001</v>
          </cell>
          <cell r="AL42">
            <v>0</v>
          </cell>
          <cell r="AM42">
            <v>0</v>
          </cell>
          <cell r="AN42">
            <v>0</v>
          </cell>
          <cell r="AP42">
            <v>0</v>
          </cell>
          <cell r="AT42" t="str">
            <v>26</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D43">
            <v>0</v>
          </cell>
          <cell r="AE43">
            <v>0</v>
          </cell>
          <cell r="AF43">
            <v>0</v>
          </cell>
          <cell r="AG43">
            <v>0</v>
          </cell>
          <cell r="AH43">
            <v>0</v>
          </cell>
          <cell r="AI43">
            <v>0</v>
          </cell>
          <cell r="AJ43">
            <v>0</v>
          </cell>
          <cell r="AK43">
            <v>0</v>
          </cell>
          <cell r="AL43">
            <v>0</v>
          </cell>
          <cell r="AM43">
            <v>0</v>
          </cell>
          <cell r="AN43">
            <v>0</v>
          </cell>
          <cell r="AP43">
            <v>0</v>
          </cell>
          <cell r="AT43" t="str">
            <v>51</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D44">
            <v>0</v>
          </cell>
          <cell r="AE44">
            <v>0</v>
          </cell>
          <cell r="AF44">
            <v>0</v>
          </cell>
          <cell r="AG44">
            <v>0</v>
          </cell>
          <cell r="AH44">
            <v>0</v>
          </cell>
          <cell r="AI44">
            <v>0</v>
          </cell>
          <cell r="AJ44">
            <v>0</v>
          </cell>
          <cell r="AK44">
            <v>0</v>
          </cell>
          <cell r="AL44">
            <v>0</v>
          </cell>
          <cell r="AM44">
            <v>0</v>
          </cell>
          <cell r="AN44">
            <v>0</v>
          </cell>
          <cell r="AP44">
            <v>0</v>
          </cell>
          <cell r="AT44" t="str">
            <v>52</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D45">
            <v>0</v>
          </cell>
          <cell r="AE45">
            <v>0</v>
          </cell>
          <cell r="AF45">
            <v>0</v>
          </cell>
          <cell r="AG45">
            <v>0</v>
          </cell>
          <cell r="AH45">
            <v>0</v>
          </cell>
          <cell r="AI45">
            <v>0</v>
          </cell>
          <cell r="AJ45">
            <v>0</v>
          </cell>
          <cell r="AK45">
            <v>0</v>
          </cell>
          <cell r="AL45">
            <v>0</v>
          </cell>
          <cell r="AM45">
            <v>0</v>
          </cell>
          <cell r="AN45">
            <v>0</v>
          </cell>
          <cell r="AP45">
            <v>0</v>
          </cell>
          <cell r="AT45" t="str">
            <v>51.3</v>
          </cell>
        </row>
        <row r="46">
          <cell r="J46">
            <v>0</v>
          </cell>
          <cell r="K46">
            <v>0</v>
          </cell>
          <cell r="L46">
            <v>0</v>
          </cell>
          <cell r="M46">
            <v>0</v>
          </cell>
          <cell r="N46">
            <v>0</v>
          </cell>
          <cell r="O46">
            <v>0</v>
          </cell>
          <cell r="P46">
            <v>0</v>
          </cell>
          <cell r="Q46">
            <v>0</v>
          </cell>
          <cell r="R46">
            <v>-4210585.74</v>
          </cell>
          <cell r="S46">
            <v>-2509978.89</v>
          </cell>
          <cell r="T46">
            <v>-3536902.31</v>
          </cell>
          <cell r="U46">
            <v>1310607.6200000001</v>
          </cell>
          <cell r="V46">
            <v>-2145969.87</v>
          </cell>
          <cell r="W46">
            <v>-2018749.36</v>
          </cell>
          <cell r="X46">
            <v>-2033060.59</v>
          </cell>
          <cell r="Y46">
            <v>-3201213.72</v>
          </cell>
          <cell r="Z46">
            <v>-3345731.57</v>
          </cell>
          <cell r="AA46">
            <v>102862.05</v>
          </cell>
          <cell r="AD46">
            <v>0</v>
          </cell>
          <cell r="AE46">
            <v>-175441.07250000001</v>
          </cell>
          <cell r="AF46">
            <v>-455464.59875000006</v>
          </cell>
          <cell r="AG46">
            <v>-707417.98208333331</v>
          </cell>
          <cell r="AH46">
            <v>-800180.26083333336</v>
          </cell>
          <cell r="AI46">
            <v>-834987.02125000011</v>
          </cell>
          <cell r="AJ46">
            <v>-1008516.9891666668</v>
          </cell>
          <cell r="AK46">
            <v>-1177342.4037500001</v>
          </cell>
          <cell r="AL46">
            <v>-1395437.1666666667</v>
          </cell>
          <cell r="AM46">
            <v>-1668226.55375</v>
          </cell>
          <cell r="AN46">
            <v>-1803346.1170833334</v>
          </cell>
          <cell r="AP46">
            <v>-1742973.2158333331</v>
          </cell>
          <cell r="AT46" t="str">
            <v>51</v>
          </cell>
        </row>
        <row r="47">
          <cell r="J47">
            <v>0</v>
          </cell>
          <cell r="K47">
            <v>0</v>
          </cell>
          <cell r="L47">
            <v>0</v>
          </cell>
          <cell r="M47">
            <v>0</v>
          </cell>
          <cell r="N47">
            <v>0</v>
          </cell>
          <cell r="O47">
            <v>0</v>
          </cell>
          <cell r="P47">
            <v>0</v>
          </cell>
          <cell r="Q47">
            <v>0</v>
          </cell>
          <cell r="R47">
            <v>-1136076.28</v>
          </cell>
          <cell r="S47">
            <v>-191164.32</v>
          </cell>
          <cell r="T47">
            <v>536253.86</v>
          </cell>
          <cell r="U47">
            <v>2878203.63</v>
          </cell>
          <cell r="V47">
            <v>1519166.85</v>
          </cell>
          <cell r="W47">
            <v>1698167.08</v>
          </cell>
          <cell r="X47">
            <v>2096120.14</v>
          </cell>
          <cell r="Y47">
            <v>2299483.65</v>
          </cell>
          <cell r="Z47">
            <v>2293562.86</v>
          </cell>
          <cell r="AA47">
            <v>2287148.37</v>
          </cell>
          <cell r="AD47">
            <v>0</v>
          </cell>
          <cell r="AE47">
            <v>-47336.511666666665</v>
          </cell>
          <cell r="AF47">
            <v>-102638.20333333332</v>
          </cell>
          <cell r="AG47">
            <v>-88259.472500000018</v>
          </cell>
          <cell r="AH47">
            <v>54009.58958333332</v>
          </cell>
          <cell r="AI47">
            <v>237233.35958333328</v>
          </cell>
          <cell r="AJ47">
            <v>371288.93999999994</v>
          </cell>
          <cell r="AK47">
            <v>529384.24083333334</v>
          </cell>
          <cell r="AL47">
            <v>712534.39875000005</v>
          </cell>
          <cell r="AM47">
            <v>903911.33666666655</v>
          </cell>
          <cell r="AN47">
            <v>1094774.3045833332</v>
          </cell>
          <cell r="AP47">
            <v>1316947.7083333333</v>
          </cell>
          <cell r="AT47" t="str">
            <v>52</v>
          </cell>
        </row>
        <row r="48">
          <cell r="J48">
            <v>4198480.0999999996</v>
          </cell>
          <cell r="K48">
            <v>1511750.77</v>
          </cell>
          <cell r="L48">
            <v>2726745.64</v>
          </cell>
          <cell r="M48">
            <v>3169100.42</v>
          </cell>
          <cell r="N48">
            <v>3641636.06</v>
          </cell>
          <cell r="O48">
            <v>1541932.61</v>
          </cell>
          <cell r="P48">
            <v>1782927.51</v>
          </cell>
          <cell r="Q48">
            <v>2517740.23</v>
          </cell>
          <cell r="R48">
            <v>6637688.6100000003</v>
          </cell>
          <cell r="S48">
            <v>9009830.5399999991</v>
          </cell>
          <cell r="T48">
            <v>8361543.5</v>
          </cell>
          <cell r="U48">
            <v>9204174.8699999992</v>
          </cell>
          <cell r="V48">
            <v>8061265.7400000002</v>
          </cell>
          <cell r="W48">
            <v>84661.66</v>
          </cell>
          <cell r="X48">
            <v>-304944.09000000003</v>
          </cell>
          <cell r="Y48">
            <v>-1387378.61</v>
          </cell>
          <cell r="Z48">
            <v>-4207062.6900000004</v>
          </cell>
          <cell r="AA48">
            <v>1205071.69</v>
          </cell>
          <cell r="AD48">
            <v>1598115.19625</v>
          </cell>
          <cell r="AE48">
            <v>2167068.5541666667</v>
          </cell>
          <cell r="AF48">
            <v>2894691.0204166663</v>
          </cell>
          <cell r="AG48">
            <v>3625063.2816666663</v>
          </cell>
          <cell r="AH48">
            <v>4249478.5495833335</v>
          </cell>
          <cell r="AI48">
            <v>4686245.3066666666</v>
          </cell>
          <cell r="AJ48">
            <v>4787732.6620833343</v>
          </cell>
          <cell r="AK48">
            <v>4601950.2104166662</v>
          </cell>
          <cell r="AL48">
            <v>4285776.512083333</v>
          </cell>
          <cell r="AM48">
            <v>3768894.1045833328</v>
          </cell>
          <cell r="AN48">
            <v>3427829.1183333327</v>
          </cell>
          <cell r="AP48">
            <v>3261374.4883333319</v>
          </cell>
          <cell r="AT48" t="str">
            <v>51.3</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D49">
            <v>0</v>
          </cell>
          <cell r="AE49">
            <v>0</v>
          </cell>
          <cell r="AF49">
            <v>0</v>
          </cell>
          <cell r="AG49">
            <v>0</v>
          </cell>
          <cell r="AH49">
            <v>0</v>
          </cell>
          <cell r="AI49">
            <v>0</v>
          </cell>
          <cell r="AJ49">
            <v>0</v>
          </cell>
          <cell r="AK49">
            <v>0</v>
          </cell>
          <cell r="AL49">
            <v>0</v>
          </cell>
          <cell r="AM49">
            <v>0</v>
          </cell>
          <cell r="AN49">
            <v>0</v>
          </cell>
          <cell r="AP49">
            <v>0</v>
          </cell>
          <cell r="AT49" t="str">
            <v>51</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D50">
            <v>0</v>
          </cell>
          <cell r="AE50">
            <v>0</v>
          </cell>
          <cell r="AF50">
            <v>0</v>
          </cell>
          <cell r="AG50">
            <v>0</v>
          </cell>
          <cell r="AH50">
            <v>0</v>
          </cell>
          <cell r="AI50">
            <v>0</v>
          </cell>
          <cell r="AJ50">
            <v>0</v>
          </cell>
          <cell r="AK50">
            <v>0</v>
          </cell>
          <cell r="AL50">
            <v>0</v>
          </cell>
          <cell r="AM50">
            <v>0</v>
          </cell>
          <cell r="AN50">
            <v>0</v>
          </cell>
          <cell r="AP50">
            <v>0</v>
          </cell>
          <cell r="AT50" t="str">
            <v>52</v>
          </cell>
        </row>
        <row r="51">
          <cell r="J51">
            <v>-393750</v>
          </cell>
          <cell r="K51">
            <v>-393750</v>
          </cell>
          <cell r="L51">
            <v>-393750</v>
          </cell>
          <cell r="M51">
            <v>-393750</v>
          </cell>
          <cell r="N51">
            <v>-393750</v>
          </cell>
          <cell r="O51">
            <v>-393750</v>
          </cell>
          <cell r="P51">
            <v>-393750</v>
          </cell>
          <cell r="Q51">
            <v>-393750</v>
          </cell>
          <cell r="R51">
            <v>0</v>
          </cell>
          <cell r="S51">
            <v>0</v>
          </cell>
          <cell r="T51">
            <v>0</v>
          </cell>
          <cell r="U51">
            <v>0</v>
          </cell>
          <cell r="V51">
            <v>0</v>
          </cell>
          <cell r="W51">
            <v>0</v>
          </cell>
          <cell r="X51">
            <v>0</v>
          </cell>
          <cell r="Y51">
            <v>0</v>
          </cell>
          <cell r="Z51">
            <v>0</v>
          </cell>
          <cell r="AA51">
            <v>0</v>
          </cell>
          <cell r="AD51">
            <v>-393750</v>
          </cell>
          <cell r="AE51">
            <v>-377343.75</v>
          </cell>
          <cell r="AF51">
            <v>-344531.25</v>
          </cell>
          <cell r="AG51">
            <v>-311718.75</v>
          </cell>
          <cell r="AH51">
            <v>-278906.25</v>
          </cell>
          <cell r="AI51">
            <v>-246093.75</v>
          </cell>
          <cell r="AJ51">
            <v>-213281.25</v>
          </cell>
          <cell r="AK51">
            <v>-180468.75</v>
          </cell>
          <cell r="AL51">
            <v>-147656.25</v>
          </cell>
          <cell r="AM51">
            <v>-114843.75</v>
          </cell>
          <cell r="AN51">
            <v>-82031.25</v>
          </cell>
          <cell r="AP51">
            <v>-16406.25</v>
          </cell>
          <cell r="AT51" t="str">
            <v>51.3</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D52">
            <v>0</v>
          </cell>
          <cell r="AE52">
            <v>0</v>
          </cell>
          <cell r="AF52">
            <v>0</v>
          </cell>
          <cell r="AG52">
            <v>0</v>
          </cell>
          <cell r="AH52">
            <v>0</v>
          </cell>
          <cell r="AI52">
            <v>0</v>
          </cell>
          <cell r="AJ52">
            <v>0</v>
          </cell>
          <cell r="AK52">
            <v>0</v>
          </cell>
          <cell r="AL52">
            <v>0</v>
          </cell>
          <cell r="AM52">
            <v>0</v>
          </cell>
          <cell r="AN52">
            <v>0</v>
          </cell>
          <cell r="AP52">
            <v>0</v>
          </cell>
          <cell r="AT52" t="str">
            <v>51</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D53">
            <v>0</v>
          </cell>
          <cell r="AE53">
            <v>0</v>
          </cell>
          <cell r="AF53">
            <v>0</v>
          </cell>
          <cell r="AG53">
            <v>0</v>
          </cell>
          <cell r="AH53">
            <v>0</v>
          </cell>
          <cell r="AI53">
            <v>0</v>
          </cell>
          <cell r="AJ53">
            <v>0</v>
          </cell>
          <cell r="AK53">
            <v>0</v>
          </cell>
          <cell r="AL53">
            <v>0</v>
          </cell>
          <cell r="AM53">
            <v>0</v>
          </cell>
          <cell r="AN53">
            <v>0</v>
          </cell>
          <cell r="AP53">
            <v>0</v>
          </cell>
          <cell r="AT53" t="str">
            <v>51</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D54">
            <v>0</v>
          </cell>
          <cell r="AE54">
            <v>0</v>
          </cell>
          <cell r="AF54">
            <v>0</v>
          </cell>
          <cell r="AG54">
            <v>0</v>
          </cell>
          <cell r="AH54">
            <v>0</v>
          </cell>
          <cell r="AI54">
            <v>0</v>
          </cell>
          <cell r="AJ54">
            <v>0</v>
          </cell>
          <cell r="AK54">
            <v>0</v>
          </cell>
          <cell r="AL54">
            <v>0</v>
          </cell>
          <cell r="AM54">
            <v>0</v>
          </cell>
          <cell r="AN54">
            <v>0</v>
          </cell>
          <cell r="AP54">
            <v>0</v>
          </cell>
          <cell r="AT54" t="str">
            <v>52</v>
          </cell>
        </row>
        <row r="55">
          <cell r="J55">
            <v>0</v>
          </cell>
          <cell r="K55">
            <v>0</v>
          </cell>
          <cell r="L55">
            <v>0</v>
          </cell>
          <cell r="M55">
            <v>0</v>
          </cell>
          <cell r="N55">
            <v>0</v>
          </cell>
          <cell r="O55">
            <v>0</v>
          </cell>
          <cell r="P55">
            <v>0</v>
          </cell>
          <cell r="Q55">
            <v>0</v>
          </cell>
          <cell r="R55">
            <v>116079.12</v>
          </cell>
          <cell r="S55">
            <v>230858.3</v>
          </cell>
          <cell r="T55">
            <v>349784.86</v>
          </cell>
          <cell r="U55">
            <v>463770.76</v>
          </cell>
          <cell r="V55">
            <v>557587.19999999995</v>
          </cell>
          <cell r="W55">
            <v>120144.81</v>
          </cell>
          <cell r="X55">
            <v>85083.86</v>
          </cell>
          <cell r="Y55">
            <v>118167.31</v>
          </cell>
          <cell r="Z55">
            <v>209520.62</v>
          </cell>
          <cell r="AA55">
            <v>389802.44</v>
          </cell>
          <cell r="AD55">
            <v>0</v>
          </cell>
          <cell r="AE55">
            <v>4836.63</v>
          </cell>
          <cell r="AF55">
            <v>19292.355833333331</v>
          </cell>
          <cell r="AG55">
            <v>43485.820833333331</v>
          </cell>
          <cell r="AH55">
            <v>77383.971666666665</v>
          </cell>
          <cell r="AI55">
            <v>119940.55333333334</v>
          </cell>
          <cell r="AJ55">
            <v>148179.38708333333</v>
          </cell>
          <cell r="AK55">
            <v>156730.58166666667</v>
          </cell>
          <cell r="AL55">
            <v>165199.38041666668</v>
          </cell>
          <cell r="AM55">
            <v>178853.04416666669</v>
          </cell>
          <cell r="AN55">
            <v>203824.83833333338</v>
          </cell>
          <cell r="AP55">
            <v>286443.48583333334</v>
          </cell>
          <cell r="AT55" t="str">
            <v>51</v>
          </cell>
        </row>
        <row r="56">
          <cell r="J56">
            <v>248239471.28</v>
          </cell>
          <cell r="K56">
            <v>275535578.75999999</v>
          </cell>
          <cell r="L56">
            <v>277509414.30000001</v>
          </cell>
          <cell r="M56">
            <v>251371893.12</v>
          </cell>
          <cell r="N56">
            <v>239914725</v>
          </cell>
          <cell r="O56">
            <v>236413441.16999999</v>
          </cell>
          <cell r="P56">
            <v>241795058.16999999</v>
          </cell>
          <cell r="Q56">
            <v>243163405.27000001</v>
          </cell>
          <cell r="R56">
            <v>240176393.63</v>
          </cell>
          <cell r="S56">
            <v>232239343.28999999</v>
          </cell>
          <cell r="T56">
            <v>243190319.18000001</v>
          </cell>
          <cell r="U56">
            <v>244101260.09</v>
          </cell>
          <cell r="V56">
            <v>259358414.44999999</v>
          </cell>
          <cell r="W56">
            <v>262386442.28</v>
          </cell>
          <cell r="X56">
            <v>264410332.08000001</v>
          </cell>
          <cell r="Y56">
            <v>285547974.48000002</v>
          </cell>
          <cell r="Z56">
            <v>279938378.25</v>
          </cell>
          <cell r="AA56">
            <v>298296076.08999997</v>
          </cell>
          <cell r="AD56">
            <v>248297998.30625001</v>
          </cell>
          <cell r="AE56">
            <v>248136057.74208331</v>
          </cell>
          <cell r="AF56">
            <v>247786645.0925</v>
          </cell>
          <cell r="AG56">
            <v>247646368.73583338</v>
          </cell>
          <cell r="AH56">
            <v>247815767.03958333</v>
          </cell>
          <cell r="AI56">
            <v>248267481.23708335</v>
          </cell>
          <cell r="AJ56">
            <v>248182889.84916663</v>
          </cell>
          <cell r="AK56">
            <v>247089214.07000002</v>
          </cell>
          <cell r="AL56">
            <v>247967422.36749998</v>
          </cell>
          <cell r="AM56">
            <v>251059077.97625002</v>
          </cell>
          <cell r="AN56">
            <v>255305173.31666669</v>
          </cell>
          <cell r="AP56">
            <v>261073287.18499997</v>
          </cell>
          <cell r="AT56" t="str">
            <v>51</v>
          </cell>
        </row>
        <row r="57">
          <cell r="J57">
            <v>99959720.629999995</v>
          </cell>
          <cell r="K57">
            <v>101975176.91</v>
          </cell>
          <cell r="L57">
            <v>86121559.689999998</v>
          </cell>
          <cell r="M57">
            <v>89971103.510000005</v>
          </cell>
          <cell r="N57">
            <v>95113139.870000005</v>
          </cell>
          <cell r="O57">
            <v>98590013.439999998</v>
          </cell>
          <cell r="P57">
            <v>119703252.13</v>
          </cell>
          <cell r="Q57">
            <v>93676362.579999998</v>
          </cell>
          <cell r="R57">
            <v>109358658.73999999</v>
          </cell>
          <cell r="S57">
            <v>108328018.8</v>
          </cell>
          <cell r="T57">
            <v>103463196.73999999</v>
          </cell>
          <cell r="U57">
            <v>103498068.87</v>
          </cell>
          <cell r="V57">
            <v>111095643.98999999</v>
          </cell>
          <cell r="W57">
            <v>119375202.47</v>
          </cell>
          <cell r="X57">
            <v>124594180.88</v>
          </cell>
          <cell r="Y57">
            <v>129497260.76000001</v>
          </cell>
          <cell r="Z57">
            <v>142275561.37</v>
          </cell>
          <cell r="AA57">
            <v>124678392.78</v>
          </cell>
          <cell r="AD57">
            <v>96405029.356250003</v>
          </cell>
          <cell r="AE57">
            <v>97513736.804583326</v>
          </cell>
          <cell r="AF57">
            <v>98944159.397916675</v>
          </cell>
          <cell r="AG57">
            <v>100009095.69958334</v>
          </cell>
          <cell r="AH57">
            <v>100576560.15541667</v>
          </cell>
          <cell r="AI57">
            <v>101277186.13249999</v>
          </cell>
          <cell r="AJ57">
            <v>102466184.00416666</v>
          </cell>
          <cell r="AK57">
            <v>104794210.95208333</v>
          </cell>
          <cell r="AL57">
            <v>108044160.05374999</v>
          </cell>
          <cell r="AM57">
            <v>111656184.16833334</v>
          </cell>
          <cell r="AN57">
            <v>114708300.86999999</v>
          </cell>
          <cell r="AP57">
            <v>118054144.14708333</v>
          </cell>
          <cell r="AT57" t="str">
            <v>52</v>
          </cell>
        </row>
        <row r="58">
          <cell r="J58">
            <v>78591342.930000007</v>
          </cell>
          <cell r="K58">
            <v>81614034.379999995</v>
          </cell>
          <cell r="L58">
            <v>86368501.75</v>
          </cell>
          <cell r="M58">
            <v>93358189.650000006</v>
          </cell>
          <cell r="N58">
            <v>97573299.540000007</v>
          </cell>
          <cell r="O58">
            <v>87011020.090000004</v>
          </cell>
          <cell r="P58">
            <v>96188031.620000005</v>
          </cell>
          <cell r="Q58">
            <v>122041488.81</v>
          </cell>
          <cell r="R58">
            <v>74617178.099999994</v>
          </cell>
          <cell r="S58">
            <v>78046679.670000002</v>
          </cell>
          <cell r="T58">
            <v>66958987.039999999</v>
          </cell>
          <cell r="U58">
            <v>76901076.590000004</v>
          </cell>
          <cell r="V58">
            <v>87376966.769999996</v>
          </cell>
          <cell r="W58">
            <v>114223956.97</v>
          </cell>
          <cell r="X58">
            <v>125565731.34999999</v>
          </cell>
          <cell r="Y58">
            <v>134737234.97</v>
          </cell>
          <cell r="Z58">
            <v>165003952.37</v>
          </cell>
          <cell r="AA58">
            <v>180709139.30000001</v>
          </cell>
          <cell r="AD58">
            <v>82621977.579166666</v>
          </cell>
          <cell r="AE58">
            <v>84771944.080416679</v>
          </cell>
          <cell r="AF58">
            <v>85679600.195000008</v>
          </cell>
          <cell r="AG58">
            <v>86169692.454999998</v>
          </cell>
          <cell r="AH58">
            <v>86387222.829166666</v>
          </cell>
          <cell r="AI58">
            <v>86971886.840833321</v>
          </cell>
          <cell r="AJ58">
            <v>88696701.275416657</v>
          </cell>
          <cell r="AK58">
            <v>91688665.949999988</v>
          </cell>
          <cell r="AL58">
            <v>95046010.73833333</v>
          </cell>
          <cell r="AM58">
            <v>99579748.16125001</v>
          </cell>
          <cell r="AN58">
            <v>106293446.99625002</v>
          </cell>
          <cell r="AP58">
            <v>119100876.55541669</v>
          </cell>
          <cell r="AT58" t="str">
            <v>51.3</v>
          </cell>
        </row>
        <row r="59">
          <cell r="J59">
            <v>224000</v>
          </cell>
          <cell r="K59">
            <v>224000</v>
          </cell>
          <cell r="L59">
            <v>0</v>
          </cell>
          <cell r="M59">
            <v>224000</v>
          </cell>
          <cell r="N59">
            <v>224000</v>
          </cell>
          <cell r="O59">
            <v>238000</v>
          </cell>
          <cell r="P59">
            <v>238000</v>
          </cell>
          <cell r="Q59">
            <v>0</v>
          </cell>
          <cell r="R59">
            <v>212500</v>
          </cell>
          <cell r="S59">
            <v>212500</v>
          </cell>
          <cell r="T59">
            <v>212500</v>
          </cell>
          <cell r="U59">
            <v>0</v>
          </cell>
          <cell r="V59">
            <v>212500</v>
          </cell>
          <cell r="W59">
            <v>212500</v>
          </cell>
          <cell r="X59">
            <v>145495</v>
          </cell>
          <cell r="Y59">
            <v>96358</v>
          </cell>
          <cell r="Z59">
            <v>603539.12</v>
          </cell>
          <cell r="AA59">
            <v>212500</v>
          </cell>
          <cell r="AD59">
            <v>106579.85166666667</v>
          </cell>
          <cell r="AE59">
            <v>70742.800833333327</v>
          </cell>
          <cell r="AF59">
            <v>74933.212083333332</v>
          </cell>
          <cell r="AG59">
            <v>119784.45458333334</v>
          </cell>
          <cell r="AH59">
            <v>167964.01333333334</v>
          </cell>
          <cell r="AI59">
            <v>166979.16666666666</v>
          </cell>
          <cell r="AJ59">
            <v>166020.83333333334</v>
          </cell>
          <cell r="AK59">
            <v>171603.95833333334</v>
          </cell>
          <cell r="AL59">
            <v>172347.83333333334</v>
          </cell>
          <cell r="AM59">
            <v>182843.54666666666</v>
          </cell>
          <cell r="AN59">
            <v>197595.17666666667</v>
          </cell>
          <cell r="AP59">
            <v>194407.67666666667</v>
          </cell>
          <cell r="AT59" t="str">
            <v>51</v>
          </cell>
        </row>
        <row r="60">
          <cell r="J60">
            <v>351120</v>
          </cell>
          <cell r="K60">
            <v>329840</v>
          </cell>
          <cell r="L60">
            <v>26600</v>
          </cell>
          <cell r="M60">
            <v>399000</v>
          </cell>
          <cell r="N60">
            <v>399000</v>
          </cell>
          <cell r="O60">
            <v>372400</v>
          </cell>
          <cell r="P60">
            <v>356440</v>
          </cell>
          <cell r="Q60">
            <v>8948200</v>
          </cell>
          <cell r="R60">
            <v>9251250</v>
          </cell>
          <cell r="S60">
            <v>9165750</v>
          </cell>
          <cell r="T60">
            <v>9227500</v>
          </cell>
          <cell r="U60">
            <v>9275000</v>
          </cell>
          <cell r="V60">
            <v>9251250</v>
          </cell>
          <cell r="W60">
            <v>9251250</v>
          </cell>
          <cell r="X60">
            <v>9275000</v>
          </cell>
          <cell r="Y60">
            <v>9275000</v>
          </cell>
          <cell r="Z60">
            <v>10067556.84</v>
          </cell>
          <cell r="AA60">
            <v>9275000</v>
          </cell>
          <cell r="AD60">
            <v>636975</v>
          </cell>
          <cell r="AE60">
            <v>1385625.4166666667</v>
          </cell>
          <cell r="AF60">
            <v>2139700.4166666665</v>
          </cell>
          <cell r="AG60">
            <v>2877269.1666666665</v>
          </cell>
          <cell r="AH60">
            <v>3627370</v>
          </cell>
          <cell r="AI60">
            <v>4379347.083333333</v>
          </cell>
          <cell r="AJ60">
            <v>5121911.25</v>
          </cell>
          <cell r="AK60">
            <v>5878986.666666667</v>
          </cell>
          <cell r="AL60">
            <v>6634170</v>
          </cell>
          <cell r="AM60">
            <v>7406859.8683333332</v>
          </cell>
          <cell r="AN60">
            <v>8180658.0700000003</v>
          </cell>
          <cell r="AP60">
            <v>9311504.7216666657</v>
          </cell>
          <cell r="AT60" t="str">
            <v>52</v>
          </cell>
        </row>
        <row r="61">
          <cell r="J61">
            <v>0</v>
          </cell>
          <cell r="K61">
            <v>0</v>
          </cell>
          <cell r="L61">
            <v>0</v>
          </cell>
          <cell r="M61">
            <v>0</v>
          </cell>
          <cell r="N61">
            <v>0</v>
          </cell>
          <cell r="O61">
            <v>0</v>
          </cell>
          <cell r="P61">
            <v>0</v>
          </cell>
          <cell r="Q61">
            <v>40244.230000000003</v>
          </cell>
          <cell r="R61">
            <v>0</v>
          </cell>
          <cell r="S61">
            <v>0</v>
          </cell>
          <cell r="T61">
            <v>0</v>
          </cell>
          <cell r="U61">
            <v>0</v>
          </cell>
          <cell r="V61">
            <v>0</v>
          </cell>
          <cell r="W61">
            <v>0</v>
          </cell>
          <cell r="X61">
            <v>0</v>
          </cell>
          <cell r="Y61">
            <v>0</v>
          </cell>
          <cell r="Z61">
            <v>5950942.2000000002</v>
          </cell>
          <cell r="AA61">
            <v>4860466.5199999996</v>
          </cell>
          <cell r="AD61">
            <v>20385.985416666666</v>
          </cell>
          <cell r="AE61">
            <v>9590.0666666666675</v>
          </cell>
          <cell r="AF61">
            <v>3353.6858333333334</v>
          </cell>
          <cell r="AG61">
            <v>3353.6858333333334</v>
          </cell>
          <cell r="AH61">
            <v>3353.6858333333334</v>
          </cell>
          <cell r="AI61">
            <v>3353.6858333333334</v>
          </cell>
          <cell r="AJ61">
            <v>3353.6858333333334</v>
          </cell>
          <cell r="AK61">
            <v>3353.6858333333334</v>
          </cell>
          <cell r="AL61">
            <v>3353.6858333333334</v>
          </cell>
          <cell r="AM61">
            <v>251309.61083333334</v>
          </cell>
          <cell r="AN61">
            <v>701784.97416666674</v>
          </cell>
          <cell r="AP61">
            <v>1307666.4462499998</v>
          </cell>
          <cell r="AT61" t="str">
            <v>51.3</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D62">
            <v>0</v>
          </cell>
          <cell r="AE62">
            <v>0</v>
          </cell>
          <cell r="AF62">
            <v>0</v>
          </cell>
          <cell r="AG62">
            <v>0</v>
          </cell>
          <cell r="AH62">
            <v>0</v>
          </cell>
          <cell r="AI62">
            <v>0</v>
          </cell>
          <cell r="AJ62">
            <v>0</v>
          </cell>
          <cell r="AK62">
            <v>0</v>
          </cell>
          <cell r="AL62">
            <v>0</v>
          </cell>
          <cell r="AM62">
            <v>0</v>
          </cell>
          <cell r="AN62">
            <v>0</v>
          </cell>
          <cell r="AP62">
            <v>0</v>
          </cell>
          <cell r="AT62">
            <v>24</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D63">
            <v>0</v>
          </cell>
          <cell r="AE63">
            <v>0</v>
          </cell>
          <cell r="AF63">
            <v>0</v>
          </cell>
          <cell r="AG63">
            <v>0</v>
          </cell>
          <cell r="AH63">
            <v>0</v>
          </cell>
          <cell r="AI63">
            <v>0</v>
          </cell>
          <cell r="AJ63">
            <v>0</v>
          </cell>
          <cell r="AK63">
            <v>0</v>
          </cell>
          <cell r="AL63">
            <v>0</v>
          </cell>
          <cell r="AM63">
            <v>0</v>
          </cell>
          <cell r="AN63">
            <v>0</v>
          </cell>
          <cell r="AP63">
            <v>0</v>
          </cell>
          <cell r="AT63" t="str">
            <v>24</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D64">
            <v>0</v>
          </cell>
          <cell r="AE64">
            <v>0</v>
          </cell>
          <cell r="AF64">
            <v>0</v>
          </cell>
          <cell r="AG64">
            <v>0</v>
          </cell>
          <cell r="AH64">
            <v>0</v>
          </cell>
          <cell r="AI64">
            <v>0</v>
          </cell>
          <cell r="AJ64">
            <v>0</v>
          </cell>
          <cell r="AK64">
            <v>0</v>
          </cell>
          <cell r="AL64">
            <v>0</v>
          </cell>
          <cell r="AM64">
            <v>0</v>
          </cell>
          <cell r="AN64">
            <v>0</v>
          </cell>
          <cell r="AP64">
            <v>0</v>
          </cell>
          <cell r="AT64" t="str">
            <v>37</v>
          </cell>
        </row>
        <row r="65">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D65">
            <v>0</v>
          </cell>
          <cell r="AE65">
            <v>0</v>
          </cell>
          <cell r="AF65">
            <v>0</v>
          </cell>
          <cell r="AG65">
            <v>0</v>
          </cell>
          <cell r="AH65">
            <v>0</v>
          </cell>
          <cell r="AI65">
            <v>0</v>
          </cell>
          <cell r="AJ65">
            <v>0</v>
          </cell>
          <cell r="AK65">
            <v>0</v>
          </cell>
          <cell r="AL65">
            <v>0</v>
          </cell>
          <cell r="AM65">
            <v>0</v>
          </cell>
          <cell r="AN65">
            <v>0</v>
          </cell>
          <cell r="AP65">
            <v>0</v>
          </cell>
          <cell r="AT65" t="str">
            <v>27</v>
          </cell>
        </row>
        <row r="66">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D66">
            <v>0</v>
          </cell>
          <cell r="AE66">
            <v>0</v>
          </cell>
          <cell r="AF66">
            <v>0</v>
          </cell>
          <cell r="AG66">
            <v>0</v>
          </cell>
          <cell r="AH66">
            <v>0</v>
          </cell>
          <cell r="AI66">
            <v>0</v>
          </cell>
          <cell r="AJ66">
            <v>0</v>
          </cell>
          <cell r="AK66">
            <v>0</v>
          </cell>
          <cell r="AL66">
            <v>0</v>
          </cell>
          <cell r="AM66">
            <v>0</v>
          </cell>
          <cell r="AN66">
            <v>0</v>
          </cell>
          <cell r="AP66">
            <v>0</v>
          </cell>
          <cell r="AT66" t="str">
            <v>27</v>
          </cell>
        </row>
        <row r="67">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D67">
            <v>0</v>
          </cell>
          <cell r="AE67">
            <v>0</v>
          </cell>
          <cell r="AF67">
            <v>0</v>
          </cell>
          <cell r="AG67">
            <v>0</v>
          </cell>
          <cell r="AH67">
            <v>0</v>
          </cell>
          <cell r="AI67">
            <v>0</v>
          </cell>
          <cell r="AJ67">
            <v>0</v>
          </cell>
          <cell r="AK67">
            <v>0</v>
          </cell>
          <cell r="AL67">
            <v>0</v>
          </cell>
          <cell r="AM67">
            <v>0</v>
          </cell>
          <cell r="AN67">
            <v>0</v>
          </cell>
          <cell r="AP67">
            <v>0</v>
          </cell>
          <cell r="AT67">
            <v>24</v>
          </cell>
        </row>
        <row r="68">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D68">
            <v>0</v>
          </cell>
          <cell r="AE68">
            <v>0</v>
          </cell>
          <cell r="AF68">
            <v>0</v>
          </cell>
          <cell r="AG68">
            <v>0</v>
          </cell>
          <cell r="AH68">
            <v>0</v>
          </cell>
          <cell r="AI68">
            <v>0</v>
          </cell>
          <cell r="AJ68">
            <v>0</v>
          </cell>
          <cell r="AK68">
            <v>0</v>
          </cell>
          <cell r="AL68">
            <v>0</v>
          </cell>
          <cell r="AM68">
            <v>0</v>
          </cell>
          <cell r="AN68">
            <v>0</v>
          </cell>
          <cell r="AP68">
            <v>0</v>
          </cell>
          <cell r="AT68" t="str">
            <v>37</v>
          </cell>
        </row>
        <row r="69">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D69">
            <v>0</v>
          </cell>
          <cell r="AE69">
            <v>0</v>
          </cell>
          <cell r="AF69">
            <v>0</v>
          </cell>
          <cell r="AG69">
            <v>0</v>
          </cell>
          <cell r="AH69">
            <v>0</v>
          </cell>
          <cell r="AI69">
            <v>0</v>
          </cell>
          <cell r="AJ69">
            <v>0</v>
          </cell>
          <cell r="AK69">
            <v>0</v>
          </cell>
          <cell r="AL69">
            <v>0</v>
          </cell>
          <cell r="AM69">
            <v>0</v>
          </cell>
          <cell r="AN69">
            <v>0</v>
          </cell>
          <cell r="AP69">
            <v>0</v>
          </cell>
          <cell r="AT69" t="str">
            <v>27</v>
          </cell>
        </row>
        <row r="70">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D70">
            <v>0</v>
          </cell>
          <cell r="AE70">
            <v>0</v>
          </cell>
          <cell r="AF70">
            <v>0</v>
          </cell>
          <cell r="AG70">
            <v>0</v>
          </cell>
          <cell r="AH70">
            <v>0</v>
          </cell>
          <cell r="AI70">
            <v>0</v>
          </cell>
          <cell r="AJ70">
            <v>0</v>
          </cell>
          <cell r="AK70">
            <v>0</v>
          </cell>
          <cell r="AL70">
            <v>0</v>
          </cell>
          <cell r="AM70">
            <v>0</v>
          </cell>
          <cell r="AN70">
            <v>0</v>
          </cell>
          <cell r="AP70">
            <v>0</v>
          </cell>
          <cell r="AT70">
            <v>24</v>
          </cell>
        </row>
        <row r="71">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D71">
            <v>0</v>
          </cell>
          <cell r="AE71">
            <v>0</v>
          </cell>
          <cell r="AF71">
            <v>0</v>
          </cell>
          <cell r="AG71">
            <v>0</v>
          </cell>
          <cell r="AH71">
            <v>0</v>
          </cell>
          <cell r="AI71">
            <v>0</v>
          </cell>
          <cell r="AJ71">
            <v>0</v>
          </cell>
          <cell r="AK71">
            <v>0</v>
          </cell>
          <cell r="AL71">
            <v>0</v>
          </cell>
          <cell r="AM71">
            <v>0</v>
          </cell>
          <cell r="AN71">
            <v>0</v>
          </cell>
          <cell r="AP71">
            <v>0</v>
          </cell>
          <cell r="AT71" t="str">
            <v>37</v>
          </cell>
        </row>
        <row r="72">
          <cell r="J72">
            <v>-83254884.390000001</v>
          </cell>
          <cell r="K72">
            <v>-79639833.390000001</v>
          </cell>
          <cell r="L72">
            <v>-79639833.390000001</v>
          </cell>
          <cell r="M72">
            <v>-79639833.390000001</v>
          </cell>
          <cell r="N72">
            <v>-72450287.390000001</v>
          </cell>
          <cell r="O72">
            <v>-72450287.390000001</v>
          </cell>
          <cell r="P72">
            <v>-72450287.390000001</v>
          </cell>
          <cell r="Q72">
            <v>-77544030.390000001</v>
          </cell>
          <cell r="R72">
            <v>-77544030.390000001</v>
          </cell>
          <cell r="S72">
            <v>-77544030.390000001</v>
          </cell>
          <cell r="T72">
            <v>-74350221.329999998</v>
          </cell>
          <cell r="U72">
            <v>-74350221.329999998</v>
          </cell>
          <cell r="V72">
            <v>-75140075.530000001</v>
          </cell>
          <cell r="W72">
            <v>-76812966.530000001</v>
          </cell>
          <cell r="X72">
            <v>-76812966.530000001</v>
          </cell>
          <cell r="Y72">
            <v>-76812966.530000001</v>
          </cell>
          <cell r="Z72">
            <v>-67554002.530000001</v>
          </cell>
          <cell r="AA72">
            <v>-67554002.530000001</v>
          </cell>
          <cell r="AD72">
            <v>-78977744.017083332</v>
          </cell>
          <cell r="AE72">
            <v>-78675549.966249987</v>
          </cell>
          <cell r="AF72">
            <v>-78373355.915416658</v>
          </cell>
          <cell r="AG72">
            <v>-77851231.262500003</v>
          </cell>
          <cell r="AH72">
            <v>-77109176.007500008</v>
          </cell>
          <cell r="AI72">
            <v>-76400031.344166681</v>
          </cell>
          <cell r="AJ72">
            <v>-75944128.18916668</v>
          </cell>
          <cell r="AK72">
            <v>-75708555.950833336</v>
          </cell>
          <cell r="AL72">
            <v>-75472983.712499991</v>
          </cell>
          <cell r="AM72">
            <v>-75151185.724166662</v>
          </cell>
          <cell r="AN72">
            <v>-74743161.985833332</v>
          </cell>
          <cell r="AP72">
            <v>-73839551.42583333</v>
          </cell>
          <cell r="AT72">
            <v>24</v>
          </cell>
        </row>
        <row r="73">
          <cell r="J73">
            <v>-271840800.38</v>
          </cell>
          <cell r="K73">
            <v>-278945665.38</v>
          </cell>
          <cell r="L73">
            <v>-278945665.38</v>
          </cell>
          <cell r="M73">
            <v>-278945665.38</v>
          </cell>
          <cell r="N73">
            <v>-284547781.38</v>
          </cell>
          <cell r="O73">
            <v>-284547781.38</v>
          </cell>
          <cell r="P73">
            <v>-284547781.38</v>
          </cell>
          <cell r="Q73">
            <v>-291755611.38</v>
          </cell>
          <cell r="R73">
            <v>-291755611.38</v>
          </cell>
          <cell r="S73">
            <v>-291755611.38</v>
          </cell>
          <cell r="T73">
            <v>-300076044.98000002</v>
          </cell>
          <cell r="U73">
            <v>-300076044.98000002</v>
          </cell>
          <cell r="V73">
            <v>-301300955.37</v>
          </cell>
          <cell r="W73">
            <v>-308227930.37</v>
          </cell>
          <cell r="X73">
            <v>-308227930.37</v>
          </cell>
          <cell r="Y73">
            <v>-308227930.37</v>
          </cell>
          <cell r="Z73">
            <v>-310861336.37</v>
          </cell>
          <cell r="AA73">
            <v>-310861336.37</v>
          </cell>
          <cell r="AD73">
            <v>-276469486.21750003</v>
          </cell>
          <cell r="AE73">
            <v>-278590677.58250004</v>
          </cell>
          <cell r="AF73">
            <v>-280711868.94750005</v>
          </cell>
          <cell r="AG73">
            <v>-282948933.15500003</v>
          </cell>
          <cell r="AH73">
            <v>-285301870.20500004</v>
          </cell>
          <cell r="AI73">
            <v>-287705845.1879167</v>
          </cell>
          <cell r="AJ73">
            <v>-290153446.02041668</v>
          </cell>
          <cell r="AK73">
            <v>-292593634.76958334</v>
          </cell>
          <cell r="AL73">
            <v>-295033823.51875001</v>
          </cell>
          <cell r="AM73">
            <v>-297350316.01791662</v>
          </cell>
          <cell r="AN73">
            <v>-299543112.26708329</v>
          </cell>
          <cell r="AP73">
            <v>-303968864.39041662</v>
          </cell>
          <cell r="AT73" t="str">
            <v>37</v>
          </cell>
        </row>
        <row r="74">
          <cell r="J74">
            <v>83254884.390000001</v>
          </cell>
          <cell r="K74">
            <v>79639833.390000001</v>
          </cell>
          <cell r="L74">
            <v>79639833.390000001</v>
          </cell>
          <cell r="M74">
            <v>79639833.390000001</v>
          </cell>
          <cell r="N74">
            <v>72450287.390000001</v>
          </cell>
          <cell r="O74">
            <v>72450287.390000001</v>
          </cell>
          <cell r="P74">
            <v>72450287.390000001</v>
          </cell>
          <cell r="Q74">
            <v>121715325.52</v>
          </cell>
          <cell r="R74">
            <v>121715325.52</v>
          </cell>
          <cell r="S74">
            <v>77544030.390000001</v>
          </cell>
          <cell r="T74">
            <v>74350221.329999998</v>
          </cell>
          <cell r="U74">
            <v>74350221.329999998</v>
          </cell>
          <cell r="V74">
            <v>75140075.530000001</v>
          </cell>
          <cell r="W74">
            <v>76812966.530000001</v>
          </cell>
          <cell r="X74">
            <v>76812966.530000001</v>
          </cell>
          <cell r="Y74">
            <v>76812966.530000001</v>
          </cell>
          <cell r="Z74">
            <v>67554002.530000001</v>
          </cell>
          <cell r="AA74">
            <v>67554002.530000001</v>
          </cell>
          <cell r="AD74">
            <v>80818214.647499993</v>
          </cell>
          <cell r="AE74">
            <v>84196961.857499987</v>
          </cell>
          <cell r="AF74">
            <v>85735238.437083319</v>
          </cell>
          <cell r="AG74">
            <v>85213113.784166664</v>
          </cell>
          <cell r="AH74">
            <v>84471058.529166669</v>
          </cell>
          <cell r="AI74">
            <v>83761913.865833342</v>
          </cell>
          <cell r="AJ74">
            <v>83306010.710833341</v>
          </cell>
          <cell r="AK74">
            <v>83070438.472500011</v>
          </cell>
          <cell r="AL74">
            <v>82834866.234166667</v>
          </cell>
          <cell r="AM74">
            <v>82513068.245833322</v>
          </cell>
          <cell r="AN74">
            <v>82105044.507499993</v>
          </cell>
          <cell r="AP74">
            <v>79360963.317083314</v>
          </cell>
          <cell r="AT74">
            <v>24</v>
          </cell>
        </row>
        <row r="75">
          <cell r="J75">
            <v>271840800.38</v>
          </cell>
          <cell r="K75">
            <v>278945665.38</v>
          </cell>
          <cell r="L75">
            <v>278945665.38</v>
          </cell>
          <cell r="M75">
            <v>278945665.38</v>
          </cell>
          <cell r="N75">
            <v>284547781.38</v>
          </cell>
          <cell r="O75">
            <v>284547781.38</v>
          </cell>
          <cell r="P75">
            <v>284547781.38</v>
          </cell>
          <cell r="Q75">
            <v>291755611.38</v>
          </cell>
          <cell r="R75">
            <v>291755611.38</v>
          </cell>
          <cell r="S75">
            <v>291755611.38</v>
          </cell>
          <cell r="T75">
            <v>300076044.98000002</v>
          </cell>
          <cell r="U75">
            <v>300076044.98000002</v>
          </cell>
          <cell r="V75">
            <v>301300955.37</v>
          </cell>
          <cell r="W75">
            <v>308227930.37</v>
          </cell>
          <cell r="X75">
            <v>308227930.37</v>
          </cell>
          <cell r="Y75">
            <v>308227930.37</v>
          </cell>
          <cell r="Z75">
            <v>310861336.37</v>
          </cell>
          <cell r="AA75">
            <v>310861336.37</v>
          </cell>
          <cell r="AD75">
            <v>276469486.21750003</v>
          </cell>
          <cell r="AE75">
            <v>278590677.58250004</v>
          </cell>
          <cell r="AF75">
            <v>280711868.94750005</v>
          </cell>
          <cell r="AG75">
            <v>282948933.15500003</v>
          </cell>
          <cell r="AH75">
            <v>285301870.20500004</v>
          </cell>
          <cell r="AI75">
            <v>287705845.1879167</v>
          </cell>
          <cell r="AJ75">
            <v>290153446.02041668</v>
          </cell>
          <cell r="AK75">
            <v>292593634.76958334</v>
          </cell>
          <cell r="AL75">
            <v>295033823.51875001</v>
          </cell>
          <cell r="AM75">
            <v>297350316.01791662</v>
          </cell>
          <cell r="AN75">
            <v>299543112.26708329</v>
          </cell>
          <cell r="AP75">
            <v>303968864.39041662</v>
          </cell>
          <cell r="AT75" t="str">
            <v>37</v>
          </cell>
        </row>
        <row r="76">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D76">
            <v>0</v>
          </cell>
          <cell r="AE76">
            <v>0</v>
          </cell>
          <cell r="AF76">
            <v>0</v>
          </cell>
          <cell r="AG76">
            <v>0</v>
          </cell>
          <cell r="AH76">
            <v>0</v>
          </cell>
          <cell r="AI76">
            <v>0</v>
          </cell>
          <cell r="AJ76">
            <v>0</v>
          </cell>
          <cell r="AK76">
            <v>0</v>
          </cell>
          <cell r="AL76">
            <v>0</v>
          </cell>
          <cell r="AM76">
            <v>0</v>
          </cell>
          <cell r="AN76">
            <v>0</v>
          </cell>
          <cell r="AP76">
            <v>0</v>
          </cell>
          <cell r="AT76">
            <v>24</v>
          </cell>
        </row>
        <row r="77">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D77">
            <v>0</v>
          </cell>
          <cell r="AE77">
            <v>0</v>
          </cell>
          <cell r="AF77">
            <v>0</v>
          </cell>
          <cell r="AG77">
            <v>0</v>
          </cell>
          <cell r="AH77">
            <v>0</v>
          </cell>
          <cell r="AI77">
            <v>0</v>
          </cell>
          <cell r="AJ77">
            <v>0</v>
          </cell>
          <cell r="AK77">
            <v>0</v>
          </cell>
          <cell r="AL77">
            <v>0</v>
          </cell>
          <cell r="AM77">
            <v>0</v>
          </cell>
          <cell r="AN77">
            <v>0</v>
          </cell>
          <cell r="AP77">
            <v>0</v>
          </cell>
          <cell r="AT77" t="str">
            <v>37</v>
          </cell>
        </row>
        <row r="78">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D78">
            <v>0</v>
          </cell>
          <cell r="AE78">
            <v>0</v>
          </cell>
          <cell r="AF78">
            <v>0</v>
          </cell>
          <cell r="AG78">
            <v>0</v>
          </cell>
          <cell r="AH78">
            <v>0</v>
          </cell>
          <cell r="AI78">
            <v>0</v>
          </cell>
          <cell r="AJ78">
            <v>0</v>
          </cell>
          <cell r="AK78">
            <v>0</v>
          </cell>
          <cell r="AL78">
            <v>0</v>
          </cell>
          <cell r="AM78">
            <v>0</v>
          </cell>
          <cell r="AN78">
            <v>0</v>
          </cell>
          <cell r="AP78">
            <v>0</v>
          </cell>
          <cell r="AT78" t="str">
            <v>27</v>
          </cell>
        </row>
        <row r="79">
          <cell r="J79">
            <v>-3517649549.5900002</v>
          </cell>
          <cell r="K79">
            <v>-3522420379.1100001</v>
          </cell>
          <cell r="L79">
            <v>-3538756823.77</v>
          </cell>
          <cell r="M79">
            <v>-3518786188.8400002</v>
          </cell>
          <cell r="N79">
            <v>-3530675016.4699998</v>
          </cell>
          <cell r="O79">
            <v>-3547260982.3800001</v>
          </cell>
          <cell r="P79">
            <v>-3559780308.6599998</v>
          </cell>
          <cell r="Q79">
            <v>-3572966949.0100002</v>
          </cell>
          <cell r="R79">
            <v>-3587852481.2399998</v>
          </cell>
          <cell r="S79">
            <v>-3605908843.5700002</v>
          </cell>
          <cell r="T79">
            <v>-3622708317.3099999</v>
          </cell>
          <cell r="U79">
            <v>-3642275959.4200001</v>
          </cell>
          <cell r="V79">
            <v>-3656010726.79</v>
          </cell>
          <cell r="W79">
            <v>-3656793635.96</v>
          </cell>
          <cell r="X79">
            <v>-3670926649.04</v>
          </cell>
          <cell r="Y79">
            <v>-3664758014.2800002</v>
          </cell>
          <cell r="Z79">
            <v>-3674064584.4200001</v>
          </cell>
          <cell r="AA79">
            <v>-3691607943.5599999</v>
          </cell>
          <cell r="AD79">
            <v>-3511384191.8833332</v>
          </cell>
          <cell r="AE79">
            <v>-3523145598.0466666</v>
          </cell>
          <cell r="AF79">
            <v>-3534581960.9312501</v>
          </cell>
          <cell r="AG79">
            <v>-3546172876.447083</v>
          </cell>
          <cell r="AH79">
            <v>-3557975827.8391666</v>
          </cell>
          <cell r="AI79">
            <v>-3569685198.9974995</v>
          </cell>
          <cell r="AJ79">
            <v>-3581049133.7495828</v>
          </cell>
          <cell r="AK79">
            <v>-3592155095.5045834</v>
          </cell>
          <cell r="AL79">
            <v>-3603744330.9508338</v>
          </cell>
          <cell r="AM79">
            <v>-3615801055.6754169</v>
          </cell>
          <cell r="AN79">
            <v>-3627790077.7224998</v>
          </cell>
          <cell r="AP79">
            <v>-3649885235.4575</v>
          </cell>
          <cell r="AT79" t="str">
            <v>24</v>
          </cell>
        </row>
        <row r="80">
          <cell r="J80">
            <v>-1307810422.8199999</v>
          </cell>
          <cell r="K80">
            <v>-1318552013.1199999</v>
          </cell>
          <cell r="L80">
            <v>-1327713245.27</v>
          </cell>
          <cell r="M80">
            <v>-1336539075.03</v>
          </cell>
          <cell r="N80">
            <v>-1342374388.2</v>
          </cell>
          <cell r="O80">
            <v>-1351199765.1800001</v>
          </cell>
          <cell r="P80">
            <v>-1359346414.28</v>
          </cell>
          <cell r="Q80">
            <v>-1364812625.96</v>
          </cell>
          <cell r="R80">
            <v>-1371055332.76</v>
          </cell>
          <cell r="S80">
            <v>-1380456555.53</v>
          </cell>
          <cell r="T80">
            <v>-1389344519.8900001</v>
          </cell>
          <cell r="U80">
            <v>-1398663617.6500001</v>
          </cell>
          <cell r="V80">
            <v>-1405702853.8099999</v>
          </cell>
          <cell r="W80">
            <v>-1412989707.99</v>
          </cell>
          <cell r="X80">
            <v>-1420761577.8299999</v>
          </cell>
          <cell r="Y80">
            <v>-1428843309.6199999</v>
          </cell>
          <cell r="Z80">
            <v>-1433012747.6800001</v>
          </cell>
          <cell r="AA80">
            <v>-1442253693.3099999</v>
          </cell>
          <cell r="AD80">
            <v>-1319206994.9775002</v>
          </cell>
          <cell r="AE80">
            <v>-1326534330.5591669</v>
          </cell>
          <cell r="AF80">
            <v>-1333955209.165417</v>
          </cell>
          <cell r="AG80">
            <v>-1341750078.4191668</v>
          </cell>
          <cell r="AH80">
            <v>-1349889050.2791667</v>
          </cell>
          <cell r="AI80">
            <v>-1358067849.2654169</v>
          </cell>
          <cell r="AJ80">
            <v>-1366081604.5095832</v>
          </cell>
          <cell r="AK80">
            <v>-1373893522.3191664</v>
          </cell>
          <cell r="AL80">
            <v>-1381616545.9504166</v>
          </cell>
          <cell r="AM80">
            <v>-1389239154.0366666</v>
          </cell>
          <cell r="AN80">
            <v>-1396809666.0204165</v>
          </cell>
          <cell r="AP80">
            <v>-1411301206.5587499</v>
          </cell>
          <cell r="AT80" t="str">
            <v>37</v>
          </cell>
        </row>
        <row r="81">
          <cell r="J81">
            <v>-110159767.90000001</v>
          </cell>
          <cell r="K81">
            <v>-112218420.17</v>
          </cell>
          <cell r="L81">
            <v>-114253312.03</v>
          </cell>
          <cell r="M81">
            <v>-115698258.67</v>
          </cell>
          <cell r="N81">
            <v>-115936353.68000001</v>
          </cell>
          <cell r="O81">
            <v>-117958765.47</v>
          </cell>
          <cell r="P81">
            <v>-119880135.40000001</v>
          </cell>
          <cell r="Q81">
            <v>-108583121.23</v>
          </cell>
          <cell r="R81">
            <v>-110654990.36</v>
          </cell>
          <cell r="S81">
            <v>-111821167.09</v>
          </cell>
          <cell r="T81">
            <v>-113663868.7</v>
          </cell>
          <cell r="U81">
            <v>-115571718.29000001</v>
          </cell>
          <cell r="V81">
            <v>-117617098.68000001</v>
          </cell>
          <cell r="W81">
            <v>-119402724.39</v>
          </cell>
          <cell r="X81">
            <v>-120955268.73</v>
          </cell>
          <cell r="Y81">
            <v>-123049476.06</v>
          </cell>
          <cell r="Z81">
            <v>-125331093.23999999</v>
          </cell>
          <cell r="AA81">
            <v>-127662184.64</v>
          </cell>
          <cell r="AD81">
            <v>-111325818.10000001</v>
          </cell>
          <cell r="AE81">
            <v>-111842468.68583333</v>
          </cell>
          <cell r="AF81">
            <v>-112406055.70874999</v>
          </cell>
          <cell r="AG81">
            <v>-112998087.05458333</v>
          </cell>
          <cell r="AH81">
            <v>-113578567.98041667</v>
          </cell>
          <cell r="AI81">
            <v>-114177378.69833332</v>
          </cell>
          <cell r="AJ81">
            <v>-114787446.82333334</v>
          </cell>
          <cell r="AK81">
            <v>-115366041.02833335</v>
          </cell>
          <cell r="AL81">
            <v>-115951589.94875002</v>
          </cell>
          <cell r="AM81">
            <v>-116649338.15499999</v>
          </cell>
          <cell r="AN81">
            <v>-117445094.76875001</v>
          </cell>
          <cell r="AP81">
            <v>-118379636.13375002</v>
          </cell>
          <cell r="AT81" t="str">
            <v>27</v>
          </cell>
        </row>
        <row r="82">
          <cell r="J82">
            <v>10103962.789999999</v>
          </cell>
          <cell r="K82">
            <v>10276539.359999999</v>
          </cell>
          <cell r="L82">
            <v>11023773.01</v>
          </cell>
          <cell r="M82">
            <v>11684522.699999999</v>
          </cell>
          <cell r="N82">
            <v>9752724.9100000001</v>
          </cell>
          <cell r="O82">
            <v>9729072.2300000004</v>
          </cell>
          <cell r="P82">
            <v>9420926.6799999997</v>
          </cell>
          <cell r="Q82">
            <v>10591986.880000001</v>
          </cell>
          <cell r="R82">
            <v>10902446</v>
          </cell>
          <cell r="S82">
            <v>11625066.16</v>
          </cell>
          <cell r="T82">
            <v>12948138.09</v>
          </cell>
          <cell r="U82">
            <v>14090841.23</v>
          </cell>
          <cell r="V82">
            <v>13387713.050000001</v>
          </cell>
          <cell r="W82">
            <v>14970122.27</v>
          </cell>
          <cell r="X82">
            <v>13442934.85</v>
          </cell>
          <cell r="Y82">
            <v>15907288.890000001</v>
          </cell>
          <cell r="Z82">
            <v>8258985.8399999999</v>
          </cell>
          <cell r="AA82">
            <v>9554454.7300000004</v>
          </cell>
          <cell r="AD82">
            <v>10042055.192916667</v>
          </cell>
          <cell r="AE82">
            <v>10163727.024166666</v>
          </cell>
          <cell r="AF82">
            <v>10291587.72625</v>
          </cell>
          <cell r="AG82">
            <v>10503197.70875</v>
          </cell>
          <cell r="AH82">
            <v>10828628.664583333</v>
          </cell>
          <cell r="AI82">
            <v>11149322.930833334</v>
          </cell>
          <cell r="AJ82">
            <v>11481711.812916666</v>
          </cell>
          <cell r="AK82">
            <v>11778076.1775</v>
          </cell>
          <cell r="AL82">
            <v>12054823.178749999</v>
          </cell>
          <cell r="AM82">
            <v>12168532.642083332</v>
          </cell>
          <cell r="AN82">
            <v>12099017.784999998</v>
          </cell>
          <cell r="AP82">
            <v>12191351.181666665</v>
          </cell>
          <cell r="AT82" t="str">
            <v>24</v>
          </cell>
        </row>
        <row r="83">
          <cell r="J83">
            <v>44974.16</v>
          </cell>
          <cell r="K83">
            <v>71457.19</v>
          </cell>
          <cell r="L83">
            <v>67133.100000000006</v>
          </cell>
          <cell r="M83">
            <v>44869.85</v>
          </cell>
          <cell r="N83">
            <v>53802.11</v>
          </cell>
          <cell r="O83">
            <v>77151.37</v>
          </cell>
          <cell r="P83">
            <v>75839.850000000006</v>
          </cell>
          <cell r="Q83">
            <v>77981.240000000005</v>
          </cell>
          <cell r="R83">
            <v>71113.2</v>
          </cell>
          <cell r="S83">
            <v>76551.23</v>
          </cell>
          <cell r="T83">
            <v>39401</v>
          </cell>
          <cell r="U83">
            <v>13439.23</v>
          </cell>
          <cell r="V83">
            <v>-22328.59</v>
          </cell>
          <cell r="W83">
            <v>89356.1</v>
          </cell>
          <cell r="X83">
            <v>-8330.48</v>
          </cell>
          <cell r="Y83">
            <v>-91101.05</v>
          </cell>
          <cell r="Z83">
            <v>58515.05</v>
          </cell>
          <cell r="AA83">
            <v>65933.740000000005</v>
          </cell>
          <cell r="AD83">
            <v>85790.055833333332</v>
          </cell>
          <cell r="AE83">
            <v>68825.800833333327</v>
          </cell>
          <cell r="AF83">
            <v>61935.086249999993</v>
          </cell>
          <cell r="AG83">
            <v>62722.385833333326</v>
          </cell>
          <cell r="AH83">
            <v>60625.558749999997</v>
          </cell>
          <cell r="AI83">
            <v>56671.846249999995</v>
          </cell>
          <cell r="AJ83">
            <v>54613.352916666678</v>
          </cell>
          <cell r="AK83">
            <v>52214.825000000004</v>
          </cell>
          <cell r="AL83">
            <v>43405.055</v>
          </cell>
          <cell r="AM83">
            <v>37935.973333333335</v>
          </cell>
          <cell r="AN83">
            <v>37664.944583333338</v>
          </cell>
          <cell r="AP83">
            <v>36845.364583333336</v>
          </cell>
          <cell r="AT83" t="str">
            <v>27</v>
          </cell>
        </row>
        <row r="84">
          <cell r="J84">
            <v>4335653.3899999997</v>
          </cell>
          <cell r="K84">
            <v>4990369.99</v>
          </cell>
          <cell r="L84">
            <v>5547194.5499999998</v>
          </cell>
          <cell r="M84">
            <v>6115615.8300000001</v>
          </cell>
          <cell r="N84">
            <v>3665303.16</v>
          </cell>
          <cell r="O84">
            <v>4121015.59</v>
          </cell>
          <cell r="P84">
            <v>4470950.59</v>
          </cell>
          <cell r="Q84">
            <v>4712548.1900000004</v>
          </cell>
          <cell r="R84">
            <v>4895388.04</v>
          </cell>
          <cell r="S84">
            <v>5186103.46</v>
          </cell>
          <cell r="T84">
            <v>6023436.3799999999</v>
          </cell>
          <cell r="U84">
            <v>9998489.2200000007</v>
          </cell>
          <cell r="V84">
            <v>10981120.66</v>
          </cell>
          <cell r="W84">
            <v>6793134.9199999999</v>
          </cell>
          <cell r="X84">
            <v>6874122.5099999998</v>
          </cell>
          <cell r="Y84">
            <v>6696222.46</v>
          </cell>
          <cell r="Z84">
            <v>2519351.4900000002</v>
          </cell>
          <cell r="AA84">
            <v>3238272.87</v>
          </cell>
          <cell r="AD84">
            <v>4540954.7529166667</v>
          </cell>
          <cell r="AE84">
            <v>4581707.7262500003</v>
          </cell>
          <cell r="AF84">
            <v>4627289.8866666658</v>
          </cell>
          <cell r="AG84">
            <v>4739757.9408333329</v>
          </cell>
          <cell r="AH84">
            <v>5084478.8916666666</v>
          </cell>
          <cell r="AI84">
            <v>5615400.1687500002</v>
          </cell>
          <cell r="AJ84">
            <v>5967409.84375</v>
          </cell>
          <cell r="AK84">
            <v>6097813.7141666673</v>
          </cell>
          <cell r="AL84">
            <v>6177294.3220833344</v>
          </cell>
          <cell r="AM84">
            <v>6153738.2787499996</v>
          </cell>
          <cell r="AN84">
            <v>6069209.3458333341</v>
          </cell>
          <cell r="AP84">
            <v>5998403.7541666673</v>
          </cell>
          <cell r="AT84" t="str">
            <v>37</v>
          </cell>
        </row>
        <row r="85">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D85">
            <v>0</v>
          </cell>
          <cell r="AE85">
            <v>0</v>
          </cell>
          <cell r="AF85">
            <v>0</v>
          </cell>
          <cell r="AG85">
            <v>0</v>
          </cell>
          <cell r="AH85">
            <v>0</v>
          </cell>
          <cell r="AI85">
            <v>0</v>
          </cell>
          <cell r="AJ85">
            <v>0</v>
          </cell>
          <cell r="AK85">
            <v>0</v>
          </cell>
          <cell r="AL85">
            <v>0</v>
          </cell>
          <cell r="AM85">
            <v>0</v>
          </cell>
          <cell r="AN85">
            <v>0</v>
          </cell>
          <cell r="AP85">
            <v>0</v>
          </cell>
          <cell r="AT85" t="str">
            <v>24</v>
          </cell>
        </row>
        <row r="86">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D86">
            <v>3.5491666666666668</v>
          </cell>
          <cell r="AE86">
            <v>0</v>
          </cell>
          <cell r="AF86">
            <v>0</v>
          </cell>
          <cell r="AG86">
            <v>0</v>
          </cell>
          <cell r="AH86">
            <v>0</v>
          </cell>
          <cell r="AI86">
            <v>0</v>
          </cell>
          <cell r="AJ86">
            <v>0</v>
          </cell>
          <cell r="AK86">
            <v>0</v>
          </cell>
          <cell r="AL86">
            <v>0</v>
          </cell>
          <cell r="AM86">
            <v>0</v>
          </cell>
          <cell r="AN86">
            <v>0</v>
          </cell>
          <cell r="AP86">
            <v>0</v>
          </cell>
          <cell r="AT86" t="str">
            <v>37</v>
          </cell>
        </row>
        <row r="87">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D87">
            <v>0</v>
          </cell>
          <cell r="AE87">
            <v>0</v>
          </cell>
          <cell r="AF87">
            <v>0</v>
          </cell>
          <cell r="AG87">
            <v>0</v>
          </cell>
          <cell r="AH87">
            <v>0</v>
          </cell>
          <cell r="AI87">
            <v>0</v>
          </cell>
          <cell r="AJ87">
            <v>0</v>
          </cell>
          <cell r="AK87">
            <v>0</v>
          </cell>
          <cell r="AL87">
            <v>0</v>
          </cell>
          <cell r="AM87">
            <v>0</v>
          </cell>
          <cell r="AN87">
            <v>0</v>
          </cell>
          <cell r="AP87">
            <v>0</v>
          </cell>
          <cell r="AT87" t="str">
            <v>27</v>
          </cell>
        </row>
        <row r="88">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D88">
            <v>0</v>
          </cell>
          <cell r="AE88">
            <v>0</v>
          </cell>
          <cell r="AF88">
            <v>0</v>
          </cell>
          <cell r="AG88">
            <v>0</v>
          </cell>
          <cell r="AH88">
            <v>0</v>
          </cell>
          <cell r="AI88">
            <v>0</v>
          </cell>
          <cell r="AJ88">
            <v>0</v>
          </cell>
          <cell r="AK88">
            <v>0</v>
          </cell>
          <cell r="AL88">
            <v>0</v>
          </cell>
          <cell r="AM88">
            <v>0</v>
          </cell>
          <cell r="AN88">
            <v>0</v>
          </cell>
          <cell r="AP88">
            <v>-3997270.8333333335</v>
          </cell>
          <cell r="AT88">
            <v>0</v>
          </cell>
        </row>
        <row r="89">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D89">
            <v>0</v>
          </cell>
          <cell r="AE89">
            <v>0</v>
          </cell>
          <cell r="AF89">
            <v>0</v>
          </cell>
          <cell r="AG89">
            <v>0</v>
          </cell>
          <cell r="AH89">
            <v>0</v>
          </cell>
          <cell r="AI89">
            <v>0</v>
          </cell>
          <cell r="AJ89">
            <v>0</v>
          </cell>
          <cell r="AK89">
            <v>0</v>
          </cell>
          <cell r="AL89">
            <v>0</v>
          </cell>
          <cell r="AM89">
            <v>0</v>
          </cell>
          <cell r="AN89">
            <v>0</v>
          </cell>
          <cell r="AP89">
            <v>16976.239583333332</v>
          </cell>
          <cell r="AT89">
            <v>0</v>
          </cell>
        </row>
        <row r="90">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D90">
            <v>0</v>
          </cell>
          <cell r="AE90">
            <v>0</v>
          </cell>
          <cell r="AF90">
            <v>0</v>
          </cell>
          <cell r="AG90">
            <v>0</v>
          </cell>
          <cell r="AH90">
            <v>0</v>
          </cell>
          <cell r="AI90">
            <v>0</v>
          </cell>
          <cell r="AJ90">
            <v>0</v>
          </cell>
          <cell r="AK90">
            <v>0</v>
          </cell>
          <cell r="AL90">
            <v>0</v>
          </cell>
          <cell r="AM90">
            <v>0</v>
          </cell>
          <cell r="AN90">
            <v>0</v>
          </cell>
          <cell r="AP90">
            <v>2810.5125000000003</v>
          </cell>
          <cell r="AT90">
            <v>0</v>
          </cell>
        </row>
        <row r="91">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D91">
            <v>0</v>
          </cell>
          <cell r="AE91">
            <v>0</v>
          </cell>
          <cell r="AF91">
            <v>0</v>
          </cell>
          <cell r="AG91">
            <v>0</v>
          </cell>
          <cell r="AH91">
            <v>0</v>
          </cell>
          <cell r="AI91">
            <v>0</v>
          </cell>
          <cell r="AJ91">
            <v>0</v>
          </cell>
          <cell r="AK91">
            <v>0</v>
          </cell>
          <cell r="AL91">
            <v>0</v>
          </cell>
          <cell r="AM91">
            <v>0</v>
          </cell>
          <cell r="AN91">
            <v>0</v>
          </cell>
          <cell r="AP91">
            <v>16976.239583333332</v>
          </cell>
          <cell r="AT91">
            <v>0</v>
          </cell>
        </row>
        <row r="92">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D92">
            <v>0</v>
          </cell>
          <cell r="AE92">
            <v>0</v>
          </cell>
          <cell r="AF92">
            <v>0</v>
          </cell>
          <cell r="AG92">
            <v>0</v>
          </cell>
          <cell r="AH92">
            <v>0</v>
          </cell>
          <cell r="AI92">
            <v>0</v>
          </cell>
          <cell r="AJ92">
            <v>0</v>
          </cell>
          <cell r="AK92">
            <v>0</v>
          </cell>
          <cell r="AL92">
            <v>0</v>
          </cell>
          <cell r="AM92">
            <v>0</v>
          </cell>
          <cell r="AN92">
            <v>0</v>
          </cell>
          <cell r="AP92">
            <v>-16976.239583333332</v>
          </cell>
          <cell r="AT92">
            <v>0</v>
          </cell>
        </row>
        <row r="93">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D93">
            <v>0</v>
          </cell>
          <cell r="AE93">
            <v>0</v>
          </cell>
          <cell r="AF93">
            <v>0</v>
          </cell>
          <cell r="AG93">
            <v>0</v>
          </cell>
          <cell r="AH93">
            <v>0</v>
          </cell>
          <cell r="AI93">
            <v>0</v>
          </cell>
          <cell r="AJ93">
            <v>0</v>
          </cell>
          <cell r="AK93">
            <v>0</v>
          </cell>
          <cell r="AL93">
            <v>0</v>
          </cell>
          <cell r="AM93">
            <v>0</v>
          </cell>
          <cell r="AN93">
            <v>0</v>
          </cell>
          <cell r="AP93">
            <v>16976.239583333332</v>
          </cell>
          <cell r="AT93">
            <v>0</v>
          </cell>
        </row>
        <row r="94">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D94">
            <v>0</v>
          </cell>
          <cell r="AE94">
            <v>0</v>
          </cell>
          <cell r="AF94">
            <v>0</v>
          </cell>
          <cell r="AG94">
            <v>0</v>
          </cell>
          <cell r="AH94">
            <v>0</v>
          </cell>
          <cell r="AI94">
            <v>0</v>
          </cell>
          <cell r="AJ94">
            <v>0</v>
          </cell>
          <cell r="AK94">
            <v>0</v>
          </cell>
          <cell r="AL94">
            <v>0</v>
          </cell>
          <cell r="AM94">
            <v>0</v>
          </cell>
          <cell r="AN94">
            <v>0</v>
          </cell>
          <cell r="AP94">
            <v>2810.5125000000003</v>
          </cell>
          <cell r="AT94">
            <v>0</v>
          </cell>
        </row>
        <row r="95">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D95">
            <v>0</v>
          </cell>
          <cell r="AE95">
            <v>0</v>
          </cell>
          <cell r="AF95">
            <v>0</v>
          </cell>
          <cell r="AG95">
            <v>0</v>
          </cell>
          <cell r="AH95">
            <v>0</v>
          </cell>
          <cell r="AI95">
            <v>0</v>
          </cell>
          <cell r="AJ95">
            <v>0</v>
          </cell>
          <cell r="AK95">
            <v>0</v>
          </cell>
          <cell r="AL95">
            <v>0</v>
          </cell>
          <cell r="AM95">
            <v>0</v>
          </cell>
          <cell r="AN95">
            <v>0</v>
          </cell>
          <cell r="AP95">
            <v>-2810.5125000000003</v>
          </cell>
          <cell r="AT95">
            <v>0</v>
          </cell>
        </row>
        <row r="96">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D96">
            <v>0</v>
          </cell>
          <cell r="AE96">
            <v>0</v>
          </cell>
          <cell r="AF96">
            <v>0</v>
          </cell>
          <cell r="AG96">
            <v>0</v>
          </cell>
          <cell r="AH96">
            <v>0</v>
          </cell>
          <cell r="AI96">
            <v>0</v>
          </cell>
          <cell r="AJ96">
            <v>0</v>
          </cell>
          <cell r="AK96">
            <v>0</v>
          </cell>
          <cell r="AL96">
            <v>0</v>
          </cell>
          <cell r="AM96">
            <v>0</v>
          </cell>
          <cell r="AN96">
            <v>0</v>
          </cell>
          <cell r="AP96">
            <v>-16976.239583333332</v>
          </cell>
          <cell r="AT96">
            <v>0</v>
          </cell>
        </row>
        <row r="97">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D97">
            <v>0</v>
          </cell>
          <cell r="AE97">
            <v>0</v>
          </cell>
          <cell r="AF97">
            <v>0</v>
          </cell>
          <cell r="AG97">
            <v>0</v>
          </cell>
          <cell r="AH97">
            <v>0</v>
          </cell>
          <cell r="AI97">
            <v>0</v>
          </cell>
          <cell r="AJ97">
            <v>0</v>
          </cell>
          <cell r="AK97">
            <v>0</v>
          </cell>
          <cell r="AL97">
            <v>0</v>
          </cell>
          <cell r="AM97">
            <v>0</v>
          </cell>
          <cell r="AN97">
            <v>0</v>
          </cell>
          <cell r="AP97">
            <v>0</v>
          </cell>
          <cell r="AT97">
            <v>24</v>
          </cell>
        </row>
        <row r="98">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D98">
            <v>0</v>
          </cell>
          <cell r="AE98">
            <v>0</v>
          </cell>
          <cell r="AF98">
            <v>0</v>
          </cell>
          <cell r="AG98">
            <v>0</v>
          </cell>
          <cell r="AH98">
            <v>0</v>
          </cell>
          <cell r="AI98">
            <v>0</v>
          </cell>
          <cell r="AJ98">
            <v>0</v>
          </cell>
          <cell r="AK98">
            <v>0</v>
          </cell>
          <cell r="AL98">
            <v>0</v>
          </cell>
          <cell r="AM98">
            <v>0</v>
          </cell>
          <cell r="AN98">
            <v>0</v>
          </cell>
          <cell r="AP98">
            <v>0</v>
          </cell>
          <cell r="AT98">
            <v>24</v>
          </cell>
        </row>
        <row r="99">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D99">
            <v>0</v>
          </cell>
          <cell r="AE99">
            <v>0</v>
          </cell>
          <cell r="AF99">
            <v>0</v>
          </cell>
          <cell r="AG99">
            <v>0</v>
          </cell>
          <cell r="AH99">
            <v>0</v>
          </cell>
          <cell r="AI99">
            <v>0</v>
          </cell>
          <cell r="AJ99">
            <v>0</v>
          </cell>
          <cell r="AK99">
            <v>0</v>
          </cell>
          <cell r="AL99">
            <v>0</v>
          </cell>
          <cell r="AM99">
            <v>0</v>
          </cell>
          <cell r="AN99">
            <v>0</v>
          </cell>
          <cell r="AP99">
            <v>0</v>
          </cell>
          <cell r="AT99" t="str">
            <v>37</v>
          </cell>
        </row>
        <row r="100">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D100">
            <v>0</v>
          </cell>
          <cell r="AE100">
            <v>0</v>
          </cell>
          <cell r="AF100">
            <v>0</v>
          </cell>
          <cell r="AG100">
            <v>0</v>
          </cell>
          <cell r="AH100">
            <v>0</v>
          </cell>
          <cell r="AI100">
            <v>0</v>
          </cell>
          <cell r="AJ100">
            <v>0</v>
          </cell>
          <cell r="AK100">
            <v>0</v>
          </cell>
          <cell r="AL100">
            <v>0</v>
          </cell>
          <cell r="AM100">
            <v>0</v>
          </cell>
          <cell r="AN100">
            <v>0</v>
          </cell>
          <cell r="AP100">
            <v>0</v>
          </cell>
          <cell r="AT100" t="str">
            <v>27</v>
          </cell>
        </row>
        <row r="101">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D101">
            <v>0</v>
          </cell>
          <cell r="AE101">
            <v>0</v>
          </cell>
          <cell r="AF101">
            <v>0</v>
          </cell>
          <cell r="AG101">
            <v>0</v>
          </cell>
          <cell r="AH101">
            <v>0</v>
          </cell>
          <cell r="AI101">
            <v>0</v>
          </cell>
          <cell r="AJ101">
            <v>0</v>
          </cell>
          <cell r="AK101">
            <v>0</v>
          </cell>
          <cell r="AL101">
            <v>0</v>
          </cell>
          <cell r="AM101">
            <v>0</v>
          </cell>
          <cell r="AN101">
            <v>0</v>
          </cell>
          <cell r="AP101">
            <v>0</v>
          </cell>
          <cell r="AT101">
            <v>24</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D102">
            <v>0</v>
          </cell>
          <cell r="AE102">
            <v>0</v>
          </cell>
          <cell r="AF102">
            <v>0</v>
          </cell>
          <cell r="AG102">
            <v>0</v>
          </cell>
          <cell r="AH102">
            <v>0</v>
          </cell>
          <cell r="AI102">
            <v>0</v>
          </cell>
          <cell r="AJ102">
            <v>0</v>
          </cell>
          <cell r="AK102">
            <v>0</v>
          </cell>
          <cell r="AL102">
            <v>0</v>
          </cell>
          <cell r="AM102">
            <v>0</v>
          </cell>
          <cell r="AN102">
            <v>0</v>
          </cell>
          <cell r="AP102">
            <v>0</v>
          </cell>
          <cell r="AT102" t="str">
            <v>37</v>
          </cell>
        </row>
        <row r="103">
          <cell r="J103">
            <v>-31918787.460000001</v>
          </cell>
          <cell r="K103">
            <v>-32680115.59</v>
          </cell>
          <cell r="L103">
            <v>-33437650.870000001</v>
          </cell>
          <cell r="M103">
            <v>-34164307.530000001</v>
          </cell>
          <cell r="N103">
            <v>-34930365.770000003</v>
          </cell>
          <cell r="O103">
            <v>-36109305.299999997</v>
          </cell>
          <cell r="P103">
            <v>-37333941.240000002</v>
          </cell>
          <cell r="Q103">
            <v>-37819137.579999998</v>
          </cell>
          <cell r="R103">
            <v>-39000957.32</v>
          </cell>
          <cell r="S103">
            <v>-38621163.950000003</v>
          </cell>
          <cell r="T103">
            <v>-39807047.490000002</v>
          </cell>
          <cell r="U103">
            <v>-41022515.960000001</v>
          </cell>
          <cell r="V103">
            <v>-42226091.409999996</v>
          </cell>
          <cell r="W103">
            <v>-43463375.780000001</v>
          </cell>
          <cell r="X103">
            <v>-44716139.520000003</v>
          </cell>
          <cell r="Y103">
            <v>-45968793.340000004</v>
          </cell>
          <cell r="Z103">
            <v>-47220099.210000001</v>
          </cell>
          <cell r="AA103">
            <v>-48473466.640000001</v>
          </cell>
          <cell r="AD103">
            <v>-33036164.100000005</v>
          </cell>
          <cell r="AE103">
            <v>-33717569.457083337</v>
          </cell>
          <cell r="AF103">
            <v>-34438748.312916666</v>
          </cell>
          <cell r="AG103">
            <v>-35195637.672083333</v>
          </cell>
          <cell r="AH103">
            <v>-35993393.441666663</v>
          </cell>
          <cell r="AI103">
            <v>-36833245.669583328</v>
          </cell>
          <cell r="AJ103">
            <v>-37712019.175416663</v>
          </cell>
          <cell r="AK103">
            <v>-38631258.71041666</v>
          </cell>
          <cell r="AL103">
            <v>-39593049.312916659</v>
          </cell>
          <cell r="AM103">
            <v>-40596975.115000002</v>
          </cell>
          <cell r="AN103">
            <v>-41624220.730833329</v>
          </cell>
          <cell r="AP103">
            <v>-43715249.673333324</v>
          </cell>
          <cell r="AT103">
            <v>24</v>
          </cell>
        </row>
        <row r="104">
          <cell r="J104">
            <v>-5906147.9299999997</v>
          </cell>
          <cell r="K104">
            <v>-6034100.96</v>
          </cell>
          <cell r="L104">
            <v>-6162054</v>
          </cell>
          <cell r="M104">
            <v>-6290193.21</v>
          </cell>
          <cell r="N104">
            <v>-6418518.6500000004</v>
          </cell>
          <cell r="O104">
            <v>-6546849.1600000001</v>
          </cell>
          <cell r="P104">
            <v>-6675184.71</v>
          </cell>
          <cell r="Q104">
            <v>-6804659.3300000001</v>
          </cell>
          <cell r="R104">
            <v>-6886134.6100000003</v>
          </cell>
          <cell r="S104">
            <v>-7007437.7300000004</v>
          </cell>
          <cell r="T104">
            <v>-7956284.6799999997</v>
          </cell>
          <cell r="U104">
            <v>-7841418.0999999996</v>
          </cell>
          <cell r="V104">
            <v>-8101057.5099999998</v>
          </cell>
          <cell r="W104">
            <v>-8432793.0399999991</v>
          </cell>
          <cell r="X104">
            <v>-8708535.7400000002</v>
          </cell>
          <cell r="Y104">
            <v>-8668461.6999999993</v>
          </cell>
          <cell r="Z104">
            <v>-8938486.0800000001</v>
          </cell>
          <cell r="AA104">
            <v>-9208516.6699999999</v>
          </cell>
          <cell r="AD104">
            <v>-6083569.3949999996</v>
          </cell>
          <cell r="AE104">
            <v>-6177088.2420833344</v>
          </cell>
          <cell r="AF104">
            <v>-6284761.8691666676</v>
          </cell>
          <cell r="AG104">
            <v>-6442728.1987500004</v>
          </cell>
          <cell r="AH104">
            <v>-6624780.9537499994</v>
          </cell>
          <cell r="AI104">
            <v>-6802203.1550000003</v>
          </cell>
          <cell r="AJ104">
            <v>-6993603.224166668</v>
          </cell>
          <cell r="AK104">
            <v>-7199652.1333333356</v>
          </cell>
          <cell r="AL104">
            <v>-7404850.0595833324</v>
          </cell>
          <cell r="AM104">
            <v>-7608943.2229166664</v>
          </cell>
          <cell r="AN104">
            <v>-7824844.6787500009</v>
          </cell>
          <cell r="AP104">
            <v>-8288221.9958333327</v>
          </cell>
          <cell r="AT104" t="str">
            <v>37</v>
          </cell>
        </row>
        <row r="105">
          <cell r="J105">
            <v>-93499863.950000003</v>
          </cell>
          <cell r="K105">
            <v>-95605660.989999995</v>
          </cell>
          <cell r="L105">
            <v>-97690366.030000001</v>
          </cell>
          <cell r="M105">
            <v>-95850478.019999996</v>
          </cell>
          <cell r="N105">
            <v>-99999138.549999997</v>
          </cell>
          <cell r="O105">
            <v>-94958375.409999996</v>
          </cell>
          <cell r="P105">
            <v>-97524694.269999996</v>
          </cell>
          <cell r="Q105">
            <v>-100092074.31</v>
          </cell>
          <cell r="R105">
            <v>-102383263.58</v>
          </cell>
          <cell r="S105">
            <v>-101651882.47</v>
          </cell>
          <cell r="T105">
            <v>-105002230.56999999</v>
          </cell>
          <cell r="U105">
            <v>-108118084.16</v>
          </cell>
          <cell r="V105">
            <v>-110567969.23999999</v>
          </cell>
          <cell r="W105">
            <v>-113462446.11</v>
          </cell>
          <cell r="X105">
            <v>-117030147.90000001</v>
          </cell>
          <cell r="Y105">
            <v>-119342606.95</v>
          </cell>
          <cell r="Z105">
            <v>-122247865.06</v>
          </cell>
          <cell r="AA105">
            <v>-125847109.02</v>
          </cell>
          <cell r="AD105">
            <v>-93401776.671249986</v>
          </cell>
          <cell r="AE105">
            <v>-94554205.491249993</v>
          </cell>
          <cell r="AF105">
            <v>-95885294.251250014</v>
          </cell>
          <cell r="AG105">
            <v>-97230661.288749993</v>
          </cell>
          <cell r="AH105">
            <v>-98644617.589583337</v>
          </cell>
          <cell r="AI105">
            <v>-100075847.07958335</v>
          </cell>
          <cell r="AJ105">
            <v>-101531050.84666665</v>
          </cell>
          <cell r="AK105">
            <v>-103080907.80458333</v>
          </cell>
          <cell r="AL105">
            <v>-104865570.75458331</v>
          </cell>
          <cell r="AM105">
            <v>-106771439.73124999</v>
          </cell>
          <cell r="AN105">
            <v>-108985500.56958331</v>
          </cell>
          <cell r="AP105">
            <v>-113706218.92458333</v>
          </cell>
          <cell r="AT105" t="str">
            <v>27</v>
          </cell>
        </row>
        <row r="106">
          <cell r="J106">
            <v>946172.25</v>
          </cell>
          <cell r="K106">
            <v>946172.25</v>
          </cell>
          <cell r="L106">
            <v>946172.25</v>
          </cell>
          <cell r="M106">
            <v>946172.25</v>
          </cell>
          <cell r="N106">
            <v>946172.25</v>
          </cell>
          <cell r="O106">
            <v>946172.25</v>
          </cell>
          <cell r="P106">
            <v>946172.25</v>
          </cell>
          <cell r="Q106">
            <v>946172.25</v>
          </cell>
          <cell r="R106">
            <v>946172.25</v>
          </cell>
          <cell r="S106">
            <v>946172.25</v>
          </cell>
          <cell r="T106">
            <v>946172.25</v>
          </cell>
          <cell r="U106">
            <v>946172.25</v>
          </cell>
          <cell r="V106">
            <v>946172.25</v>
          </cell>
          <cell r="W106">
            <v>946172.25</v>
          </cell>
          <cell r="X106">
            <v>946172.25</v>
          </cell>
          <cell r="Y106">
            <v>946172.25</v>
          </cell>
          <cell r="Z106">
            <v>946172.25</v>
          </cell>
          <cell r="AA106">
            <v>946172.25</v>
          </cell>
          <cell r="AD106">
            <v>946172.25</v>
          </cell>
          <cell r="AE106">
            <v>946172.25</v>
          </cell>
          <cell r="AF106">
            <v>946172.25</v>
          </cell>
          <cell r="AG106">
            <v>946172.25</v>
          </cell>
          <cell r="AH106">
            <v>946172.25</v>
          </cell>
          <cell r="AI106">
            <v>946172.25</v>
          </cell>
          <cell r="AJ106">
            <v>946172.25</v>
          </cell>
          <cell r="AK106">
            <v>946172.25</v>
          </cell>
          <cell r="AL106">
            <v>946172.25</v>
          </cell>
          <cell r="AM106">
            <v>946172.25</v>
          </cell>
          <cell r="AN106">
            <v>946172.25</v>
          </cell>
          <cell r="AP106">
            <v>946172.25</v>
          </cell>
          <cell r="AT106">
            <v>18</v>
          </cell>
        </row>
        <row r="107">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D107">
            <v>0</v>
          </cell>
          <cell r="AE107">
            <v>0</v>
          </cell>
          <cell r="AF107">
            <v>0</v>
          </cell>
          <cell r="AG107">
            <v>0</v>
          </cell>
          <cell r="AH107">
            <v>0</v>
          </cell>
          <cell r="AI107">
            <v>0</v>
          </cell>
          <cell r="AJ107">
            <v>0</v>
          </cell>
          <cell r="AK107">
            <v>0</v>
          </cell>
          <cell r="AL107">
            <v>0</v>
          </cell>
          <cell r="AM107">
            <v>0</v>
          </cell>
          <cell r="AN107">
            <v>0</v>
          </cell>
          <cell r="AP107">
            <v>0</v>
          </cell>
          <cell r="AT107" t="str">
            <v>34</v>
          </cell>
        </row>
        <row r="108">
          <cell r="J108">
            <v>302358.01</v>
          </cell>
          <cell r="K108">
            <v>302358.01</v>
          </cell>
          <cell r="L108">
            <v>302358.01</v>
          </cell>
          <cell r="M108">
            <v>302358.01</v>
          </cell>
          <cell r="N108">
            <v>302358.01</v>
          </cell>
          <cell r="O108">
            <v>302358.01</v>
          </cell>
          <cell r="P108">
            <v>302358.01</v>
          </cell>
          <cell r="Q108">
            <v>302358.01</v>
          </cell>
          <cell r="R108">
            <v>302358.01</v>
          </cell>
          <cell r="S108">
            <v>302358.01</v>
          </cell>
          <cell r="T108">
            <v>302358.01</v>
          </cell>
          <cell r="U108">
            <v>302358.01</v>
          </cell>
          <cell r="V108">
            <v>302358.01</v>
          </cell>
          <cell r="W108">
            <v>302358.01</v>
          </cell>
          <cell r="X108">
            <v>302358.01</v>
          </cell>
          <cell r="Y108">
            <v>302358.01</v>
          </cell>
          <cell r="Z108">
            <v>302358.01</v>
          </cell>
          <cell r="AA108">
            <v>302358.01</v>
          </cell>
          <cell r="AD108">
            <v>302358.00999999995</v>
          </cell>
          <cell r="AE108">
            <v>302358.00999999995</v>
          </cell>
          <cell r="AF108">
            <v>302358.00999999995</v>
          </cell>
          <cell r="AG108">
            <v>302358.00999999995</v>
          </cell>
          <cell r="AH108">
            <v>302358.00999999995</v>
          </cell>
          <cell r="AI108">
            <v>302358.00999999995</v>
          </cell>
          <cell r="AJ108">
            <v>302358.00999999995</v>
          </cell>
          <cell r="AK108">
            <v>302358.00999999995</v>
          </cell>
          <cell r="AL108">
            <v>302358.00999999995</v>
          </cell>
          <cell r="AM108">
            <v>302358.00999999995</v>
          </cell>
          <cell r="AN108">
            <v>302358.00999999995</v>
          </cell>
          <cell r="AP108">
            <v>302358.00999999995</v>
          </cell>
          <cell r="AT108">
            <v>18</v>
          </cell>
        </row>
        <row r="109">
          <cell r="J109">
            <v>76622596.840000004</v>
          </cell>
          <cell r="K109">
            <v>76622596.840000004</v>
          </cell>
          <cell r="L109">
            <v>76622596.840000004</v>
          </cell>
          <cell r="M109">
            <v>76622596.840000004</v>
          </cell>
          <cell r="N109">
            <v>76622596.840000004</v>
          </cell>
          <cell r="O109">
            <v>76622596.840000004</v>
          </cell>
          <cell r="P109">
            <v>76622596.840000004</v>
          </cell>
          <cell r="Q109">
            <v>76622596.840000004</v>
          </cell>
          <cell r="R109">
            <v>76622596.840000004</v>
          </cell>
          <cell r="S109">
            <v>76622596.840000004</v>
          </cell>
          <cell r="T109">
            <v>76622596.840000004</v>
          </cell>
          <cell r="U109">
            <v>76622596.840000004</v>
          </cell>
          <cell r="V109">
            <v>76622596.840000004</v>
          </cell>
          <cell r="W109">
            <v>76622596.840000004</v>
          </cell>
          <cell r="X109">
            <v>76622596.840000004</v>
          </cell>
          <cell r="Y109">
            <v>76622596.840000004</v>
          </cell>
          <cell r="Z109">
            <v>76622596.840000004</v>
          </cell>
          <cell r="AA109">
            <v>76622596.840000004</v>
          </cell>
          <cell r="AD109">
            <v>76622596.840000018</v>
          </cell>
          <cell r="AE109">
            <v>76622596.840000018</v>
          </cell>
          <cell r="AF109">
            <v>76622596.840000018</v>
          </cell>
          <cell r="AG109">
            <v>76622596.840000018</v>
          </cell>
          <cell r="AH109">
            <v>76622596.840000018</v>
          </cell>
          <cell r="AI109">
            <v>76622596.840000018</v>
          </cell>
          <cell r="AJ109">
            <v>76622596.840000018</v>
          </cell>
          <cell r="AK109">
            <v>76622596.840000018</v>
          </cell>
          <cell r="AL109">
            <v>76622596.840000018</v>
          </cell>
          <cell r="AM109">
            <v>76622596.840000018</v>
          </cell>
          <cell r="AN109">
            <v>76622596.840000018</v>
          </cell>
          <cell r="AP109">
            <v>76622596.840000018</v>
          </cell>
          <cell r="AT109">
            <v>18</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D110">
            <v>0</v>
          </cell>
          <cell r="AE110">
            <v>0</v>
          </cell>
          <cell r="AF110">
            <v>0</v>
          </cell>
          <cell r="AG110">
            <v>0</v>
          </cell>
          <cell r="AH110">
            <v>0</v>
          </cell>
          <cell r="AI110">
            <v>0</v>
          </cell>
          <cell r="AJ110">
            <v>0</v>
          </cell>
          <cell r="AK110">
            <v>0</v>
          </cell>
          <cell r="AL110">
            <v>0</v>
          </cell>
          <cell r="AM110">
            <v>0</v>
          </cell>
          <cell r="AN110">
            <v>0</v>
          </cell>
          <cell r="AP110">
            <v>0</v>
          </cell>
          <cell r="AT110">
            <v>18</v>
          </cell>
        </row>
        <row r="111">
          <cell r="J111">
            <v>156960790.84</v>
          </cell>
          <cell r="K111">
            <v>156960790.84</v>
          </cell>
          <cell r="L111">
            <v>156960790.84</v>
          </cell>
          <cell r="M111">
            <v>156960790.84</v>
          </cell>
          <cell r="N111">
            <v>156960790.84</v>
          </cell>
          <cell r="O111">
            <v>156960790.84</v>
          </cell>
          <cell r="P111">
            <v>156960790.84</v>
          </cell>
          <cell r="Q111">
            <v>156960790.84</v>
          </cell>
          <cell r="R111">
            <v>156960790.84</v>
          </cell>
          <cell r="S111">
            <v>156960790.84</v>
          </cell>
          <cell r="T111">
            <v>156960790.84</v>
          </cell>
          <cell r="U111">
            <v>156960790.84</v>
          </cell>
          <cell r="V111">
            <v>156960790.84</v>
          </cell>
          <cell r="W111">
            <v>156960790.84</v>
          </cell>
          <cell r="X111">
            <v>156960790.84</v>
          </cell>
          <cell r="Y111">
            <v>156960790.84</v>
          </cell>
          <cell r="Z111">
            <v>156960790.84</v>
          </cell>
          <cell r="AA111">
            <v>156960790.84</v>
          </cell>
          <cell r="AD111">
            <v>156960790.83999997</v>
          </cell>
          <cell r="AE111">
            <v>156960790.83999997</v>
          </cell>
          <cell r="AF111">
            <v>156960790.83999997</v>
          </cell>
          <cell r="AG111">
            <v>156960790.83999997</v>
          </cell>
          <cell r="AH111">
            <v>156960790.83999997</v>
          </cell>
          <cell r="AI111">
            <v>156960790.83999997</v>
          </cell>
          <cell r="AJ111">
            <v>156960790.83999997</v>
          </cell>
          <cell r="AK111">
            <v>156960790.83999997</v>
          </cell>
          <cell r="AL111">
            <v>156960790.83999997</v>
          </cell>
          <cell r="AM111">
            <v>156960790.83999997</v>
          </cell>
          <cell r="AN111">
            <v>156960790.83999997</v>
          </cell>
          <cell r="AP111">
            <v>156960790.83999997</v>
          </cell>
          <cell r="AT111">
            <v>18</v>
          </cell>
        </row>
        <row r="112">
          <cell r="J112">
            <v>16950332.899999999</v>
          </cell>
          <cell r="K112">
            <v>16950332.899999999</v>
          </cell>
          <cell r="L112">
            <v>16950332.899999999</v>
          </cell>
          <cell r="M112">
            <v>16950332.899999999</v>
          </cell>
          <cell r="N112">
            <v>16950332.899999999</v>
          </cell>
          <cell r="O112">
            <v>16950332.899999999</v>
          </cell>
          <cell r="P112">
            <v>16950332.899999999</v>
          </cell>
          <cell r="Q112">
            <v>16950332.899999999</v>
          </cell>
          <cell r="R112">
            <v>16950332.899999999</v>
          </cell>
          <cell r="S112">
            <v>16950332.899999999</v>
          </cell>
          <cell r="T112">
            <v>16950332.899999999</v>
          </cell>
          <cell r="U112">
            <v>16950332.899999999</v>
          </cell>
          <cell r="V112">
            <v>16950332.899999999</v>
          </cell>
          <cell r="W112">
            <v>16950332.899999999</v>
          </cell>
          <cell r="X112">
            <v>16950332.899999999</v>
          </cell>
          <cell r="Y112">
            <v>16950332.899999999</v>
          </cell>
          <cell r="Z112">
            <v>16950332.899999999</v>
          </cell>
          <cell r="AA112">
            <v>16950332.899999999</v>
          </cell>
          <cell r="AD112">
            <v>16950332.900000002</v>
          </cell>
          <cell r="AE112">
            <v>16950332.900000002</v>
          </cell>
          <cell r="AF112">
            <v>16950332.900000002</v>
          </cell>
          <cell r="AG112">
            <v>16950332.900000002</v>
          </cell>
          <cell r="AH112">
            <v>16950332.900000002</v>
          </cell>
          <cell r="AI112">
            <v>16950332.900000002</v>
          </cell>
          <cell r="AJ112">
            <v>16950332.900000002</v>
          </cell>
          <cell r="AK112">
            <v>16950332.900000002</v>
          </cell>
          <cell r="AL112">
            <v>16950332.900000002</v>
          </cell>
          <cell r="AM112">
            <v>16950332.900000002</v>
          </cell>
          <cell r="AN112">
            <v>16950332.900000002</v>
          </cell>
          <cell r="AP112">
            <v>16950332.900000002</v>
          </cell>
          <cell r="AT112">
            <v>18</v>
          </cell>
        </row>
        <row r="113">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D113">
            <v>0</v>
          </cell>
          <cell r="AE113">
            <v>0</v>
          </cell>
          <cell r="AF113">
            <v>0</v>
          </cell>
          <cell r="AG113">
            <v>0</v>
          </cell>
          <cell r="AH113">
            <v>0</v>
          </cell>
          <cell r="AI113">
            <v>0</v>
          </cell>
          <cell r="AJ113">
            <v>0</v>
          </cell>
          <cell r="AK113">
            <v>0</v>
          </cell>
          <cell r="AL113">
            <v>0</v>
          </cell>
          <cell r="AM113">
            <v>0</v>
          </cell>
          <cell r="AN113">
            <v>0</v>
          </cell>
          <cell r="AP113">
            <v>0</v>
          </cell>
          <cell r="AT113" t="str">
            <v>18</v>
          </cell>
        </row>
        <row r="114">
          <cell r="J114">
            <v>31009424.030000001</v>
          </cell>
          <cell r="K114">
            <v>31009424.030000001</v>
          </cell>
          <cell r="L114">
            <v>31009424.030000001</v>
          </cell>
          <cell r="M114">
            <v>31009424.030000001</v>
          </cell>
          <cell r="N114">
            <v>31009424.030000001</v>
          </cell>
          <cell r="O114">
            <v>31009424.030000001</v>
          </cell>
          <cell r="P114">
            <v>31009424.030000001</v>
          </cell>
          <cell r="Q114">
            <v>31009424.030000001</v>
          </cell>
          <cell r="R114">
            <v>31009424.030000001</v>
          </cell>
          <cell r="S114">
            <v>31009424.030000001</v>
          </cell>
          <cell r="T114">
            <v>31009424.030000001</v>
          </cell>
          <cell r="U114">
            <v>31009424.030000001</v>
          </cell>
          <cell r="V114">
            <v>31009424.030000001</v>
          </cell>
          <cell r="W114">
            <v>31009424.030000001</v>
          </cell>
          <cell r="X114">
            <v>31009424.030000001</v>
          </cell>
          <cell r="Y114">
            <v>31009424.030000001</v>
          </cell>
          <cell r="Z114">
            <v>31009424.030000001</v>
          </cell>
          <cell r="AA114">
            <v>31009424.030000001</v>
          </cell>
          <cell r="AD114">
            <v>31009424.02999999</v>
          </cell>
          <cell r="AE114">
            <v>31009424.02999999</v>
          </cell>
          <cell r="AF114">
            <v>31009424.02999999</v>
          </cell>
          <cell r="AG114">
            <v>31009424.02999999</v>
          </cell>
          <cell r="AH114">
            <v>31009424.02999999</v>
          </cell>
          <cell r="AI114">
            <v>31009424.02999999</v>
          </cell>
          <cell r="AJ114">
            <v>31009424.02999999</v>
          </cell>
          <cell r="AK114">
            <v>31009424.02999999</v>
          </cell>
          <cell r="AL114">
            <v>31009424.02999999</v>
          </cell>
          <cell r="AM114">
            <v>31009424.02999999</v>
          </cell>
          <cell r="AN114">
            <v>31009424.02999999</v>
          </cell>
          <cell r="AP114">
            <v>31009424.02999999</v>
          </cell>
          <cell r="AT114" t="str">
            <v>18</v>
          </cell>
        </row>
        <row r="115">
          <cell r="J115">
            <v>-884539</v>
          </cell>
          <cell r="K115">
            <v>-886689</v>
          </cell>
          <cell r="L115">
            <v>-888839</v>
          </cell>
          <cell r="M115">
            <v>-890989</v>
          </cell>
          <cell r="N115">
            <v>-893139</v>
          </cell>
          <cell r="O115">
            <v>-895289</v>
          </cell>
          <cell r="P115">
            <v>-897439</v>
          </cell>
          <cell r="Q115">
            <v>-899589</v>
          </cell>
          <cell r="R115">
            <v>-901739</v>
          </cell>
          <cell r="S115">
            <v>-903889</v>
          </cell>
          <cell r="T115">
            <v>-906039</v>
          </cell>
          <cell r="U115">
            <v>-908189</v>
          </cell>
          <cell r="V115">
            <v>-910339</v>
          </cell>
          <cell r="W115">
            <v>-912489</v>
          </cell>
          <cell r="X115">
            <v>-914639</v>
          </cell>
          <cell r="Y115">
            <v>-916789</v>
          </cell>
          <cell r="Z115">
            <v>-918939</v>
          </cell>
          <cell r="AA115">
            <v>-921089</v>
          </cell>
          <cell r="AD115">
            <v>-886689</v>
          </cell>
          <cell r="AE115">
            <v>-888839</v>
          </cell>
          <cell r="AF115">
            <v>-890989</v>
          </cell>
          <cell r="AG115">
            <v>-893139</v>
          </cell>
          <cell r="AH115">
            <v>-895289</v>
          </cell>
          <cell r="AI115">
            <v>-897439</v>
          </cell>
          <cell r="AJ115">
            <v>-899589</v>
          </cell>
          <cell r="AK115">
            <v>-901739</v>
          </cell>
          <cell r="AL115">
            <v>-903889</v>
          </cell>
          <cell r="AM115">
            <v>-906039</v>
          </cell>
          <cell r="AN115">
            <v>-908189</v>
          </cell>
          <cell r="AP115">
            <v>-912489</v>
          </cell>
          <cell r="AT115">
            <v>24</v>
          </cell>
        </row>
        <row r="116">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D116">
            <v>0</v>
          </cell>
          <cell r="AE116">
            <v>0</v>
          </cell>
          <cell r="AF116">
            <v>0</v>
          </cell>
          <cell r="AG116">
            <v>0</v>
          </cell>
          <cell r="AH116">
            <v>0</v>
          </cell>
          <cell r="AI116">
            <v>0</v>
          </cell>
          <cell r="AJ116">
            <v>0</v>
          </cell>
          <cell r="AK116">
            <v>0</v>
          </cell>
          <cell r="AL116">
            <v>0</v>
          </cell>
          <cell r="AM116">
            <v>0</v>
          </cell>
          <cell r="AN116">
            <v>0</v>
          </cell>
          <cell r="AP116">
            <v>0</v>
          </cell>
          <cell r="AT116" t="str">
            <v>37</v>
          </cell>
        </row>
        <row r="117">
          <cell r="J117">
            <v>-302358.01</v>
          </cell>
          <cell r="K117">
            <v>-302358.01</v>
          </cell>
          <cell r="L117">
            <v>-302358.01</v>
          </cell>
          <cell r="M117">
            <v>-302358.01</v>
          </cell>
          <cell r="N117">
            <v>-302358.01</v>
          </cell>
          <cell r="O117">
            <v>-302358.01</v>
          </cell>
          <cell r="P117">
            <v>-302358.01</v>
          </cell>
          <cell r="Q117">
            <v>-302358.01</v>
          </cell>
          <cell r="R117">
            <v>-302358.01</v>
          </cell>
          <cell r="S117">
            <v>-302358.01</v>
          </cell>
          <cell r="T117">
            <v>-302358.01</v>
          </cell>
          <cell r="U117">
            <v>-302358.01</v>
          </cell>
          <cell r="V117">
            <v>-302358.01</v>
          </cell>
          <cell r="W117">
            <v>-302358.01</v>
          </cell>
          <cell r="X117">
            <v>-302358.01</v>
          </cell>
          <cell r="Y117">
            <v>-302358.01</v>
          </cell>
          <cell r="Z117">
            <v>-302358.01</v>
          </cell>
          <cell r="AA117">
            <v>-302358.01</v>
          </cell>
          <cell r="AD117">
            <v>-302358.00999999995</v>
          </cell>
          <cell r="AE117">
            <v>-302358.00999999995</v>
          </cell>
          <cell r="AF117">
            <v>-302358.00999999995</v>
          </cell>
          <cell r="AG117">
            <v>-302358.00999999995</v>
          </cell>
          <cell r="AH117">
            <v>-302358.00999999995</v>
          </cell>
          <cell r="AI117">
            <v>-302358.00999999995</v>
          </cell>
          <cell r="AJ117">
            <v>-302358.00999999995</v>
          </cell>
          <cell r="AK117">
            <v>-302358.00999999995</v>
          </cell>
          <cell r="AL117">
            <v>-302358.00999999995</v>
          </cell>
          <cell r="AM117">
            <v>-302358.00999999995</v>
          </cell>
          <cell r="AN117">
            <v>-302358.00999999995</v>
          </cell>
          <cell r="AP117">
            <v>-302358.00999999995</v>
          </cell>
          <cell r="AT117">
            <v>24</v>
          </cell>
        </row>
        <row r="118">
          <cell r="J118">
            <v>-59599813.659999996</v>
          </cell>
          <cell r="K118">
            <v>-59820888.659999996</v>
          </cell>
          <cell r="L118">
            <v>-60041963.659999996</v>
          </cell>
          <cell r="M118">
            <v>-60263038.659999996</v>
          </cell>
          <cell r="N118">
            <v>-60484113.659999996</v>
          </cell>
          <cell r="O118">
            <v>-60705188.659999996</v>
          </cell>
          <cell r="P118">
            <v>-60926263.659999996</v>
          </cell>
          <cell r="Q118">
            <v>-61147338.659999996</v>
          </cell>
          <cell r="R118">
            <v>-61368413.659999996</v>
          </cell>
          <cell r="S118">
            <v>-61589488.659999996</v>
          </cell>
          <cell r="T118">
            <v>-61810563.659999996</v>
          </cell>
          <cell r="U118">
            <v>-62031638.659999996</v>
          </cell>
          <cell r="V118">
            <v>-62252713.659999996</v>
          </cell>
          <cell r="W118">
            <v>-62473788.659999996</v>
          </cell>
          <cell r="X118">
            <v>-62694863.659999996</v>
          </cell>
          <cell r="Y118">
            <v>-62915938.659999996</v>
          </cell>
          <cell r="Z118">
            <v>-63137013.659999996</v>
          </cell>
          <cell r="AA118">
            <v>-63358088.659999996</v>
          </cell>
          <cell r="AD118">
            <v>-59820888.659999974</v>
          </cell>
          <cell r="AE118">
            <v>-60041963.659999974</v>
          </cell>
          <cell r="AF118">
            <v>-60263038.659999974</v>
          </cell>
          <cell r="AG118">
            <v>-60484113.659999974</v>
          </cell>
          <cell r="AH118">
            <v>-60705188.659999974</v>
          </cell>
          <cell r="AI118">
            <v>-60926263.659999974</v>
          </cell>
          <cell r="AJ118">
            <v>-61147338.659999974</v>
          </cell>
          <cell r="AK118">
            <v>-61368413.659999974</v>
          </cell>
          <cell r="AL118">
            <v>-61589488.659999974</v>
          </cell>
          <cell r="AM118">
            <v>-61810563.659999974</v>
          </cell>
          <cell r="AN118">
            <v>-62031638.659999974</v>
          </cell>
          <cell r="AP118">
            <v>-62473788.659999974</v>
          </cell>
          <cell r="AT118">
            <v>24</v>
          </cell>
        </row>
        <row r="119">
          <cell r="J119">
            <v>-34490681.200000003</v>
          </cell>
          <cell r="K119">
            <v>-34875389.479999997</v>
          </cell>
          <cell r="L119">
            <v>-35260097.759999998</v>
          </cell>
          <cell r="M119">
            <v>-35644806.039999999</v>
          </cell>
          <cell r="N119">
            <v>-36029514.32</v>
          </cell>
          <cell r="O119">
            <v>-36414222.600000001</v>
          </cell>
          <cell r="P119">
            <v>-36798930.880000003</v>
          </cell>
          <cell r="Q119">
            <v>-37183639.159999996</v>
          </cell>
          <cell r="R119">
            <v>-37568347.439999998</v>
          </cell>
          <cell r="S119">
            <v>-37953055.719999999</v>
          </cell>
          <cell r="T119">
            <v>-38337764</v>
          </cell>
          <cell r="U119">
            <v>-38722472.280000001</v>
          </cell>
          <cell r="V119">
            <v>-39107180.560000002</v>
          </cell>
          <cell r="W119">
            <v>-39491888.840000004</v>
          </cell>
          <cell r="X119">
            <v>-39876597.119999997</v>
          </cell>
          <cell r="Y119">
            <v>-40261305.399999999</v>
          </cell>
          <cell r="Z119">
            <v>-40646013.68</v>
          </cell>
          <cell r="AA119">
            <v>-41030721.960000001</v>
          </cell>
          <cell r="AD119">
            <v>-34875389.479999997</v>
          </cell>
          <cell r="AE119">
            <v>-35260097.759999998</v>
          </cell>
          <cell r="AF119">
            <v>-35644806.039999999</v>
          </cell>
          <cell r="AG119">
            <v>-36029514.32</v>
          </cell>
          <cell r="AH119">
            <v>-36414222.599999994</v>
          </cell>
          <cell r="AI119">
            <v>-36798930.879999995</v>
          </cell>
          <cell r="AJ119">
            <v>-37183639.159999996</v>
          </cell>
          <cell r="AK119">
            <v>-37568347.43999999</v>
          </cell>
          <cell r="AL119">
            <v>-37953055.719999999</v>
          </cell>
          <cell r="AM119">
            <v>-38337764</v>
          </cell>
          <cell r="AN119">
            <v>-38722472.280000001</v>
          </cell>
          <cell r="AP119">
            <v>-39491888.839999996</v>
          </cell>
          <cell r="AT119">
            <v>24</v>
          </cell>
        </row>
        <row r="120">
          <cell r="J120">
            <v>-16742620.119999999</v>
          </cell>
          <cell r="K120">
            <v>-16929907.399999999</v>
          </cell>
          <cell r="L120">
            <v>-16950332.899999999</v>
          </cell>
          <cell r="M120">
            <v>-16950332.899999999</v>
          </cell>
          <cell r="N120">
            <v>-16950332.899999999</v>
          </cell>
          <cell r="O120">
            <v>-16950332.899999999</v>
          </cell>
          <cell r="P120">
            <v>-16950332.899999999</v>
          </cell>
          <cell r="Q120">
            <v>-16950332.899999999</v>
          </cell>
          <cell r="R120">
            <v>-16950332.899999999</v>
          </cell>
          <cell r="S120">
            <v>-16950332.899999999</v>
          </cell>
          <cell r="T120">
            <v>-16950332.899999999</v>
          </cell>
          <cell r="U120">
            <v>-16950332.899999999</v>
          </cell>
          <cell r="V120">
            <v>-16950332.899999999</v>
          </cell>
          <cell r="W120">
            <v>-16950332.899999999</v>
          </cell>
          <cell r="X120">
            <v>-16950332.899999999</v>
          </cell>
          <cell r="Y120">
            <v>-16950332.899999999</v>
          </cell>
          <cell r="Z120">
            <v>-16950332.899999999</v>
          </cell>
          <cell r="AA120">
            <v>-16950332.899999999</v>
          </cell>
          <cell r="AD120">
            <v>-16655216.711250002</v>
          </cell>
          <cell r="AE120">
            <v>-16743539.204166671</v>
          </cell>
          <cell r="AF120">
            <v>-16816254.423333336</v>
          </cell>
          <cell r="AG120">
            <v>-16873362.368750002</v>
          </cell>
          <cell r="AH120">
            <v>-16914602.919583336</v>
          </cell>
          <cell r="AI120">
            <v>-16939976.075833336</v>
          </cell>
          <cell r="AJ120">
            <v>-16949481.837500002</v>
          </cell>
          <cell r="AK120">
            <v>-16950332.900000002</v>
          </cell>
          <cell r="AL120">
            <v>-16950332.900000002</v>
          </cell>
          <cell r="AM120">
            <v>-16950332.900000002</v>
          </cell>
          <cell r="AN120">
            <v>-16950332.900000002</v>
          </cell>
          <cell r="AP120">
            <v>-16950332.900000002</v>
          </cell>
          <cell r="AT120">
            <v>24</v>
          </cell>
        </row>
        <row r="121">
          <cell r="J121">
            <v>-4054361.32</v>
          </cell>
          <cell r="K121">
            <v>-4149777.47</v>
          </cell>
          <cell r="L121">
            <v>-4245193.62</v>
          </cell>
          <cell r="M121">
            <v>-4340609.7699999996</v>
          </cell>
          <cell r="N121">
            <v>-4436025.92</v>
          </cell>
          <cell r="O121">
            <v>-4531442.07</v>
          </cell>
          <cell r="P121">
            <v>-4626858.22</v>
          </cell>
          <cell r="Q121">
            <v>-4722274.37</v>
          </cell>
          <cell r="R121">
            <v>-4817690.5199999996</v>
          </cell>
          <cell r="S121">
            <v>-4913106.67</v>
          </cell>
          <cell r="T121">
            <v>-5008522.82</v>
          </cell>
          <cell r="U121">
            <v>-5103938.97</v>
          </cell>
          <cell r="V121">
            <v>-5199355.12</v>
          </cell>
          <cell r="W121">
            <v>-5294771.2699999996</v>
          </cell>
          <cell r="X121">
            <v>-5390187.4199999999</v>
          </cell>
          <cell r="Y121">
            <v>-5485603.5700000003</v>
          </cell>
          <cell r="Z121">
            <v>-5581019.7199999997</v>
          </cell>
          <cell r="AA121">
            <v>-5676435.8700000001</v>
          </cell>
          <cell r="AD121">
            <v>-4149777.4699999993</v>
          </cell>
          <cell r="AE121">
            <v>-4245193.62</v>
          </cell>
          <cell r="AF121">
            <v>-4340609.7699999996</v>
          </cell>
          <cell r="AG121">
            <v>-4436025.9200000009</v>
          </cell>
          <cell r="AH121">
            <v>-4531442.07</v>
          </cell>
          <cell r="AI121">
            <v>-4626858.22</v>
          </cell>
          <cell r="AJ121">
            <v>-4722274.37</v>
          </cell>
          <cell r="AK121">
            <v>-4817690.5199999996</v>
          </cell>
          <cell r="AL121">
            <v>-4913106.6700000009</v>
          </cell>
          <cell r="AM121">
            <v>-5008522.82</v>
          </cell>
          <cell r="AN121">
            <v>-5103938.97</v>
          </cell>
          <cell r="AP121">
            <v>-5294771.2699999996</v>
          </cell>
          <cell r="AT121" t="str">
            <v>24</v>
          </cell>
        </row>
        <row r="122">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D122">
            <v>0</v>
          </cell>
          <cell r="AE122">
            <v>0</v>
          </cell>
          <cell r="AF122">
            <v>0</v>
          </cell>
          <cell r="AG122">
            <v>0</v>
          </cell>
          <cell r="AH122">
            <v>0</v>
          </cell>
          <cell r="AI122">
            <v>0</v>
          </cell>
          <cell r="AJ122">
            <v>0</v>
          </cell>
          <cell r="AK122">
            <v>0</v>
          </cell>
          <cell r="AL122">
            <v>0</v>
          </cell>
          <cell r="AM122">
            <v>0</v>
          </cell>
          <cell r="AN122">
            <v>0</v>
          </cell>
          <cell r="AP122">
            <v>0</v>
          </cell>
          <cell r="AT122">
            <v>24</v>
          </cell>
        </row>
        <row r="123">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D123">
            <v>0</v>
          </cell>
          <cell r="AE123">
            <v>0</v>
          </cell>
          <cell r="AF123">
            <v>0</v>
          </cell>
          <cell r="AG123">
            <v>0</v>
          </cell>
          <cell r="AH123">
            <v>0</v>
          </cell>
          <cell r="AI123">
            <v>0</v>
          </cell>
          <cell r="AJ123">
            <v>0</v>
          </cell>
          <cell r="AK123">
            <v>0</v>
          </cell>
          <cell r="AL123">
            <v>0</v>
          </cell>
          <cell r="AM123">
            <v>0</v>
          </cell>
          <cell r="AN123">
            <v>0</v>
          </cell>
          <cell r="AP123">
            <v>360606.85291666671</v>
          </cell>
          <cell r="AT123">
            <v>0</v>
          </cell>
        </row>
        <row r="124">
          <cell r="J124">
            <v>8654564.4700000007</v>
          </cell>
          <cell r="K124">
            <v>8654564.4700000007</v>
          </cell>
          <cell r="L124">
            <v>8654564.4700000007</v>
          </cell>
          <cell r="M124">
            <v>8654564.4700000007</v>
          </cell>
          <cell r="N124">
            <v>8654564.4700000007</v>
          </cell>
          <cell r="O124">
            <v>8654564.4700000007</v>
          </cell>
          <cell r="P124">
            <v>8654564.4700000007</v>
          </cell>
          <cell r="Q124">
            <v>8654564.4700000007</v>
          </cell>
          <cell r="R124">
            <v>8654564.4700000007</v>
          </cell>
          <cell r="S124">
            <v>8654564.4700000007</v>
          </cell>
          <cell r="T124">
            <v>8654564.4700000007</v>
          </cell>
          <cell r="U124">
            <v>8654564.4700000007</v>
          </cell>
          <cell r="V124">
            <v>8654564.4700000007</v>
          </cell>
          <cell r="W124">
            <v>8654564.4700000007</v>
          </cell>
          <cell r="X124">
            <v>8654564.4700000007</v>
          </cell>
          <cell r="Y124">
            <v>8654564.4700000007</v>
          </cell>
          <cell r="Z124">
            <v>8654564.4700000007</v>
          </cell>
          <cell r="AA124">
            <v>8654564.4700000007</v>
          </cell>
          <cell r="AD124">
            <v>8654564.4700000007</v>
          </cell>
          <cell r="AE124">
            <v>8654564.4700000007</v>
          </cell>
          <cell r="AF124">
            <v>8654564.4700000007</v>
          </cell>
          <cell r="AG124">
            <v>8654564.4700000007</v>
          </cell>
          <cell r="AH124">
            <v>8654564.4700000007</v>
          </cell>
          <cell r="AI124">
            <v>8654564.4700000007</v>
          </cell>
          <cell r="AJ124">
            <v>8654564.4700000007</v>
          </cell>
          <cell r="AK124">
            <v>8654564.4700000007</v>
          </cell>
          <cell r="AL124">
            <v>8654564.4700000007</v>
          </cell>
          <cell r="AM124">
            <v>8654564.4700000007</v>
          </cell>
          <cell r="AN124">
            <v>8654564.4700000007</v>
          </cell>
          <cell r="AP124">
            <v>8293957.6170833334</v>
          </cell>
          <cell r="AT124" t="str">
            <v>36</v>
          </cell>
        </row>
        <row r="125">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D125">
            <v>0</v>
          </cell>
          <cell r="AE125">
            <v>0</v>
          </cell>
          <cell r="AF125">
            <v>0</v>
          </cell>
          <cell r="AG125">
            <v>0</v>
          </cell>
          <cell r="AH125">
            <v>0</v>
          </cell>
          <cell r="AI125">
            <v>0</v>
          </cell>
          <cell r="AJ125">
            <v>0</v>
          </cell>
          <cell r="AK125">
            <v>0</v>
          </cell>
          <cell r="AL125">
            <v>0</v>
          </cell>
          <cell r="AM125">
            <v>0</v>
          </cell>
          <cell r="AN125">
            <v>0</v>
          </cell>
          <cell r="AP125">
            <v>0</v>
          </cell>
          <cell r="AT125" t="str">
            <v>54</v>
          </cell>
        </row>
        <row r="126">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D126">
            <v>0</v>
          </cell>
          <cell r="AE126">
            <v>0</v>
          </cell>
          <cell r="AF126">
            <v>0</v>
          </cell>
          <cell r="AG126">
            <v>0</v>
          </cell>
          <cell r="AH126">
            <v>0</v>
          </cell>
          <cell r="AI126">
            <v>0</v>
          </cell>
          <cell r="AJ126">
            <v>0</v>
          </cell>
          <cell r="AK126">
            <v>0</v>
          </cell>
          <cell r="AL126">
            <v>0</v>
          </cell>
          <cell r="AM126">
            <v>0</v>
          </cell>
          <cell r="AN126">
            <v>0</v>
          </cell>
          <cell r="AP126">
            <v>0</v>
          </cell>
          <cell r="AT126" t="str">
            <v>54</v>
          </cell>
        </row>
        <row r="127">
          <cell r="J127">
            <v>76803.08</v>
          </cell>
          <cell r="K127">
            <v>91930.78</v>
          </cell>
          <cell r="L127">
            <v>104480.49</v>
          </cell>
          <cell r="M127">
            <v>85409.33</v>
          </cell>
          <cell r="N127">
            <v>99509.79</v>
          </cell>
          <cell r="O127">
            <v>94183.8</v>
          </cell>
          <cell r="P127">
            <v>96528.67</v>
          </cell>
          <cell r="Q127">
            <v>-143201.49</v>
          </cell>
          <cell r="R127">
            <v>-130760.62</v>
          </cell>
          <cell r="S127">
            <v>78569.990000000005</v>
          </cell>
          <cell r="T127">
            <v>90830.75</v>
          </cell>
          <cell r="U127">
            <v>101238.44</v>
          </cell>
          <cell r="V127">
            <v>125747.49</v>
          </cell>
          <cell r="W127">
            <v>160734.29</v>
          </cell>
          <cell r="X127">
            <v>192019.08</v>
          </cell>
          <cell r="Y127">
            <v>64533.49</v>
          </cell>
          <cell r="Z127">
            <v>122909.31</v>
          </cell>
          <cell r="AA127">
            <v>198299.87</v>
          </cell>
          <cell r="AD127">
            <v>103436.83374999999</v>
          </cell>
          <cell r="AE127">
            <v>80668.967916666676</v>
          </cell>
          <cell r="AF127">
            <v>62929.434166666673</v>
          </cell>
          <cell r="AG127">
            <v>53175.892500000009</v>
          </cell>
          <cell r="AH127">
            <v>51043.832083333342</v>
          </cell>
          <cell r="AI127">
            <v>55832.934583333328</v>
          </cell>
          <cell r="AJ127">
            <v>60739.097916666673</v>
          </cell>
          <cell r="AK127">
            <v>67253.352083333331</v>
          </cell>
          <cell r="AL127">
            <v>70030.96666666666</v>
          </cell>
          <cell r="AM127">
            <v>70136.12</v>
          </cell>
          <cell r="AN127">
            <v>75449.269583333327</v>
          </cell>
          <cell r="AP127">
            <v>103917.46833333334</v>
          </cell>
          <cell r="AT127" t="str">
            <v>54</v>
          </cell>
        </row>
        <row r="128">
          <cell r="J128">
            <v>3194142.97</v>
          </cell>
          <cell r="K128">
            <v>3194142.97</v>
          </cell>
          <cell r="L128">
            <v>3194142.97</v>
          </cell>
          <cell r="M128">
            <v>3194142.97</v>
          </cell>
          <cell r="N128">
            <v>3194142.97</v>
          </cell>
          <cell r="O128">
            <v>2930021.94</v>
          </cell>
          <cell r="P128">
            <v>2930021.94</v>
          </cell>
          <cell r="Q128">
            <v>2930021.94</v>
          </cell>
          <cell r="R128">
            <v>2930021.94</v>
          </cell>
          <cell r="S128">
            <v>2922258.9</v>
          </cell>
          <cell r="T128">
            <v>2894563.9</v>
          </cell>
          <cell r="U128">
            <v>2894563.9</v>
          </cell>
          <cell r="V128">
            <v>2894563.9</v>
          </cell>
          <cell r="W128">
            <v>2894563.9</v>
          </cell>
          <cell r="X128">
            <v>2894563.9</v>
          </cell>
          <cell r="Y128">
            <v>2894563.9</v>
          </cell>
          <cell r="Z128">
            <v>2894563.9</v>
          </cell>
          <cell r="AA128">
            <v>2894563.9</v>
          </cell>
          <cell r="AD128">
            <v>3160744.1845833329</v>
          </cell>
          <cell r="AE128">
            <v>3118812.4291666672</v>
          </cell>
          <cell r="AF128">
            <v>3095916.7825000002</v>
          </cell>
          <cell r="AG128">
            <v>3071543.7175000007</v>
          </cell>
          <cell r="AH128">
            <v>3046147.9908333332</v>
          </cell>
          <cell r="AI128">
            <v>3021033.3145833332</v>
          </cell>
          <cell r="AJ128">
            <v>2996068.3920833333</v>
          </cell>
          <cell r="AK128">
            <v>2971103.4695833325</v>
          </cell>
          <cell r="AL128">
            <v>2946138.5470833327</v>
          </cell>
          <cell r="AM128">
            <v>2921173.6245833323</v>
          </cell>
          <cell r="AN128">
            <v>2907213.7449999992</v>
          </cell>
          <cell r="AP128">
            <v>2901118.1279166662</v>
          </cell>
          <cell r="AT128" t="str">
            <v>54</v>
          </cell>
        </row>
        <row r="129">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D129">
            <v>0</v>
          </cell>
          <cell r="AE129">
            <v>0</v>
          </cell>
          <cell r="AF129">
            <v>0</v>
          </cell>
          <cell r="AG129">
            <v>0</v>
          </cell>
          <cell r="AH129">
            <v>0</v>
          </cell>
          <cell r="AI129">
            <v>0</v>
          </cell>
          <cell r="AJ129">
            <v>0</v>
          </cell>
          <cell r="AK129">
            <v>0</v>
          </cell>
          <cell r="AL129">
            <v>0</v>
          </cell>
          <cell r="AM129">
            <v>0</v>
          </cell>
          <cell r="AN129">
            <v>0</v>
          </cell>
          <cell r="AP129">
            <v>0</v>
          </cell>
          <cell r="AT129" t="str">
            <v>54</v>
          </cell>
        </row>
        <row r="130">
          <cell r="J130">
            <v>79713.38</v>
          </cell>
          <cell r="K130">
            <v>79713.38</v>
          </cell>
          <cell r="L130">
            <v>79713.38</v>
          </cell>
          <cell r="M130">
            <v>79713.38</v>
          </cell>
          <cell r="N130">
            <v>79713.38</v>
          </cell>
          <cell r="O130">
            <v>343834.41</v>
          </cell>
          <cell r="P130">
            <v>343834.41</v>
          </cell>
          <cell r="Q130">
            <v>343834.41</v>
          </cell>
          <cell r="R130">
            <v>-25296.42</v>
          </cell>
          <cell r="S130">
            <v>-25296.42</v>
          </cell>
          <cell r="T130">
            <v>-25296.42</v>
          </cell>
          <cell r="U130">
            <v>-25296.42</v>
          </cell>
          <cell r="V130">
            <v>-25296.42</v>
          </cell>
          <cell r="W130">
            <v>-25296.42</v>
          </cell>
          <cell r="X130">
            <v>-25296.42</v>
          </cell>
          <cell r="Y130">
            <v>-25296.42</v>
          </cell>
          <cell r="Z130">
            <v>-25296.42</v>
          </cell>
          <cell r="AA130">
            <v>-25296.42</v>
          </cell>
          <cell r="AD130">
            <v>148035.35874999998</v>
          </cell>
          <cell r="AE130">
            <v>141368.22916666666</v>
          </cell>
          <cell r="AF130">
            <v>132617.41250000001</v>
          </cell>
          <cell r="AG130">
            <v>123866.59583333333</v>
          </cell>
          <cell r="AH130">
            <v>115115.77916666667</v>
          </cell>
          <cell r="AI130">
            <v>106364.96250000001</v>
          </cell>
          <cell r="AJ130">
            <v>97614.145833333358</v>
          </cell>
          <cell r="AK130">
            <v>88863.329166666706</v>
          </cell>
          <cell r="AL130">
            <v>80112.512499999983</v>
          </cell>
          <cell r="AM130">
            <v>71361.695833333302</v>
          </cell>
          <cell r="AN130">
            <v>51605.836249999971</v>
          </cell>
          <cell r="AP130">
            <v>-9724.9770833333296</v>
          </cell>
          <cell r="AT130" t="str">
            <v>54</v>
          </cell>
        </row>
        <row r="131">
          <cell r="J131">
            <v>29740793</v>
          </cell>
          <cell r="K131">
            <v>29732908</v>
          </cell>
          <cell r="L131">
            <v>29732908</v>
          </cell>
          <cell r="M131">
            <v>29732908</v>
          </cell>
          <cell r="N131">
            <v>29644604</v>
          </cell>
          <cell r="O131">
            <v>29644604</v>
          </cell>
          <cell r="P131">
            <v>29644604</v>
          </cell>
          <cell r="Q131">
            <v>29527738</v>
          </cell>
          <cell r="R131">
            <v>29527738</v>
          </cell>
          <cell r="S131">
            <v>29527738</v>
          </cell>
          <cell r="T131">
            <v>29403505</v>
          </cell>
          <cell r="U131">
            <v>29403505</v>
          </cell>
          <cell r="V131">
            <v>27403505</v>
          </cell>
          <cell r="W131">
            <v>27252764</v>
          </cell>
          <cell r="X131">
            <v>27252764</v>
          </cell>
          <cell r="Y131">
            <v>27252764</v>
          </cell>
          <cell r="Z131">
            <v>27356213</v>
          </cell>
          <cell r="AA131">
            <v>27356213</v>
          </cell>
          <cell r="AD131">
            <v>29738570.125</v>
          </cell>
          <cell r="AE131">
            <v>29707746.375</v>
          </cell>
          <cell r="AF131">
            <v>29676922.625</v>
          </cell>
          <cell r="AG131">
            <v>29647457.083333332</v>
          </cell>
          <cell r="AH131">
            <v>29619349.75</v>
          </cell>
          <cell r="AI131">
            <v>29507909.083333332</v>
          </cell>
          <cell r="AJ131">
            <v>29307182.75</v>
          </cell>
          <cell r="AK131">
            <v>29100504.083333332</v>
          </cell>
          <cell r="AL131">
            <v>28893825.416666668</v>
          </cell>
          <cell r="AM131">
            <v>28695136.458333332</v>
          </cell>
          <cell r="AN131">
            <v>28504437.208333332</v>
          </cell>
          <cell r="AP131">
            <v>28041482.916666668</v>
          </cell>
          <cell r="AT131" t="str">
            <v>55</v>
          </cell>
        </row>
        <row r="132">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D132">
            <v>0</v>
          </cell>
          <cell r="AE132">
            <v>0</v>
          </cell>
          <cell r="AF132">
            <v>0</v>
          </cell>
          <cell r="AG132">
            <v>0</v>
          </cell>
          <cell r="AH132">
            <v>0</v>
          </cell>
          <cell r="AI132">
            <v>0</v>
          </cell>
          <cell r="AJ132">
            <v>0</v>
          </cell>
          <cell r="AK132">
            <v>0</v>
          </cell>
          <cell r="AL132">
            <v>0</v>
          </cell>
          <cell r="AM132">
            <v>0</v>
          </cell>
          <cell r="AN132">
            <v>0</v>
          </cell>
          <cell r="AP132">
            <v>0</v>
          </cell>
          <cell r="AT132" t="str">
            <v>55</v>
          </cell>
        </row>
        <row r="133">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D133">
            <v>0</v>
          </cell>
          <cell r="AE133">
            <v>0</v>
          </cell>
          <cell r="AF133">
            <v>0</v>
          </cell>
          <cell r="AG133">
            <v>0</v>
          </cell>
          <cell r="AH133">
            <v>0</v>
          </cell>
          <cell r="AI133">
            <v>0</v>
          </cell>
          <cell r="AJ133">
            <v>0</v>
          </cell>
          <cell r="AK133">
            <v>0</v>
          </cell>
          <cell r="AL133">
            <v>0</v>
          </cell>
          <cell r="AM133">
            <v>0</v>
          </cell>
          <cell r="AN133">
            <v>0</v>
          </cell>
          <cell r="AP133">
            <v>0</v>
          </cell>
          <cell r="AT133" t="str">
            <v>56</v>
          </cell>
        </row>
        <row r="134">
          <cell r="J134">
            <v>49011607.310000002</v>
          </cell>
          <cell r="K134">
            <v>50160610.609999999</v>
          </cell>
          <cell r="L134">
            <v>49662912.049999997</v>
          </cell>
          <cell r="M134">
            <v>49662912.049999997</v>
          </cell>
          <cell r="N134">
            <v>49853439.299999997</v>
          </cell>
          <cell r="O134">
            <v>49853439.299999997</v>
          </cell>
          <cell r="P134">
            <v>49853439.299999997</v>
          </cell>
          <cell r="Q134">
            <v>47495247.350000001</v>
          </cell>
          <cell r="R134">
            <v>47495247.350000001</v>
          </cell>
          <cell r="S134">
            <v>47495247.350000001</v>
          </cell>
          <cell r="T134">
            <v>47651000.350000001</v>
          </cell>
          <cell r="U134">
            <v>47651000.350000001</v>
          </cell>
          <cell r="V134">
            <v>47651000.350000001</v>
          </cell>
          <cell r="W134">
            <v>48636522.5</v>
          </cell>
          <cell r="X134">
            <v>48636522.5</v>
          </cell>
          <cell r="Y134">
            <v>47387639.530000001</v>
          </cell>
          <cell r="Z134">
            <v>47890302.68</v>
          </cell>
          <cell r="AA134">
            <v>47890302.68</v>
          </cell>
          <cell r="AD134">
            <v>49301495.297083341</v>
          </cell>
          <cell r="AE134">
            <v>49199807.73125001</v>
          </cell>
          <cell r="AF134">
            <v>49098120.16541668</v>
          </cell>
          <cell r="AG134">
            <v>48990584.425833344</v>
          </cell>
          <cell r="AH134">
            <v>48877200.51250001</v>
          </cell>
          <cell r="AI134">
            <v>48763816.599166684</v>
          </cell>
          <cell r="AJ134">
            <v>48643620.971250005</v>
          </cell>
          <cell r="AK134">
            <v>48537351.068750001</v>
          </cell>
          <cell r="AL134">
            <v>48399781.815833338</v>
          </cell>
          <cell r="AM134">
            <v>48223181.435000002</v>
          </cell>
          <cell r="AN134">
            <v>48059586.716666669</v>
          </cell>
          <cell r="AP134">
            <v>47795122.736250006</v>
          </cell>
          <cell r="AT134" t="str">
            <v>56</v>
          </cell>
        </row>
        <row r="135">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D135">
            <v>0</v>
          </cell>
          <cell r="AE135">
            <v>0</v>
          </cell>
          <cell r="AF135">
            <v>0</v>
          </cell>
          <cell r="AG135">
            <v>0</v>
          </cell>
          <cell r="AH135">
            <v>0</v>
          </cell>
          <cell r="AI135">
            <v>0</v>
          </cell>
          <cell r="AJ135">
            <v>0</v>
          </cell>
          <cell r="AK135">
            <v>0</v>
          </cell>
          <cell r="AL135">
            <v>0</v>
          </cell>
          <cell r="AM135">
            <v>0</v>
          </cell>
          <cell r="AN135">
            <v>0</v>
          </cell>
          <cell r="AP135">
            <v>0</v>
          </cell>
          <cell r="AT135" t="str">
            <v>56</v>
          </cell>
        </row>
        <row r="136">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D136">
            <v>0</v>
          </cell>
          <cell r="AE136">
            <v>0</v>
          </cell>
          <cell r="AF136">
            <v>0</v>
          </cell>
          <cell r="AG136">
            <v>0</v>
          </cell>
          <cell r="AH136">
            <v>0</v>
          </cell>
          <cell r="AI136">
            <v>0</v>
          </cell>
          <cell r="AJ136">
            <v>0</v>
          </cell>
          <cell r="AK136">
            <v>0</v>
          </cell>
          <cell r="AL136">
            <v>0</v>
          </cell>
          <cell r="AM136">
            <v>0</v>
          </cell>
          <cell r="AN136">
            <v>0</v>
          </cell>
          <cell r="AP136">
            <v>0</v>
          </cell>
          <cell r="AT136" t="str">
            <v>56</v>
          </cell>
        </row>
        <row r="137">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D137">
            <v>0</v>
          </cell>
          <cell r="AE137">
            <v>0</v>
          </cell>
          <cell r="AF137">
            <v>0</v>
          </cell>
          <cell r="AG137">
            <v>0</v>
          </cell>
          <cell r="AH137">
            <v>0</v>
          </cell>
          <cell r="AI137">
            <v>0</v>
          </cell>
          <cell r="AJ137">
            <v>0</v>
          </cell>
          <cell r="AK137">
            <v>0</v>
          </cell>
          <cell r="AL137">
            <v>0</v>
          </cell>
          <cell r="AM137">
            <v>0</v>
          </cell>
          <cell r="AN137">
            <v>0</v>
          </cell>
          <cell r="AP137">
            <v>0</v>
          </cell>
          <cell r="AT137" t="str">
            <v>56</v>
          </cell>
        </row>
        <row r="138">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D138">
            <v>0</v>
          </cell>
          <cell r="AE138">
            <v>0</v>
          </cell>
          <cell r="AF138">
            <v>0</v>
          </cell>
          <cell r="AG138">
            <v>0</v>
          </cell>
          <cell r="AH138">
            <v>0</v>
          </cell>
          <cell r="AI138">
            <v>0</v>
          </cell>
          <cell r="AJ138">
            <v>0</v>
          </cell>
          <cell r="AK138">
            <v>0</v>
          </cell>
          <cell r="AL138">
            <v>0</v>
          </cell>
          <cell r="AM138">
            <v>0</v>
          </cell>
          <cell r="AN138">
            <v>0</v>
          </cell>
          <cell r="AP138">
            <v>0</v>
          </cell>
          <cell r="AT138" t="str">
            <v>56</v>
          </cell>
        </row>
        <row r="139">
          <cell r="J139">
            <v>433379.07</v>
          </cell>
          <cell r="K139">
            <v>425582.7</v>
          </cell>
          <cell r="L139">
            <v>411438.4</v>
          </cell>
          <cell r="M139">
            <v>404645.61</v>
          </cell>
          <cell r="N139">
            <v>397794.82</v>
          </cell>
          <cell r="O139">
            <v>395674.75</v>
          </cell>
          <cell r="P139">
            <v>382535.14</v>
          </cell>
          <cell r="Q139">
            <v>370053.8</v>
          </cell>
          <cell r="R139">
            <v>369979.34</v>
          </cell>
          <cell r="S139">
            <v>351894.07</v>
          </cell>
          <cell r="T139">
            <v>345610.14</v>
          </cell>
          <cell r="U139">
            <v>339539.47</v>
          </cell>
          <cell r="V139">
            <v>333841.14</v>
          </cell>
          <cell r="W139">
            <v>333361.59000000003</v>
          </cell>
          <cell r="X139">
            <v>321012.63</v>
          </cell>
          <cell r="Y139">
            <v>314730.58</v>
          </cell>
          <cell r="Z139">
            <v>308815.67</v>
          </cell>
          <cell r="AA139">
            <v>307616.39</v>
          </cell>
          <cell r="AD139">
            <v>434893.42499999987</v>
          </cell>
          <cell r="AE139">
            <v>421775.78208333324</v>
          </cell>
          <cell r="AF139">
            <v>408606.87624999997</v>
          </cell>
          <cell r="AG139">
            <v>398004.91749999998</v>
          </cell>
          <cell r="AH139">
            <v>389870.80458333326</v>
          </cell>
          <cell r="AI139">
            <v>381529.86208333325</v>
          </cell>
          <cell r="AJ139">
            <v>373539.90208333335</v>
          </cell>
          <cell r="AK139">
            <v>365929.61541666667</v>
          </cell>
          <cell r="AL139">
            <v>358415.41541666671</v>
          </cell>
          <cell r="AM139">
            <v>350961.49124999996</v>
          </cell>
          <cell r="AN139">
            <v>343584.92833333329</v>
          </cell>
          <cell r="AP139">
            <v>330064.46416666667</v>
          </cell>
          <cell r="AT139" t="str">
            <v>56</v>
          </cell>
        </row>
        <row r="140">
          <cell r="J140">
            <v>-7222800</v>
          </cell>
          <cell r="K140">
            <v>-7222800</v>
          </cell>
          <cell r="L140">
            <v>-7222800</v>
          </cell>
          <cell r="M140">
            <v>-7222800</v>
          </cell>
          <cell r="N140">
            <v>-7222800</v>
          </cell>
          <cell r="O140">
            <v>-6319950</v>
          </cell>
          <cell r="P140">
            <v>-6319950</v>
          </cell>
          <cell r="Q140">
            <v>-6319950</v>
          </cell>
          <cell r="R140">
            <v>-6319950</v>
          </cell>
          <cell r="S140">
            <v>-6319950</v>
          </cell>
          <cell r="T140">
            <v>-6319950</v>
          </cell>
          <cell r="U140">
            <v>-6319950</v>
          </cell>
          <cell r="V140">
            <v>-6319950</v>
          </cell>
          <cell r="W140">
            <v>-6319950</v>
          </cell>
          <cell r="X140">
            <v>-6319950</v>
          </cell>
          <cell r="Y140">
            <v>-6319950</v>
          </cell>
          <cell r="Z140">
            <v>-6319950</v>
          </cell>
          <cell r="AA140">
            <v>-5417100</v>
          </cell>
          <cell r="AD140">
            <v>-7046081.25</v>
          </cell>
          <cell r="AE140">
            <v>-6966293.75</v>
          </cell>
          <cell r="AF140">
            <v>-6886506.25</v>
          </cell>
          <cell r="AG140">
            <v>-6808993.75</v>
          </cell>
          <cell r="AH140">
            <v>-6733756.25</v>
          </cell>
          <cell r="AI140">
            <v>-6658518.75</v>
          </cell>
          <cell r="AJ140">
            <v>-6583281.25</v>
          </cell>
          <cell r="AK140">
            <v>-6508043.75</v>
          </cell>
          <cell r="AL140">
            <v>-6432806.25</v>
          </cell>
          <cell r="AM140">
            <v>-6357568.75</v>
          </cell>
          <cell r="AN140">
            <v>-6282331.25</v>
          </cell>
          <cell r="AP140">
            <v>-6131856.25</v>
          </cell>
          <cell r="AT140" t="str">
            <v>56</v>
          </cell>
        </row>
        <row r="141">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D141">
            <v>0</v>
          </cell>
          <cell r="AE141">
            <v>0</v>
          </cell>
          <cell r="AF141">
            <v>0</v>
          </cell>
          <cell r="AG141">
            <v>0</v>
          </cell>
          <cell r="AH141">
            <v>0</v>
          </cell>
          <cell r="AI141">
            <v>0</v>
          </cell>
          <cell r="AJ141">
            <v>0</v>
          </cell>
          <cell r="AK141">
            <v>0</v>
          </cell>
          <cell r="AL141">
            <v>0</v>
          </cell>
          <cell r="AM141">
            <v>0</v>
          </cell>
          <cell r="AN141">
            <v>0</v>
          </cell>
          <cell r="AP141">
            <v>0</v>
          </cell>
          <cell r="AT141" t="str">
            <v>56</v>
          </cell>
        </row>
        <row r="142">
          <cell r="J142">
            <v>7222800</v>
          </cell>
          <cell r="K142">
            <v>7222800</v>
          </cell>
          <cell r="L142">
            <v>7222800</v>
          </cell>
          <cell r="M142">
            <v>7222800</v>
          </cell>
          <cell r="N142">
            <v>7222800</v>
          </cell>
          <cell r="O142">
            <v>6319950</v>
          </cell>
          <cell r="P142">
            <v>6319950</v>
          </cell>
          <cell r="Q142">
            <v>6319950</v>
          </cell>
          <cell r="R142">
            <v>6319950</v>
          </cell>
          <cell r="S142">
            <v>6319950</v>
          </cell>
          <cell r="T142">
            <v>6319950</v>
          </cell>
          <cell r="U142">
            <v>6319950</v>
          </cell>
          <cell r="V142">
            <v>6319950</v>
          </cell>
          <cell r="W142">
            <v>6319950</v>
          </cell>
          <cell r="X142">
            <v>6319950</v>
          </cell>
          <cell r="Y142">
            <v>6319950</v>
          </cell>
          <cell r="Z142">
            <v>6319950</v>
          </cell>
          <cell r="AA142">
            <v>5417100</v>
          </cell>
          <cell r="AD142">
            <v>7046081.25</v>
          </cell>
          <cell r="AE142">
            <v>6966293.75</v>
          </cell>
          <cell r="AF142">
            <v>6886506.25</v>
          </cell>
          <cell r="AG142">
            <v>6808993.75</v>
          </cell>
          <cell r="AH142">
            <v>6733756.25</v>
          </cell>
          <cell r="AI142">
            <v>6658518.75</v>
          </cell>
          <cell r="AJ142">
            <v>6583281.25</v>
          </cell>
          <cell r="AK142">
            <v>6508043.75</v>
          </cell>
          <cell r="AL142">
            <v>6432806.25</v>
          </cell>
          <cell r="AM142">
            <v>6357568.75</v>
          </cell>
          <cell r="AN142">
            <v>6282331.25</v>
          </cell>
          <cell r="AP142">
            <v>6131856.25</v>
          </cell>
          <cell r="AT142" t="str">
            <v>56</v>
          </cell>
        </row>
        <row r="143">
          <cell r="J143">
            <v>1295113.1599999999</v>
          </cell>
          <cell r="K143">
            <v>1287515.76</v>
          </cell>
          <cell r="L143">
            <v>1279860.49</v>
          </cell>
          <cell r="M143">
            <v>1279860.49</v>
          </cell>
          <cell r="N143">
            <v>1272293.96</v>
          </cell>
          <cell r="O143">
            <v>1256542.99</v>
          </cell>
          <cell r="P143">
            <v>1248651.73</v>
          </cell>
          <cell r="Q143">
            <v>1240700.33</v>
          </cell>
          <cell r="R143">
            <v>1232688.32</v>
          </cell>
          <cell r="S143">
            <v>1224615.22</v>
          </cell>
          <cell r="T143">
            <v>1216480.56</v>
          </cell>
          <cell r="U143">
            <v>1208283.8600000001</v>
          </cell>
          <cell r="V143">
            <v>1200024.6399999999</v>
          </cell>
          <cell r="W143">
            <v>1191702.42</v>
          </cell>
          <cell r="X143">
            <v>1183316.69</v>
          </cell>
          <cell r="Y143">
            <v>1174866.99</v>
          </cell>
          <cell r="Z143">
            <v>1166352.8</v>
          </cell>
          <cell r="AA143">
            <v>1157773.6299999999</v>
          </cell>
          <cell r="AD143">
            <v>1285507.9883333335</v>
          </cell>
          <cell r="AE143">
            <v>1279461.9212500001</v>
          </cell>
          <cell r="AF143">
            <v>1272745.6412500001</v>
          </cell>
          <cell r="AG143">
            <v>1265316.9954166668</v>
          </cell>
          <cell r="AH143">
            <v>1257482.6258333335</v>
          </cell>
          <cell r="AI143">
            <v>1249588.5508333335</v>
          </cell>
          <cell r="AJ143">
            <v>1241634.3066666669</v>
          </cell>
          <cell r="AK143">
            <v>1233619.4258333335</v>
          </cell>
          <cell r="AL143">
            <v>1225222.0383333333</v>
          </cell>
          <cell r="AM143">
            <v>1216433.0941666665</v>
          </cell>
          <cell r="AN143">
            <v>1207903.4891666668</v>
          </cell>
          <cell r="AP143">
            <v>1191316.1183333334</v>
          </cell>
          <cell r="AT143" t="str">
            <v>56</v>
          </cell>
        </row>
        <row r="144">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D144">
            <v>0</v>
          </cell>
          <cell r="AE144">
            <v>0</v>
          </cell>
          <cell r="AF144">
            <v>0</v>
          </cell>
          <cell r="AG144">
            <v>0</v>
          </cell>
          <cell r="AH144">
            <v>0</v>
          </cell>
          <cell r="AI144">
            <v>0</v>
          </cell>
          <cell r="AJ144">
            <v>0</v>
          </cell>
          <cell r="AK144">
            <v>0</v>
          </cell>
          <cell r="AL144">
            <v>0</v>
          </cell>
          <cell r="AM144">
            <v>0</v>
          </cell>
          <cell r="AN144">
            <v>0</v>
          </cell>
          <cell r="AP144">
            <v>0</v>
          </cell>
          <cell r="AT144" t="str">
            <v>56</v>
          </cell>
        </row>
        <row r="145">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D145">
            <v>0</v>
          </cell>
          <cell r="AE145">
            <v>0</v>
          </cell>
          <cell r="AF145">
            <v>0</v>
          </cell>
          <cell r="AG145">
            <v>0</v>
          </cell>
          <cell r="AH145">
            <v>0</v>
          </cell>
          <cell r="AI145">
            <v>0</v>
          </cell>
          <cell r="AJ145">
            <v>0</v>
          </cell>
          <cell r="AK145">
            <v>0</v>
          </cell>
          <cell r="AL145">
            <v>0</v>
          </cell>
          <cell r="AM145">
            <v>0</v>
          </cell>
          <cell r="AN145">
            <v>0</v>
          </cell>
          <cell r="AP145">
            <v>0</v>
          </cell>
          <cell r="AT145" t="str">
            <v>56</v>
          </cell>
        </row>
        <row r="146">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D146">
            <v>0</v>
          </cell>
          <cell r="AE146">
            <v>0</v>
          </cell>
          <cell r="AF146">
            <v>0</v>
          </cell>
          <cell r="AG146">
            <v>0</v>
          </cell>
          <cell r="AH146">
            <v>0</v>
          </cell>
          <cell r="AI146">
            <v>0</v>
          </cell>
          <cell r="AJ146">
            <v>0</v>
          </cell>
          <cell r="AK146">
            <v>0</v>
          </cell>
          <cell r="AL146">
            <v>0</v>
          </cell>
          <cell r="AM146">
            <v>0</v>
          </cell>
          <cell r="AN146">
            <v>0</v>
          </cell>
          <cell r="AP146">
            <v>0</v>
          </cell>
          <cell r="AT146" t="str">
            <v>56</v>
          </cell>
        </row>
        <row r="147">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D147">
            <v>0</v>
          </cell>
          <cell r="AE147">
            <v>0</v>
          </cell>
          <cell r="AF147">
            <v>0</v>
          </cell>
          <cell r="AG147">
            <v>0</v>
          </cell>
          <cell r="AH147">
            <v>0</v>
          </cell>
          <cell r="AI147">
            <v>0</v>
          </cell>
          <cell r="AJ147">
            <v>0</v>
          </cell>
          <cell r="AK147">
            <v>0</v>
          </cell>
          <cell r="AL147">
            <v>0</v>
          </cell>
          <cell r="AM147">
            <v>0</v>
          </cell>
          <cell r="AN147">
            <v>0</v>
          </cell>
          <cell r="AP147">
            <v>0</v>
          </cell>
          <cell r="AT147" t="str">
            <v>56</v>
          </cell>
        </row>
        <row r="148">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D148">
            <v>0</v>
          </cell>
          <cell r="AE148">
            <v>0</v>
          </cell>
          <cell r="AF148">
            <v>0</v>
          </cell>
          <cell r="AG148">
            <v>0</v>
          </cell>
          <cell r="AH148">
            <v>0</v>
          </cell>
          <cell r="AI148">
            <v>0</v>
          </cell>
          <cell r="AJ148">
            <v>0</v>
          </cell>
          <cell r="AK148">
            <v>0</v>
          </cell>
          <cell r="AL148">
            <v>0</v>
          </cell>
          <cell r="AM148">
            <v>0</v>
          </cell>
          <cell r="AN148">
            <v>0</v>
          </cell>
          <cell r="AP148">
            <v>0</v>
          </cell>
          <cell r="AT148" t="str">
            <v>56</v>
          </cell>
        </row>
        <row r="149">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D149">
            <v>0</v>
          </cell>
          <cell r="AE149">
            <v>0</v>
          </cell>
          <cell r="AF149">
            <v>0</v>
          </cell>
          <cell r="AG149">
            <v>0</v>
          </cell>
          <cell r="AH149">
            <v>0</v>
          </cell>
          <cell r="AI149">
            <v>0</v>
          </cell>
          <cell r="AJ149">
            <v>0</v>
          </cell>
          <cell r="AK149">
            <v>0</v>
          </cell>
          <cell r="AL149">
            <v>0</v>
          </cell>
          <cell r="AM149">
            <v>0</v>
          </cell>
          <cell r="AN149">
            <v>0</v>
          </cell>
          <cell r="AP149">
            <v>0</v>
          </cell>
          <cell r="AT149" t="str">
            <v>56</v>
          </cell>
        </row>
        <row r="150">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D150">
            <v>0</v>
          </cell>
          <cell r="AE150">
            <v>0</v>
          </cell>
          <cell r="AF150">
            <v>0</v>
          </cell>
          <cell r="AG150">
            <v>0</v>
          </cell>
          <cell r="AH150">
            <v>0</v>
          </cell>
          <cell r="AI150">
            <v>0</v>
          </cell>
          <cell r="AJ150">
            <v>0</v>
          </cell>
          <cell r="AK150">
            <v>0</v>
          </cell>
          <cell r="AL150">
            <v>0</v>
          </cell>
          <cell r="AM150">
            <v>0</v>
          </cell>
          <cell r="AN150">
            <v>0</v>
          </cell>
          <cell r="AP150">
            <v>0</v>
          </cell>
          <cell r="AT150" t="str">
            <v>56</v>
          </cell>
        </row>
        <row r="151">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D151">
            <v>0</v>
          </cell>
          <cell r="AE151">
            <v>0</v>
          </cell>
          <cell r="AF151">
            <v>0</v>
          </cell>
          <cell r="AG151">
            <v>0</v>
          </cell>
          <cell r="AH151">
            <v>0</v>
          </cell>
          <cell r="AI151">
            <v>0</v>
          </cell>
          <cell r="AJ151">
            <v>0</v>
          </cell>
          <cell r="AK151">
            <v>0</v>
          </cell>
          <cell r="AL151">
            <v>0</v>
          </cell>
          <cell r="AM151">
            <v>0</v>
          </cell>
          <cell r="AN151">
            <v>0</v>
          </cell>
          <cell r="AP151">
            <v>0</v>
          </cell>
          <cell r="AT151" t="str">
            <v>56</v>
          </cell>
        </row>
        <row r="152">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D152">
            <v>7982.8675000000003</v>
          </cell>
          <cell r="AE152">
            <v>4469.8675000000003</v>
          </cell>
          <cell r="AF152">
            <v>956.86749999999995</v>
          </cell>
          <cell r="AG152">
            <v>-399.81625000000003</v>
          </cell>
          <cell r="AH152">
            <v>0</v>
          </cell>
          <cell r="AI152">
            <v>0</v>
          </cell>
          <cell r="AJ152">
            <v>0</v>
          </cell>
          <cell r="AK152">
            <v>0</v>
          </cell>
          <cell r="AL152">
            <v>0</v>
          </cell>
          <cell r="AM152">
            <v>0</v>
          </cell>
          <cell r="AN152">
            <v>0</v>
          </cell>
          <cell r="AP152">
            <v>0</v>
          </cell>
          <cell r="AT152" t="str">
            <v>56</v>
          </cell>
        </row>
        <row r="153">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D153">
            <v>0</v>
          </cell>
          <cell r="AE153">
            <v>0</v>
          </cell>
          <cell r="AF153">
            <v>0</v>
          </cell>
          <cell r="AG153">
            <v>0</v>
          </cell>
          <cell r="AH153">
            <v>0</v>
          </cell>
          <cell r="AI153">
            <v>0</v>
          </cell>
          <cell r="AJ153">
            <v>0</v>
          </cell>
          <cell r="AK153">
            <v>0</v>
          </cell>
          <cell r="AL153">
            <v>0</v>
          </cell>
          <cell r="AM153">
            <v>0</v>
          </cell>
          <cell r="AN153">
            <v>0</v>
          </cell>
          <cell r="AP153">
            <v>0</v>
          </cell>
          <cell r="AT153" t="str">
            <v>56</v>
          </cell>
        </row>
        <row r="154">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D154">
            <v>0</v>
          </cell>
          <cell r="AE154">
            <v>0</v>
          </cell>
          <cell r="AF154">
            <v>0</v>
          </cell>
          <cell r="AG154">
            <v>0</v>
          </cell>
          <cell r="AH154">
            <v>0</v>
          </cell>
          <cell r="AI154">
            <v>0</v>
          </cell>
          <cell r="AJ154">
            <v>0</v>
          </cell>
          <cell r="AK154">
            <v>0</v>
          </cell>
          <cell r="AL154">
            <v>0</v>
          </cell>
          <cell r="AM154">
            <v>0</v>
          </cell>
          <cell r="AN154">
            <v>0</v>
          </cell>
          <cell r="AP154">
            <v>0</v>
          </cell>
          <cell r="AT154" t="str">
            <v>56</v>
          </cell>
        </row>
        <row r="155">
          <cell r="J155">
            <v>18500000</v>
          </cell>
          <cell r="K155">
            <v>18500000</v>
          </cell>
          <cell r="L155">
            <v>18500000</v>
          </cell>
          <cell r="M155">
            <v>18500000</v>
          </cell>
          <cell r="N155">
            <v>18500000</v>
          </cell>
          <cell r="O155">
            <v>18500000</v>
          </cell>
          <cell r="P155">
            <v>18500000</v>
          </cell>
          <cell r="Q155">
            <v>18500000</v>
          </cell>
          <cell r="R155">
            <v>18500000</v>
          </cell>
          <cell r="S155">
            <v>18500000</v>
          </cell>
          <cell r="T155">
            <v>18500000</v>
          </cell>
          <cell r="U155">
            <v>18500000</v>
          </cell>
          <cell r="V155">
            <v>18500000</v>
          </cell>
          <cell r="W155">
            <v>18500000</v>
          </cell>
          <cell r="X155">
            <v>18500000</v>
          </cell>
          <cell r="Y155">
            <v>18500000</v>
          </cell>
          <cell r="Z155">
            <v>18500000</v>
          </cell>
          <cell r="AA155">
            <v>18500000</v>
          </cell>
          <cell r="AD155">
            <v>18500000</v>
          </cell>
          <cell r="AE155">
            <v>18500000</v>
          </cell>
          <cell r="AF155">
            <v>18500000</v>
          </cell>
          <cell r="AG155">
            <v>18500000</v>
          </cell>
          <cell r="AH155">
            <v>18500000</v>
          </cell>
          <cell r="AI155">
            <v>18500000</v>
          </cell>
          <cell r="AJ155">
            <v>18500000</v>
          </cell>
          <cell r="AK155">
            <v>18500000</v>
          </cell>
          <cell r="AL155">
            <v>18500000</v>
          </cell>
          <cell r="AM155">
            <v>18500000</v>
          </cell>
          <cell r="AN155">
            <v>18500000</v>
          </cell>
          <cell r="AP155">
            <v>18500000</v>
          </cell>
          <cell r="AT155" t="str">
            <v>23</v>
          </cell>
        </row>
        <row r="156">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D156">
            <v>0</v>
          </cell>
          <cell r="AE156">
            <v>0</v>
          </cell>
          <cell r="AF156">
            <v>0</v>
          </cell>
          <cell r="AG156">
            <v>0</v>
          </cell>
          <cell r="AH156">
            <v>0</v>
          </cell>
          <cell r="AI156">
            <v>0</v>
          </cell>
          <cell r="AJ156">
            <v>0</v>
          </cell>
          <cell r="AK156">
            <v>0</v>
          </cell>
          <cell r="AL156">
            <v>0</v>
          </cell>
          <cell r="AM156">
            <v>0</v>
          </cell>
          <cell r="AN156">
            <v>0</v>
          </cell>
          <cell r="AP156">
            <v>0</v>
          </cell>
          <cell r="AT156" t="str">
            <v>57</v>
          </cell>
        </row>
        <row r="157">
          <cell r="J157">
            <v>1662360.65</v>
          </cell>
          <cell r="K157">
            <v>1662496.9</v>
          </cell>
          <cell r="L157">
            <v>1662637.7</v>
          </cell>
          <cell r="M157">
            <v>1662773.97</v>
          </cell>
          <cell r="N157">
            <v>1662914.79</v>
          </cell>
          <cell r="O157">
            <v>1663055.63</v>
          </cell>
          <cell r="P157">
            <v>1663191.93</v>
          </cell>
          <cell r="Q157">
            <v>1663332.79</v>
          </cell>
          <cell r="R157">
            <v>1663469.12</v>
          </cell>
          <cell r="S157">
            <v>1663610</v>
          </cell>
          <cell r="T157">
            <v>1663751.31</v>
          </cell>
          <cell r="U157">
            <v>1663878.95</v>
          </cell>
          <cell r="V157">
            <v>1664232.22</v>
          </cell>
          <cell r="W157">
            <v>1664574.16</v>
          </cell>
          <cell r="X157">
            <v>1664927.58</v>
          </cell>
          <cell r="Y157">
            <v>1665386</v>
          </cell>
          <cell r="Z157">
            <v>1665951.77</v>
          </cell>
          <cell r="AA157">
            <v>1666517.74</v>
          </cell>
          <cell r="AD157">
            <v>1662538.2570833331</v>
          </cell>
          <cell r="AE157">
            <v>1662655.8825000001</v>
          </cell>
          <cell r="AF157">
            <v>1662781.5862499999</v>
          </cell>
          <cell r="AG157">
            <v>1662915.5229166665</v>
          </cell>
          <cell r="AH157">
            <v>1663053.6833333333</v>
          </cell>
          <cell r="AI157">
            <v>1663200.7937500002</v>
          </cell>
          <cell r="AJ157">
            <v>1663365.3283333334</v>
          </cell>
          <cell r="AK157">
            <v>1663547.2925000002</v>
          </cell>
          <cell r="AL157">
            <v>1663751.5387500001</v>
          </cell>
          <cell r="AM157">
            <v>1663986.9141666666</v>
          </cell>
          <cell r="AN157">
            <v>1664257.7095833335</v>
          </cell>
          <cell r="AP157">
            <v>1664903.90625</v>
          </cell>
          <cell r="AT157" t="str">
            <v>57</v>
          </cell>
        </row>
        <row r="158">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D158">
            <v>0</v>
          </cell>
          <cell r="AE158">
            <v>0</v>
          </cell>
          <cell r="AF158">
            <v>0</v>
          </cell>
          <cell r="AG158">
            <v>0</v>
          </cell>
          <cell r="AH158">
            <v>0</v>
          </cell>
          <cell r="AI158">
            <v>0</v>
          </cell>
          <cell r="AJ158">
            <v>0</v>
          </cell>
          <cell r="AK158">
            <v>0</v>
          </cell>
          <cell r="AL158">
            <v>0</v>
          </cell>
          <cell r="AM158">
            <v>0</v>
          </cell>
          <cell r="AN158">
            <v>0</v>
          </cell>
          <cell r="AP158">
            <v>0</v>
          </cell>
          <cell r="AT158">
            <v>0</v>
          </cell>
        </row>
        <row r="159">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D159">
            <v>0</v>
          </cell>
          <cell r="AE159">
            <v>0</v>
          </cell>
          <cell r="AF159">
            <v>0</v>
          </cell>
          <cell r="AG159">
            <v>0</v>
          </cell>
          <cell r="AH159">
            <v>0</v>
          </cell>
          <cell r="AI159">
            <v>0</v>
          </cell>
          <cell r="AJ159">
            <v>0</v>
          </cell>
          <cell r="AK159">
            <v>0</v>
          </cell>
          <cell r="AL159">
            <v>0</v>
          </cell>
          <cell r="AM159">
            <v>0</v>
          </cell>
          <cell r="AN159">
            <v>0</v>
          </cell>
          <cell r="AP159">
            <v>0</v>
          </cell>
          <cell r="AT159">
            <v>0</v>
          </cell>
        </row>
        <row r="160">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D160">
            <v>0</v>
          </cell>
          <cell r="AE160">
            <v>0</v>
          </cell>
          <cell r="AF160">
            <v>0</v>
          </cell>
          <cell r="AG160">
            <v>0</v>
          </cell>
          <cell r="AH160">
            <v>0</v>
          </cell>
          <cell r="AI160">
            <v>0</v>
          </cell>
          <cell r="AJ160">
            <v>0</v>
          </cell>
          <cell r="AK160">
            <v>0</v>
          </cell>
          <cell r="AL160">
            <v>0</v>
          </cell>
          <cell r="AM160">
            <v>0</v>
          </cell>
          <cell r="AN160">
            <v>0</v>
          </cell>
          <cell r="AP160">
            <v>0</v>
          </cell>
          <cell r="AT160">
            <v>0</v>
          </cell>
        </row>
        <row r="161">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D161">
            <v>0</v>
          </cell>
          <cell r="AE161">
            <v>0</v>
          </cell>
          <cell r="AF161">
            <v>0</v>
          </cell>
          <cell r="AG161">
            <v>0</v>
          </cell>
          <cell r="AH161">
            <v>0</v>
          </cell>
          <cell r="AI161">
            <v>0</v>
          </cell>
          <cell r="AJ161">
            <v>0</v>
          </cell>
          <cell r="AK161">
            <v>0</v>
          </cell>
          <cell r="AL161">
            <v>0</v>
          </cell>
          <cell r="AM161">
            <v>0</v>
          </cell>
          <cell r="AN161">
            <v>0</v>
          </cell>
          <cell r="AP161">
            <v>0</v>
          </cell>
          <cell r="AT161">
            <v>0</v>
          </cell>
        </row>
        <row r="162">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D162">
            <v>0</v>
          </cell>
          <cell r="AE162">
            <v>0</v>
          </cell>
          <cell r="AF162">
            <v>0</v>
          </cell>
          <cell r="AG162">
            <v>0</v>
          </cell>
          <cell r="AH162">
            <v>0</v>
          </cell>
          <cell r="AI162">
            <v>0</v>
          </cell>
          <cell r="AJ162">
            <v>0</v>
          </cell>
          <cell r="AK162">
            <v>0</v>
          </cell>
          <cell r="AL162">
            <v>0</v>
          </cell>
          <cell r="AM162">
            <v>0</v>
          </cell>
          <cell r="AN162">
            <v>0</v>
          </cell>
          <cell r="AP162">
            <v>0</v>
          </cell>
          <cell r="AT162">
            <v>0</v>
          </cell>
        </row>
        <row r="163">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D163">
            <v>0</v>
          </cell>
          <cell r="AE163">
            <v>0</v>
          </cell>
          <cell r="AF163">
            <v>0</v>
          </cell>
          <cell r="AG163">
            <v>0</v>
          </cell>
          <cell r="AH163">
            <v>0</v>
          </cell>
          <cell r="AI163">
            <v>0</v>
          </cell>
          <cell r="AJ163">
            <v>0</v>
          </cell>
          <cell r="AK163">
            <v>0</v>
          </cell>
          <cell r="AL163">
            <v>0</v>
          </cell>
          <cell r="AM163">
            <v>0</v>
          </cell>
          <cell r="AN163">
            <v>0</v>
          </cell>
          <cell r="AP163">
            <v>0</v>
          </cell>
          <cell r="AT163">
            <v>0</v>
          </cell>
        </row>
        <row r="164">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D164">
            <v>0</v>
          </cell>
          <cell r="AE164">
            <v>0</v>
          </cell>
          <cell r="AF164">
            <v>0</v>
          </cell>
          <cell r="AG164">
            <v>0</v>
          </cell>
          <cell r="AH164">
            <v>0</v>
          </cell>
          <cell r="AI164">
            <v>0</v>
          </cell>
          <cell r="AJ164">
            <v>0</v>
          </cell>
          <cell r="AK164">
            <v>0</v>
          </cell>
          <cell r="AL164">
            <v>0</v>
          </cell>
          <cell r="AM164">
            <v>0</v>
          </cell>
          <cell r="AN164">
            <v>0</v>
          </cell>
          <cell r="AP164">
            <v>0</v>
          </cell>
          <cell r="AT164">
            <v>0</v>
          </cell>
        </row>
        <row r="165">
          <cell r="J165">
            <v>31728.23</v>
          </cell>
          <cell r="K165">
            <v>39421.93</v>
          </cell>
          <cell r="L165">
            <v>61743.5</v>
          </cell>
          <cell r="M165">
            <v>88518.29</v>
          </cell>
          <cell r="N165">
            <v>95249.46</v>
          </cell>
          <cell r="O165">
            <v>101174.96</v>
          </cell>
          <cell r="P165">
            <v>102244.96</v>
          </cell>
          <cell r="Q165">
            <v>13099.16</v>
          </cell>
          <cell r="R165">
            <v>19929.66</v>
          </cell>
          <cell r="S165">
            <v>20783.88</v>
          </cell>
          <cell r="T165">
            <v>26061.98</v>
          </cell>
          <cell r="U165">
            <v>30368.98</v>
          </cell>
          <cell r="V165">
            <v>40744.480000000003</v>
          </cell>
          <cell r="W165">
            <v>46212.98</v>
          </cell>
          <cell r="X165">
            <v>75180.08</v>
          </cell>
          <cell r="Y165">
            <v>92022.15</v>
          </cell>
          <cell r="Z165">
            <v>96302.07</v>
          </cell>
          <cell r="AA165">
            <v>101364.37</v>
          </cell>
          <cell r="AD165">
            <v>61896.368333333325</v>
          </cell>
          <cell r="AE165">
            <v>54012.620833333342</v>
          </cell>
          <cell r="AF165">
            <v>50453.913750000014</v>
          </cell>
          <cell r="AG165">
            <v>51206.663750000014</v>
          </cell>
          <cell r="AH165">
            <v>52086.942916666681</v>
          </cell>
          <cell r="AI165">
            <v>52902.759583333325</v>
          </cell>
          <cell r="AJ165">
            <v>53561.397083333322</v>
          </cell>
          <cell r="AK165">
            <v>54404.214999999997</v>
          </cell>
          <cell r="AL165">
            <v>55110.066666666651</v>
          </cell>
          <cell r="AM165">
            <v>55299.919583333336</v>
          </cell>
          <cell r="AN165">
            <v>55351.670416666682</v>
          </cell>
          <cell r="AP165">
            <v>59200.676250000019</v>
          </cell>
          <cell r="AT165">
            <v>0</v>
          </cell>
        </row>
        <row r="166">
          <cell r="J166">
            <v>1403962.02</v>
          </cell>
          <cell r="K166">
            <v>92487.48</v>
          </cell>
          <cell r="L166">
            <v>255462.47</v>
          </cell>
          <cell r="M166">
            <v>421708.74</v>
          </cell>
          <cell r="N166">
            <v>61545.22</v>
          </cell>
          <cell r="O166">
            <v>209245.98</v>
          </cell>
          <cell r="P166">
            <v>356850.29</v>
          </cell>
          <cell r="Q166">
            <v>58867.06</v>
          </cell>
          <cell r="R166">
            <v>315979.58</v>
          </cell>
          <cell r="S166">
            <v>603691.56000000006</v>
          </cell>
          <cell r="T166">
            <v>49656</v>
          </cell>
          <cell r="U166">
            <v>269088.90999999997</v>
          </cell>
          <cell r="V166">
            <v>486995.59</v>
          </cell>
          <cell r="W166">
            <v>64093.26</v>
          </cell>
          <cell r="X166">
            <v>222254.71</v>
          </cell>
          <cell r="Y166">
            <v>381732.35</v>
          </cell>
          <cell r="Z166">
            <v>525501.55000000005</v>
          </cell>
          <cell r="AA166">
            <v>691100.82</v>
          </cell>
          <cell r="AD166">
            <v>499057.69666666677</v>
          </cell>
          <cell r="AE166">
            <v>496357.75916666671</v>
          </cell>
          <cell r="AF166">
            <v>493032.56541666668</v>
          </cell>
          <cell r="AG166">
            <v>454651.57500000001</v>
          </cell>
          <cell r="AH166">
            <v>379740.10583333339</v>
          </cell>
          <cell r="AI166">
            <v>303338.50791666668</v>
          </cell>
          <cell r="AJ166">
            <v>263948.48083333339</v>
          </cell>
          <cell r="AK166">
            <v>261381.73166666666</v>
          </cell>
          <cell r="AL166">
            <v>258332.39208333331</v>
          </cell>
          <cell r="AM166">
            <v>275998.22291666665</v>
          </cell>
          <cell r="AN166">
            <v>315407.02166666661</v>
          </cell>
          <cell r="AP166">
            <v>379036.59833333333</v>
          </cell>
          <cell r="AT166">
            <v>0</v>
          </cell>
        </row>
        <row r="167">
          <cell r="J167">
            <v>15317.15</v>
          </cell>
          <cell r="K167">
            <v>13855.45</v>
          </cell>
          <cell r="L167">
            <v>14175.34</v>
          </cell>
          <cell r="M167">
            <v>15120.72</v>
          </cell>
          <cell r="N167">
            <v>13696.54</v>
          </cell>
          <cell r="O167">
            <v>11789.98</v>
          </cell>
          <cell r="P167">
            <v>16671.57</v>
          </cell>
          <cell r="Q167">
            <v>12659.11</v>
          </cell>
          <cell r="R167">
            <v>13241.5</v>
          </cell>
          <cell r="S167">
            <v>15247.15</v>
          </cell>
          <cell r="T167">
            <v>17836.89</v>
          </cell>
          <cell r="U167">
            <v>13086.71</v>
          </cell>
          <cell r="V167">
            <v>16038.73</v>
          </cell>
          <cell r="W167">
            <v>13355.21</v>
          </cell>
          <cell r="X167">
            <v>17837.689999999999</v>
          </cell>
          <cell r="Y167">
            <v>14554.7</v>
          </cell>
          <cell r="Z167">
            <v>10163.950000000001</v>
          </cell>
          <cell r="AA167">
            <v>15828.28</v>
          </cell>
          <cell r="AD167">
            <v>14480.365833333335</v>
          </cell>
          <cell r="AE167">
            <v>14267.151250000001</v>
          </cell>
          <cell r="AF167">
            <v>14114.360416666665</v>
          </cell>
          <cell r="AG167">
            <v>14232.972499999998</v>
          </cell>
          <cell r="AH167">
            <v>14377.632916666669</v>
          </cell>
          <cell r="AI167">
            <v>14421.574999999999</v>
          </cell>
          <cell r="AJ167">
            <v>14430.797499999999</v>
          </cell>
          <cell r="AK167">
            <v>14562.552083333334</v>
          </cell>
          <cell r="AL167">
            <v>14691.565833333332</v>
          </cell>
          <cell r="AM167">
            <v>14520.790416666669</v>
          </cell>
          <cell r="AN167">
            <v>14541.861666666669</v>
          </cell>
          <cell r="AP167">
            <v>14718.604166666666</v>
          </cell>
          <cell r="AT167">
            <v>0</v>
          </cell>
        </row>
        <row r="168">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D168">
            <v>0</v>
          </cell>
          <cell r="AE168">
            <v>0</v>
          </cell>
          <cell r="AF168">
            <v>0</v>
          </cell>
          <cell r="AG168">
            <v>0</v>
          </cell>
          <cell r="AH168">
            <v>0</v>
          </cell>
          <cell r="AI168">
            <v>0</v>
          </cell>
          <cell r="AJ168">
            <v>0</v>
          </cell>
          <cell r="AK168">
            <v>0</v>
          </cell>
          <cell r="AL168">
            <v>0</v>
          </cell>
          <cell r="AM168">
            <v>0</v>
          </cell>
          <cell r="AN168">
            <v>0</v>
          </cell>
          <cell r="AP168">
            <v>0</v>
          </cell>
          <cell r="AT168">
            <v>0</v>
          </cell>
        </row>
        <row r="169">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D169">
            <v>0</v>
          </cell>
          <cell r="AE169">
            <v>0</v>
          </cell>
          <cell r="AF169">
            <v>0</v>
          </cell>
          <cell r="AG169">
            <v>0</v>
          </cell>
          <cell r="AH169">
            <v>0</v>
          </cell>
          <cell r="AI169">
            <v>0</v>
          </cell>
          <cell r="AJ169">
            <v>0</v>
          </cell>
          <cell r="AK169">
            <v>0</v>
          </cell>
          <cell r="AL169">
            <v>0</v>
          </cell>
          <cell r="AM169">
            <v>0</v>
          </cell>
          <cell r="AN169">
            <v>0</v>
          </cell>
          <cell r="AP169">
            <v>0</v>
          </cell>
          <cell r="AT169">
            <v>0</v>
          </cell>
        </row>
        <row r="170">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D170">
            <v>0</v>
          </cell>
          <cell r="AE170">
            <v>0</v>
          </cell>
          <cell r="AF170">
            <v>0</v>
          </cell>
          <cell r="AG170">
            <v>0</v>
          </cell>
          <cell r="AH170">
            <v>0</v>
          </cell>
          <cell r="AI170">
            <v>0</v>
          </cell>
          <cell r="AJ170">
            <v>0</v>
          </cell>
          <cell r="AK170">
            <v>0</v>
          </cell>
          <cell r="AL170">
            <v>0</v>
          </cell>
          <cell r="AM170">
            <v>0</v>
          </cell>
          <cell r="AN170">
            <v>0</v>
          </cell>
          <cell r="AP170">
            <v>0</v>
          </cell>
          <cell r="AT170" t="str">
            <v>56</v>
          </cell>
        </row>
        <row r="171">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D171">
            <v>0</v>
          </cell>
          <cell r="AE171">
            <v>0</v>
          </cell>
          <cell r="AF171">
            <v>0</v>
          </cell>
          <cell r="AG171">
            <v>0</v>
          </cell>
          <cell r="AH171">
            <v>0</v>
          </cell>
          <cell r="AI171">
            <v>0</v>
          </cell>
          <cell r="AJ171">
            <v>0</v>
          </cell>
          <cell r="AK171">
            <v>0</v>
          </cell>
          <cell r="AL171">
            <v>0</v>
          </cell>
          <cell r="AM171">
            <v>0</v>
          </cell>
          <cell r="AN171">
            <v>0</v>
          </cell>
          <cell r="AP171">
            <v>0</v>
          </cell>
          <cell r="AT171">
            <v>0</v>
          </cell>
        </row>
        <row r="172">
          <cell r="J172">
            <v>5607220.5300000003</v>
          </cell>
          <cell r="K172">
            <v>4639056.5999999996</v>
          </cell>
          <cell r="L172">
            <v>6649905.2599999998</v>
          </cell>
          <cell r="M172">
            <v>6381000.5899999999</v>
          </cell>
          <cell r="N172">
            <v>3784026.71</v>
          </cell>
          <cell r="O172">
            <v>4334604.32</v>
          </cell>
          <cell r="P172">
            <v>6189413.5599999996</v>
          </cell>
          <cell r="Q172">
            <v>6940602.5499999998</v>
          </cell>
          <cell r="R172">
            <v>12404619.060000001</v>
          </cell>
          <cell r="S172">
            <v>11353049.960000001</v>
          </cell>
          <cell r="T172">
            <v>5140904.28</v>
          </cell>
          <cell r="U172">
            <v>6245215.9500000002</v>
          </cell>
          <cell r="V172">
            <v>10980301.24</v>
          </cell>
          <cell r="W172">
            <v>5500754.7699999996</v>
          </cell>
          <cell r="X172">
            <v>5385917.4000000004</v>
          </cell>
          <cell r="Y172">
            <v>2597012.75</v>
          </cell>
          <cell r="Z172">
            <v>3279061.03</v>
          </cell>
          <cell r="AA172">
            <v>7986650.9100000001</v>
          </cell>
          <cell r="AD172">
            <v>6021339.0799999991</v>
          </cell>
          <cell r="AE172">
            <v>6243050.0970833339</v>
          </cell>
          <cell r="AF172">
            <v>6546779.7941666665</v>
          </cell>
          <cell r="AG172">
            <v>6602578.9474999988</v>
          </cell>
          <cell r="AH172">
            <v>6611010.1470833337</v>
          </cell>
          <cell r="AI172">
            <v>6863013.3104166677</v>
          </cell>
          <cell r="AJ172">
            <v>7122795.763749999</v>
          </cell>
          <cell r="AK172">
            <v>7106033.6933333324</v>
          </cell>
          <cell r="AL172">
            <v>6895701.3725000015</v>
          </cell>
          <cell r="AM172">
            <v>6716994.975833335</v>
          </cell>
          <cell r="AN172">
            <v>6848123.3470833339</v>
          </cell>
          <cell r="AP172">
            <v>7019986.9424999999</v>
          </cell>
          <cell r="AT172">
            <v>0</v>
          </cell>
        </row>
        <row r="173">
          <cell r="J173">
            <v>0</v>
          </cell>
          <cell r="K173">
            <v>-937.51</v>
          </cell>
          <cell r="L173">
            <v>444671.58</v>
          </cell>
          <cell r="M173">
            <v>0</v>
          </cell>
          <cell r="N173">
            <v>0</v>
          </cell>
          <cell r="O173">
            <v>-0.39</v>
          </cell>
          <cell r="P173">
            <v>0</v>
          </cell>
          <cell r="Q173">
            <v>844355.91</v>
          </cell>
          <cell r="R173">
            <v>-26300</v>
          </cell>
          <cell r="S173">
            <v>-13420.3</v>
          </cell>
          <cell r="T173">
            <v>0</v>
          </cell>
          <cell r="U173">
            <v>628546.71</v>
          </cell>
          <cell r="V173">
            <v>0</v>
          </cell>
          <cell r="W173">
            <v>-2076.04</v>
          </cell>
          <cell r="X173">
            <v>-388665.28</v>
          </cell>
          <cell r="Y173">
            <v>0</v>
          </cell>
          <cell r="Z173">
            <v>472529.43</v>
          </cell>
          <cell r="AA173">
            <v>0</v>
          </cell>
          <cell r="AD173">
            <v>193820.49458333335</v>
          </cell>
          <cell r="AE173">
            <v>191139.15291666667</v>
          </cell>
          <cell r="AF173">
            <v>152717.14833333335</v>
          </cell>
          <cell r="AG173">
            <v>152157.96916666665</v>
          </cell>
          <cell r="AH173">
            <v>154283.81791666665</v>
          </cell>
          <cell r="AI173">
            <v>156409.66666666666</v>
          </cell>
          <cell r="AJ173">
            <v>156362.22791666668</v>
          </cell>
          <cell r="AK173">
            <v>121592.41999999998</v>
          </cell>
          <cell r="AL173">
            <v>86870.050833333327</v>
          </cell>
          <cell r="AM173">
            <v>106558.77708333333</v>
          </cell>
          <cell r="AN173">
            <v>126247.5195833333</v>
          </cell>
          <cell r="AP173">
            <v>119671.48499999999</v>
          </cell>
          <cell r="AT173">
            <v>0</v>
          </cell>
        </row>
        <row r="174">
          <cell r="J174">
            <v>22469621.489999998</v>
          </cell>
          <cell r="K174">
            <v>12000034.859999999</v>
          </cell>
          <cell r="L174">
            <v>16528546.300000001</v>
          </cell>
          <cell r="M174">
            <v>28693254.739999998</v>
          </cell>
          <cell r="N174">
            <v>16359451.75</v>
          </cell>
          <cell r="O174">
            <v>5114352.09</v>
          </cell>
          <cell r="P174">
            <v>29030826.210000001</v>
          </cell>
          <cell r="Q174">
            <v>19154470.989999998</v>
          </cell>
          <cell r="R174">
            <v>22401229.59</v>
          </cell>
          <cell r="S174">
            <v>4159563.15</v>
          </cell>
          <cell r="T174">
            <v>12732445.74</v>
          </cell>
          <cell r="U174">
            <v>32230775.890000001</v>
          </cell>
          <cell r="V174">
            <v>28179671.210000001</v>
          </cell>
          <cell r="W174">
            <v>3917915.36</v>
          </cell>
          <cell r="X174">
            <v>12674333.75</v>
          </cell>
          <cell r="Y174">
            <v>33263687.620000001</v>
          </cell>
          <cell r="Z174">
            <v>6592394.0099999998</v>
          </cell>
          <cell r="AA174">
            <v>3463938.17</v>
          </cell>
          <cell r="AD174">
            <v>21702385.054166671</v>
          </cell>
          <cell r="AE174">
            <v>21309171.134166669</v>
          </cell>
          <cell r="AF174">
            <v>20286693.375833333</v>
          </cell>
          <cell r="AG174">
            <v>18397587.253333334</v>
          </cell>
          <cell r="AH174">
            <v>18162872.154166669</v>
          </cell>
          <cell r="AI174">
            <v>18644133.138333332</v>
          </cell>
          <cell r="AJ174">
            <v>18545296.897499997</v>
          </cell>
          <cell r="AK174">
            <v>18047949.728750002</v>
          </cell>
          <cell r="AL174">
            <v>18077792.242500003</v>
          </cell>
          <cell r="AM174">
            <v>17861266.206666667</v>
          </cell>
          <cell r="AN174">
            <v>17385538.220833335</v>
          </cell>
          <cell r="AP174">
            <v>16597117.349166663</v>
          </cell>
          <cell r="AT174">
            <v>0</v>
          </cell>
        </row>
        <row r="175">
          <cell r="J175">
            <v>1028740.01</v>
          </cell>
          <cell r="K175">
            <v>409978.15</v>
          </cell>
          <cell r="L175">
            <v>853546.01</v>
          </cell>
          <cell r="M175">
            <v>1252698.08</v>
          </cell>
          <cell r="N175">
            <v>453440.19</v>
          </cell>
          <cell r="O175">
            <v>874837.79</v>
          </cell>
          <cell r="P175">
            <v>1735195.6</v>
          </cell>
          <cell r="Q175">
            <v>790044.26</v>
          </cell>
          <cell r="R175">
            <v>1030472.94</v>
          </cell>
          <cell r="S175">
            <v>1150858.53</v>
          </cell>
          <cell r="T175">
            <v>919966.54</v>
          </cell>
          <cell r="U175">
            <v>589153.14</v>
          </cell>
          <cell r="V175">
            <v>351596.02</v>
          </cell>
          <cell r="W175">
            <v>646495.53</v>
          </cell>
          <cell r="X175">
            <v>681959.07</v>
          </cell>
          <cell r="Y175">
            <v>12573.78</v>
          </cell>
          <cell r="Z175">
            <v>204082.21</v>
          </cell>
          <cell r="AA175">
            <v>544186.94999999995</v>
          </cell>
          <cell r="AD175">
            <v>888086.25541666662</v>
          </cell>
          <cell r="AE175">
            <v>913828.36708333343</v>
          </cell>
          <cell r="AF175">
            <v>929511.11958333326</v>
          </cell>
          <cell r="AG175">
            <v>949260.12</v>
          </cell>
          <cell r="AH175">
            <v>943446.98499999987</v>
          </cell>
          <cell r="AI175">
            <v>895863.27041666675</v>
          </cell>
          <cell r="AJ175">
            <v>877503.82833333325</v>
          </cell>
          <cell r="AK175">
            <v>880209.26333333331</v>
          </cell>
          <cell r="AL175">
            <v>821387.96166666655</v>
          </cell>
          <cell r="AM175">
            <v>759326.19999999984</v>
          </cell>
          <cell r="AN175">
            <v>735159.16583333339</v>
          </cell>
          <cell r="AP175">
            <v>622139.4504166668</v>
          </cell>
          <cell r="AT175">
            <v>0</v>
          </cell>
        </row>
        <row r="176">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D176">
            <v>0</v>
          </cell>
          <cell r="AE176">
            <v>0</v>
          </cell>
          <cell r="AF176">
            <v>0</v>
          </cell>
          <cell r="AG176">
            <v>0</v>
          </cell>
          <cell r="AH176">
            <v>0</v>
          </cell>
          <cell r="AI176">
            <v>0</v>
          </cell>
          <cell r="AJ176">
            <v>0</v>
          </cell>
          <cell r="AK176">
            <v>0</v>
          </cell>
          <cell r="AL176">
            <v>0</v>
          </cell>
          <cell r="AM176">
            <v>0</v>
          </cell>
          <cell r="AN176">
            <v>0</v>
          </cell>
          <cell r="AP176">
            <v>0</v>
          </cell>
          <cell r="AT176">
            <v>0</v>
          </cell>
        </row>
        <row r="177">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D177">
            <v>0</v>
          </cell>
          <cell r="AE177">
            <v>0</v>
          </cell>
          <cell r="AF177">
            <v>0</v>
          </cell>
          <cell r="AG177">
            <v>0</v>
          </cell>
          <cell r="AH177">
            <v>0</v>
          </cell>
          <cell r="AI177">
            <v>0</v>
          </cell>
          <cell r="AJ177">
            <v>0</v>
          </cell>
          <cell r="AK177">
            <v>0</v>
          </cell>
          <cell r="AL177">
            <v>0</v>
          </cell>
          <cell r="AM177">
            <v>0</v>
          </cell>
          <cell r="AN177">
            <v>0</v>
          </cell>
          <cell r="AP177">
            <v>0</v>
          </cell>
          <cell r="AT177">
            <v>0</v>
          </cell>
        </row>
        <row r="178">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D178">
            <v>0</v>
          </cell>
          <cell r="AE178">
            <v>0</v>
          </cell>
          <cell r="AF178">
            <v>0</v>
          </cell>
          <cell r="AG178">
            <v>0</v>
          </cell>
          <cell r="AH178">
            <v>0</v>
          </cell>
          <cell r="AI178">
            <v>0</v>
          </cell>
          <cell r="AJ178">
            <v>0</v>
          </cell>
          <cell r="AK178">
            <v>0</v>
          </cell>
          <cell r="AL178">
            <v>0</v>
          </cell>
          <cell r="AM178">
            <v>0</v>
          </cell>
          <cell r="AN178">
            <v>0</v>
          </cell>
          <cell r="AP178">
            <v>0</v>
          </cell>
          <cell r="AT178">
            <v>0</v>
          </cell>
        </row>
        <row r="179">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D179">
            <v>0</v>
          </cell>
          <cell r="AE179">
            <v>0</v>
          </cell>
          <cell r="AF179">
            <v>0</v>
          </cell>
          <cell r="AG179">
            <v>0</v>
          </cell>
          <cell r="AH179">
            <v>0</v>
          </cell>
          <cell r="AI179">
            <v>0</v>
          </cell>
          <cell r="AJ179">
            <v>0</v>
          </cell>
          <cell r="AK179">
            <v>0</v>
          </cell>
          <cell r="AL179">
            <v>0</v>
          </cell>
          <cell r="AM179">
            <v>0</v>
          </cell>
          <cell r="AN179">
            <v>0</v>
          </cell>
          <cell r="AP179">
            <v>0</v>
          </cell>
          <cell r="AT179">
            <v>0</v>
          </cell>
        </row>
        <row r="180">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D180">
            <v>0</v>
          </cell>
          <cell r="AE180">
            <v>0</v>
          </cell>
          <cell r="AF180">
            <v>0</v>
          </cell>
          <cell r="AG180">
            <v>0</v>
          </cell>
          <cell r="AH180">
            <v>0</v>
          </cell>
          <cell r="AI180">
            <v>0</v>
          </cell>
          <cell r="AJ180">
            <v>0</v>
          </cell>
          <cell r="AK180">
            <v>0</v>
          </cell>
          <cell r="AL180">
            <v>0</v>
          </cell>
          <cell r="AM180">
            <v>0</v>
          </cell>
          <cell r="AN180">
            <v>0</v>
          </cell>
          <cell r="AP180">
            <v>0</v>
          </cell>
          <cell r="AT180">
            <v>0</v>
          </cell>
        </row>
        <row r="181">
          <cell r="J181">
            <v>-22498.2</v>
          </cell>
          <cell r="K181">
            <v>0</v>
          </cell>
          <cell r="L181">
            <v>-1</v>
          </cell>
          <cell r="M181">
            <v>-238514.29</v>
          </cell>
          <cell r="N181">
            <v>-150</v>
          </cell>
          <cell r="O181">
            <v>-15514.25</v>
          </cell>
          <cell r="P181">
            <v>0</v>
          </cell>
          <cell r="Q181">
            <v>-25217.58</v>
          </cell>
          <cell r="R181">
            <v>0</v>
          </cell>
          <cell r="S181">
            <v>700</v>
          </cell>
          <cell r="T181">
            <v>-66561.7</v>
          </cell>
          <cell r="U181">
            <v>-122.58</v>
          </cell>
          <cell r="V181">
            <v>-2174.02</v>
          </cell>
          <cell r="W181">
            <v>-1191.17</v>
          </cell>
          <cell r="X181">
            <v>1884.54</v>
          </cell>
          <cell r="Y181">
            <v>-2199.7600000000002</v>
          </cell>
          <cell r="Z181">
            <v>-122.58</v>
          </cell>
          <cell r="AA181">
            <v>-122.58</v>
          </cell>
          <cell r="AD181">
            <v>-92668.21</v>
          </cell>
          <cell r="AE181">
            <v>-93718.942500000005</v>
          </cell>
          <cell r="AF181">
            <v>-93124.225833333345</v>
          </cell>
          <cell r="AG181">
            <v>-77636.033750000002</v>
          </cell>
          <cell r="AH181">
            <v>-46699.595833333333</v>
          </cell>
          <cell r="AI181">
            <v>-29809.7925</v>
          </cell>
          <cell r="AJ181">
            <v>-29012.583750000005</v>
          </cell>
          <cell r="AK181">
            <v>-28983.651666666668</v>
          </cell>
          <cell r="AL181">
            <v>-19058.648750000004</v>
          </cell>
          <cell r="AM181">
            <v>-9211.0674999999992</v>
          </cell>
          <cell r="AN181">
            <v>-8568.6054166666672</v>
          </cell>
          <cell r="AP181">
            <v>-7115.9225000000006</v>
          </cell>
          <cell r="AT181">
            <v>0</v>
          </cell>
        </row>
        <row r="182">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D182">
            <v>0</v>
          </cell>
          <cell r="AE182">
            <v>0</v>
          </cell>
          <cell r="AF182">
            <v>0</v>
          </cell>
          <cell r="AG182">
            <v>0</v>
          </cell>
          <cell r="AH182">
            <v>0</v>
          </cell>
          <cell r="AI182">
            <v>0</v>
          </cell>
          <cell r="AJ182">
            <v>0</v>
          </cell>
          <cell r="AK182">
            <v>0</v>
          </cell>
          <cell r="AL182">
            <v>0</v>
          </cell>
          <cell r="AM182">
            <v>0</v>
          </cell>
          <cell r="AN182">
            <v>0</v>
          </cell>
          <cell r="AP182">
            <v>0</v>
          </cell>
          <cell r="AT182">
            <v>0</v>
          </cell>
        </row>
        <row r="183">
          <cell r="J183">
            <v>-13169727.470000001</v>
          </cell>
          <cell r="K183">
            <v>-2731721.3</v>
          </cell>
          <cell r="L183">
            <v>-9337006.1099999994</v>
          </cell>
          <cell r="M183">
            <v>-3562056.18</v>
          </cell>
          <cell r="N183">
            <v>-7392633.3799999999</v>
          </cell>
          <cell r="O183">
            <v>-7903315.8700000001</v>
          </cell>
          <cell r="P183">
            <v>-12847838.710000001</v>
          </cell>
          <cell r="Q183">
            <v>-4844297.99</v>
          </cell>
          <cell r="R183">
            <v>-7362123.6600000001</v>
          </cell>
          <cell r="S183">
            <v>-9602777.1500000004</v>
          </cell>
          <cell r="T183">
            <v>-8491271.75</v>
          </cell>
          <cell r="U183">
            <v>-40978438.329999998</v>
          </cell>
          <cell r="V183">
            <v>-8111598.9199999999</v>
          </cell>
          <cell r="W183">
            <v>-4665052.9000000004</v>
          </cell>
          <cell r="X183">
            <v>-5701961.9699999997</v>
          </cell>
          <cell r="Y183">
            <v>-2378589.5299999998</v>
          </cell>
          <cell r="Z183">
            <v>-6471191.1500000004</v>
          </cell>
          <cell r="AA183">
            <v>-3788925.82</v>
          </cell>
          <cell r="AD183">
            <v>-11514276.170833334</v>
          </cell>
          <cell r="AE183">
            <v>-11242266.831249999</v>
          </cell>
          <cell r="AF183">
            <v>-11004162.525</v>
          </cell>
          <cell r="AG183">
            <v>-11116240.217499999</v>
          </cell>
          <cell r="AH183">
            <v>-10986674.680000002</v>
          </cell>
          <cell r="AI183">
            <v>-10474511.96875</v>
          </cell>
          <cell r="AJ183">
            <v>-10344312.095833333</v>
          </cell>
          <cell r="AK183">
            <v>-10273407.406666668</v>
          </cell>
          <cell r="AL183">
            <v>-10072636.123750001</v>
          </cell>
          <cell r="AM183">
            <v>-9984931.5870833341</v>
          </cell>
          <cell r="AN183">
            <v>-9775105.2420833353</v>
          </cell>
          <cell r="AP183">
            <v>-9421494.3574999999</v>
          </cell>
          <cell r="AT183">
            <v>0</v>
          </cell>
        </row>
        <row r="184">
          <cell r="J184">
            <v>-1884272.95</v>
          </cell>
          <cell r="K184">
            <v>-2028486.11</v>
          </cell>
          <cell r="L184">
            <v>-1971001.78</v>
          </cell>
          <cell r="M184">
            <v>-1850823.67</v>
          </cell>
          <cell r="N184">
            <v>-2425161.64</v>
          </cell>
          <cell r="O184">
            <v>-1710012.72</v>
          </cell>
          <cell r="P184">
            <v>-1461913.82</v>
          </cell>
          <cell r="Q184">
            <v>-1682464.29</v>
          </cell>
          <cell r="R184">
            <v>-1778337.11</v>
          </cell>
          <cell r="S184">
            <v>-1606203.38</v>
          </cell>
          <cell r="T184">
            <v>-1908299.73</v>
          </cell>
          <cell r="U184">
            <v>-1832689.89</v>
          </cell>
          <cell r="V184">
            <v>-2585167.89</v>
          </cell>
          <cell r="W184">
            <v>-2309232.1800000002</v>
          </cell>
          <cell r="X184">
            <v>-2129277.62</v>
          </cell>
          <cell r="Y184">
            <v>-2181062.44</v>
          </cell>
          <cell r="Z184">
            <v>-5768575.9199999999</v>
          </cell>
          <cell r="AA184">
            <v>-2530906.67</v>
          </cell>
          <cell r="AD184">
            <v>-1843830.1883333332</v>
          </cell>
          <cell r="AE184">
            <v>-1833529.8008333333</v>
          </cell>
          <cell r="AF184">
            <v>-1823835.2508333332</v>
          </cell>
          <cell r="AG184">
            <v>-1835307.6670833332</v>
          </cell>
          <cell r="AH184">
            <v>-1847187.8862499997</v>
          </cell>
          <cell r="AI184">
            <v>-1874176.2133333336</v>
          </cell>
          <cell r="AJ184">
            <v>-1915077.9220833331</v>
          </cell>
          <cell r="AK184">
            <v>-1933370.5016666667</v>
          </cell>
          <cell r="AL184">
            <v>-1953725.2770833336</v>
          </cell>
          <cell r="AM184">
            <v>-2106794.1541666673</v>
          </cell>
          <cell r="AN184">
            <v>-2280306.9970833338</v>
          </cell>
          <cell r="AP184">
            <v>-2374430.8883333332</v>
          </cell>
          <cell r="AT184">
            <v>0</v>
          </cell>
        </row>
        <row r="185">
          <cell r="J185">
            <v>0</v>
          </cell>
          <cell r="K185">
            <v>0</v>
          </cell>
          <cell r="L185">
            <v>-1430.62</v>
          </cell>
          <cell r="M185">
            <v>-80</v>
          </cell>
          <cell r="N185">
            <v>0</v>
          </cell>
          <cell r="O185">
            <v>-255</v>
          </cell>
          <cell r="P185">
            <v>0</v>
          </cell>
          <cell r="Q185">
            <v>0</v>
          </cell>
          <cell r="R185">
            <v>0</v>
          </cell>
          <cell r="S185">
            <v>0</v>
          </cell>
          <cell r="T185">
            <v>-250</v>
          </cell>
          <cell r="U185">
            <v>0</v>
          </cell>
          <cell r="V185">
            <v>0</v>
          </cell>
          <cell r="W185">
            <v>0</v>
          </cell>
          <cell r="X185">
            <v>-400</v>
          </cell>
          <cell r="Y185">
            <v>0</v>
          </cell>
          <cell r="Z185">
            <v>0</v>
          </cell>
          <cell r="AA185">
            <v>-122595.62</v>
          </cell>
          <cell r="AD185">
            <v>-176.96333333333334</v>
          </cell>
          <cell r="AE185">
            <v>-176.96333333333334</v>
          </cell>
          <cell r="AF185">
            <v>-176.96333333333334</v>
          </cell>
          <cell r="AG185">
            <v>-187.38</v>
          </cell>
          <cell r="AH185">
            <v>-182.88249999999996</v>
          </cell>
          <cell r="AI185">
            <v>-167.96833333333333</v>
          </cell>
          <cell r="AJ185">
            <v>-167.96833333333333</v>
          </cell>
          <cell r="AK185">
            <v>-125.02583333333332</v>
          </cell>
          <cell r="AL185">
            <v>-78.75</v>
          </cell>
          <cell r="AM185">
            <v>-75.416666666666671</v>
          </cell>
          <cell r="AN185">
            <v>-5172.9425000000001</v>
          </cell>
          <cell r="AP185">
            <v>-10331.59</v>
          </cell>
          <cell r="AT185">
            <v>0</v>
          </cell>
        </row>
        <row r="186">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D186">
            <v>0</v>
          </cell>
          <cell r="AE186">
            <v>0</v>
          </cell>
          <cell r="AF186">
            <v>0</v>
          </cell>
          <cell r="AG186">
            <v>0</v>
          </cell>
          <cell r="AH186">
            <v>0</v>
          </cell>
          <cell r="AI186">
            <v>0</v>
          </cell>
          <cell r="AJ186">
            <v>0</v>
          </cell>
          <cell r="AK186">
            <v>0</v>
          </cell>
          <cell r="AL186">
            <v>0</v>
          </cell>
          <cell r="AM186">
            <v>0</v>
          </cell>
          <cell r="AN186">
            <v>0</v>
          </cell>
          <cell r="AP186">
            <v>0</v>
          </cell>
          <cell r="AT186">
            <v>0</v>
          </cell>
        </row>
        <row r="187">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D187">
            <v>0</v>
          </cell>
          <cell r="AE187">
            <v>0</v>
          </cell>
          <cell r="AF187">
            <v>0</v>
          </cell>
          <cell r="AG187">
            <v>0</v>
          </cell>
          <cell r="AH187">
            <v>0</v>
          </cell>
          <cell r="AI187">
            <v>0</v>
          </cell>
          <cell r="AJ187">
            <v>0</v>
          </cell>
          <cell r="AK187">
            <v>0</v>
          </cell>
          <cell r="AL187">
            <v>0</v>
          </cell>
          <cell r="AM187">
            <v>0</v>
          </cell>
          <cell r="AN187">
            <v>0</v>
          </cell>
          <cell r="AP187">
            <v>0</v>
          </cell>
          <cell r="AT187">
            <v>0</v>
          </cell>
        </row>
        <row r="188">
          <cell r="J188">
            <v>105025.22</v>
          </cell>
          <cell r="K188">
            <v>101814.62</v>
          </cell>
          <cell r="L188">
            <v>96805.3</v>
          </cell>
          <cell r="M188">
            <v>105960.31</v>
          </cell>
          <cell r="N188">
            <v>109886.25</v>
          </cell>
          <cell r="O188">
            <v>99589.06</v>
          </cell>
          <cell r="P188">
            <v>97060.46</v>
          </cell>
          <cell r="Q188">
            <v>68474.63</v>
          </cell>
          <cell r="R188">
            <v>124136.58</v>
          </cell>
          <cell r="S188">
            <v>145358.66</v>
          </cell>
          <cell r="T188">
            <v>90117.63</v>
          </cell>
          <cell r="U188">
            <v>118012.03</v>
          </cell>
          <cell r="V188">
            <v>118012.03</v>
          </cell>
          <cell r="W188">
            <v>118011.98</v>
          </cell>
          <cell r="X188">
            <v>118011.98</v>
          </cell>
          <cell r="Y188">
            <v>118011.98</v>
          </cell>
          <cell r="Z188">
            <v>118011.98</v>
          </cell>
          <cell r="AA188">
            <v>118011.98</v>
          </cell>
          <cell r="AD188">
            <v>87176.996666666673</v>
          </cell>
          <cell r="AE188">
            <v>89595.827499999999</v>
          </cell>
          <cell r="AF188">
            <v>96441.655833333323</v>
          </cell>
          <cell r="AG188">
            <v>102203.94833333332</v>
          </cell>
          <cell r="AH188">
            <v>104234.84083333332</v>
          </cell>
          <cell r="AI188">
            <v>105727.84625</v>
          </cell>
          <cell r="AJ188">
            <v>106943.85333333333</v>
          </cell>
          <cell r="AK188">
            <v>108502.355</v>
          </cell>
          <cell r="AL188">
            <v>109888.11958333333</v>
          </cell>
          <cell r="AM188">
            <v>110728.84458333334</v>
          </cell>
          <cell r="AN188">
            <v>111835.03833333334</v>
          </cell>
          <cell r="AP188">
            <v>116412.67625</v>
          </cell>
          <cell r="AT188">
            <v>0</v>
          </cell>
        </row>
        <row r="189">
          <cell r="J189">
            <v>2079462.68</v>
          </cell>
          <cell r="K189">
            <v>1246675.17</v>
          </cell>
          <cell r="L189">
            <v>1248724.19</v>
          </cell>
          <cell r="M189">
            <v>561071.68999999994</v>
          </cell>
          <cell r="N189">
            <v>580808.07999999996</v>
          </cell>
          <cell r="O189">
            <v>2215233.96</v>
          </cell>
          <cell r="P189">
            <v>1601072.66</v>
          </cell>
          <cell r="Q189">
            <v>2404910.3199999998</v>
          </cell>
          <cell r="R189">
            <v>4821528.66</v>
          </cell>
          <cell r="S189">
            <v>5232146.8899999997</v>
          </cell>
          <cell r="T189">
            <v>3071278.77</v>
          </cell>
          <cell r="U189">
            <v>2781730.36</v>
          </cell>
          <cell r="V189">
            <v>3342482.55</v>
          </cell>
          <cell r="W189">
            <v>2163288.59</v>
          </cell>
          <cell r="X189">
            <v>2636855.65</v>
          </cell>
          <cell r="Y189">
            <v>1765750.33</v>
          </cell>
          <cell r="Z189">
            <v>1953916.09</v>
          </cell>
          <cell r="AA189">
            <v>2700078.5</v>
          </cell>
          <cell r="AD189">
            <v>1733138.7629166665</v>
          </cell>
          <cell r="AE189">
            <v>1861772.1387499999</v>
          </cell>
          <cell r="AF189">
            <v>2051292.4316666666</v>
          </cell>
          <cell r="AG189">
            <v>2189563.7979166671</v>
          </cell>
          <cell r="AH189">
            <v>2283342.4662499996</v>
          </cell>
          <cell r="AI189">
            <v>2373012.7804166665</v>
          </cell>
          <cell r="AJ189">
            <v>2463830.8341666665</v>
          </cell>
          <cell r="AK189">
            <v>2559861.8708333331</v>
          </cell>
          <cell r="AL189">
            <v>2667895.625</v>
          </cell>
          <cell r="AM189">
            <v>2775303.4020833331</v>
          </cell>
          <cell r="AN189">
            <v>2852718.0916666668</v>
          </cell>
          <cell r="AP189">
            <v>2958298.9774999996</v>
          </cell>
          <cell r="AT189">
            <v>0</v>
          </cell>
        </row>
        <row r="190">
          <cell r="J190">
            <v>27467.65</v>
          </cell>
          <cell r="K190">
            <v>8551.4</v>
          </cell>
          <cell r="L190">
            <v>8578.7800000000007</v>
          </cell>
          <cell r="M190">
            <v>4642.58</v>
          </cell>
          <cell r="N190">
            <v>8287.57</v>
          </cell>
          <cell r="O190">
            <v>18029.32</v>
          </cell>
          <cell r="P190">
            <v>7453.09</v>
          </cell>
          <cell r="Q190">
            <v>3321.07</v>
          </cell>
          <cell r="R190">
            <v>1925.19</v>
          </cell>
          <cell r="S190">
            <v>479.17</v>
          </cell>
          <cell r="T190">
            <v>899.28</v>
          </cell>
          <cell r="U190">
            <v>290.12</v>
          </cell>
          <cell r="V190">
            <v>0</v>
          </cell>
          <cell r="W190">
            <v>0</v>
          </cell>
          <cell r="X190">
            <v>0</v>
          </cell>
          <cell r="Y190">
            <v>0</v>
          </cell>
          <cell r="Z190">
            <v>0</v>
          </cell>
          <cell r="AA190">
            <v>0</v>
          </cell>
          <cell r="AD190">
            <v>14283.116249999999</v>
          </cell>
          <cell r="AE190">
            <v>13143.379583333333</v>
          </cell>
          <cell r="AF190">
            <v>10808.3575</v>
          </cell>
          <cell r="AG190">
            <v>8769.7749999999996</v>
          </cell>
          <cell r="AH190">
            <v>7926.6345833333335</v>
          </cell>
          <cell r="AI190">
            <v>6349.282916666667</v>
          </cell>
          <cell r="AJ190">
            <v>4848.4891666666663</v>
          </cell>
          <cell r="AK190">
            <v>4134.7316666666666</v>
          </cell>
          <cell r="AL190">
            <v>3583.8416666666667</v>
          </cell>
          <cell r="AM190">
            <v>3045.0854166666663</v>
          </cell>
          <cell r="AN190">
            <v>1948.5483333333334</v>
          </cell>
          <cell r="AP190">
            <v>437.85791666666665</v>
          </cell>
          <cell r="AT190">
            <v>0</v>
          </cell>
        </row>
        <row r="191">
          <cell r="J191">
            <v>411582.32</v>
          </cell>
          <cell r="K191">
            <v>476051.81</v>
          </cell>
          <cell r="L191">
            <v>369756.68</v>
          </cell>
          <cell r="M191">
            <v>437441.38</v>
          </cell>
          <cell r="N191">
            <v>454039.26</v>
          </cell>
          <cell r="O191">
            <v>465710.97</v>
          </cell>
          <cell r="P191">
            <v>584936.07999999996</v>
          </cell>
          <cell r="Q191">
            <v>845666.45</v>
          </cell>
          <cell r="R191">
            <v>2124521.5499999998</v>
          </cell>
          <cell r="S191">
            <v>1043383.54</v>
          </cell>
          <cell r="T191">
            <v>810475.9</v>
          </cell>
          <cell r="U191">
            <v>722908.08</v>
          </cell>
          <cell r="V191">
            <v>655132.28</v>
          </cell>
          <cell r="W191">
            <v>529151.52</v>
          </cell>
          <cell r="X191">
            <v>538060.75</v>
          </cell>
          <cell r="Y191">
            <v>657953.23</v>
          </cell>
          <cell r="Z191">
            <v>467335.98</v>
          </cell>
          <cell r="AA191">
            <v>523721.71</v>
          </cell>
          <cell r="AD191">
            <v>617247.42333333322</v>
          </cell>
          <cell r="AE191">
            <v>649259.16958333331</v>
          </cell>
          <cell r="AF191">
            <v>683527.82</v>
          </cell>
          <cell r="AG191">
            <v>703826.1729166666</v>
          </cell>
          <cell r="AH191">
            <v>721153.11208333343</v>
          </cell>
          <cell r="AI191">
            <v>739020.75</v>
          </cell>
          <cell r="AJ191">
            <v>751381.1529166667</v>
          </cell>
          <cell r="AK191">
            <v>760606.31041666667</v>
          </cell>
          <cell r="AL191">
            <v>776806.97375</v>
          </cell>
          <cell r="AM191">
            <v>786548.99750000006</v>
          </cell>
          <cell r="AN191">
            <v>789520.14166666672</v>
          </cell>
          <cell r="AP191">
            <v>800395.78624999989</v>
          </cell>
          <cell r="AT191">
            <v>0</v>
          </cell>
        </row>
        <row r="192">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D192">
            <v>0</v>
          </cell>
          <cell r="AE192">
            <v>0</v>
          </cell>
          <cell r="AF192">
            <v>0</v>
          </cell>
          <cell r="AG192">
            <v>0</v>
          </cell>
          <cell r="AH192">
            <v>0</v>
          </cell>
          <cell r="AI192">
            <v>0</v>
          </cell>
          <cell r="AJ192">
            <v>0</v>
          </cell>
          <cell r="AK192">
            <v>0</v>
          </cell>
          <cell r="AL192">
            <v>0</v>
          </cell>
          <cell r="AM192">
            <v>0</v>
          </cell>
          <cell r="AN192">
            <v>0</v>
          </cell>
          <cell r="AP192">
            <v>0</v>
          </cell>
          <cell r="AT192">
            <v>0</v>
          </cell>
        </row>
        <row r="193">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D193">
            <v>0</v>
          </cell>
          <cell r="AE193">
            <v>0</v>
          </cell>
          <cell r="AF193">
            <v>0</v>
          </cell>
          <cell r="AG193">
            <v>0</v>
          </cell>
          <cell r="AH193">
            <v>0</v>
          </cell>
          <cell r="AI193">
            <v>0</v>
          </cell>
          <cell r="AJ193">
            <v>0</v>
          </cell>
          <cell r="AK193">
            <v>0</v>
          </cell>
          <cell r="AL193">
            <v>0</v>
          </cell>
          <cell r="AM193">
            <v>0</v>
          </cell>
          <cell r="AN193">
            <v>0</v>
          </cell>
          <cell r="AP193">
            <v>0</v>
          </cell>
          <cell r="AT193">
            <v>0</v>
          </cell>
        </row>
        <row r="194">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D194">
            <v>0</v>
          </cell>
          <cell r="AE194">
            <v>0</v>
          </cell>
          <cell r="AF194">
            <v>0</v>
          </cell>
          <cell r="AG194">
            <v>0</v>
          </cell>
          <cell r="AH194">
            <v>0</v>
          </cell>
          <cell r="AI194">
            <v>0</v>
          </cell>
          <cell r="AJ194">
            <v>0</v>
          </cell>
          <cell r="AK194">
            <v>0</v>
          </cell>
          <cell r="AL194">
            <v>0</v>
          </cell>
          <cell r="AM194">
            <v>0</v>
          </cell>
          <cell r="AN194">
            <v>0</v>
          </cell>
          <cell r="AP194">
            <v>0</v>
          </cell>
          <cell r="AT194">
            <v>0</v>
          </cell>
        </row>
        <row r="195">
          <cell r="J195">
            <v>10910.15</v>
          </cell>
          <cell r="K195">
            <v>32116.51</v>
          </cell>
          <cell r="L195">
            <v>11111.38</v>
          </cell>
          <cell r="M195">
            <v>36722.589999999997</v>
          </cell>
          <cell r="N195">
            <v>9234.2800000000007</v>
          </cell>
          <cell r="O195">
            <v>17669.8</v>
          </cell>
          <cell r="P195">
            <v>2547670.1800000002</v>
          </cell>
          <cell r="Q195">
            <v>6303.69</v>
          </cell>
          <cell r="R195">
            <v>23972.84</v>
          </cell>
          <cell r="S195">
            <v>54780.33</v>
          </cell>
          <cell r="T195">
            <v>13764.44</v>
          </cell>
          <cell r="U195">
            <v>95127.53</v>
          </cell>
          <cell r="V195">
            <v>636364.85</v>
          </cell>
          <cell r="W195">
            <v>9673.4699999999993</v>
          </cell>
          <cell r="X195">
            <v>62165.7</v>
          </cell>
          <cell r="Y195">
            <v>792654.74</v>
          </cell>
          <cell r="Z195">
            <v>23793.06</v>
          </cell>
          <cell r="AA195">
            <v>18990.509999999998</v>
          </cell>
          <cell r="AD195">
            <v>239950.69208333336</v>
          </cell>
          <cell r="AE195">
            <v>238398.56416666668</v>
          </cell>
          <cell r="AF195">
            <v>235936.66124999998</v>
          </cell>
          <cell r="AG195">
            <v>233206.92041666666</v>
          </cell>
          <cell r="AH195">
            <v>235554.30333333334</v>
          </cell>
          <cell r="AI195">
            <v>264342.58916666667</v>
          </cell>
          <cell r="AJ195">
            <v>289468.07500000001</v>
          </cell>
          <cell r="AK195">
            <v>290660.21166666667</v>
          </cell>
          <cell r="AL195">
            <v>324284.6479166667</v>
          </cell>
          <cell r="AM195">
            <v>356388.4366666667</v>
          </cell>
          <cell r="AN195">
            <v>357050.08208333334</v>
          </cell>
          <cell r="AP195">
            <v>172036.81625</v>
          </cell>
          <cell r="AT195">
            <v>0</v>
          </cell>
        </row>
        <row r="196">
          <cell r="J196">
            <v>3866</v>
          </cell>
          <cell r="K196">
            <v>3866</v>
          </cell>
          <cell r="L196">
            <v>3866</v>
          </cell>
          <cell r="M196">
            <v>85881</v>
          </cell>
          <cell r="N196">
            <v>3866</v>
          </cell>
          <cell r="O196">
            <v>3866</v>
          </cell>
          <cell r="P196">
            <v>3866</v>
          </cell>
          <cell r="Q196">
            <v>3866</v>
          </cell>
          <cell r="R196">
            <v>3866</v>
          </cell>
          <cell r="S196">
            <v>3866</v>
          </cell>
          <cell r="T196">
            <v>3866</v>
          </cell>
          <cell r="U196">
            <v>3866</v>
          </cell>
          <cell r="V196">
            <v>3866</v>
          </cell>
          <cell r="W196">
            <v>3866</v>
          </cell>
          <cell r="X196">
            <v>3866</v>
          </cell>
          <cell r="Y196">
            <v>3866</v>
          </cell>
          <cell r="Z196">
            <v>3866</v>
          </cell>
          <cell r="AA196">
            <v>3866</v>
          </cell>
          <cell r="AD196">
            <v>10700.583333333334</v>
          </cell>
          <cell r="AE196">
            <v>10700.583333333334</v>
          </cell>
          <cell r="AF196">
            <v>10700.583333333334</v>
          </cell>
          <cell r="AG196">
            <v>10700.583333333334</v>
          </cell>
          <cell r="AH196">
            <v>10700.583333333334</v>
          </cell>
          <cell r="AI196">
            <v>10700.583333333334</v>
          </cell>
          <cell r="AJ196">
            <v>10700.583333333334</v>
          </cell>
          <cell r="AK196">
            <v>10700.583333333334</v>
          </cell>
          <cell r="AL196">
            <v>7283.291666666667</v>
          </cell>
          <cell r="AM196">
            <v>3866</v>
          </cell>
          <cell r="AN196">
            <v>3866</v>
          </cell>
          <cell r="AP196">
            <v>3866</v>
          </cell>
          <cell r="AT196">
            <v>0</v>
          </cell>
        </row>
        <row r="197">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D197">
            <v>0</v>
          </cell>
          <cell r="AE197">
            <v>0</v>
          </cell>
          <cell r="AF197">
            <v>0</v>
          </cell>
          <cell r="AG197">
            <v>0</v>
          </cell>
          <cell r="AH197">
            <v>0</v>
          </cell>
          <cell r="AI197">
            <v>0</v>
          </cell>
          <cell r="AJ197">
            <v>0</v>
          </cell>
          <cell r="AK197">
            <v>0</v>
          </cell>
          <cell r="AL197">
            <v>0</v>
          </cell>
          <cell r="AM197">
            <v>0</v>
          </cell>
          <cell r="AN197">
            <v>0</v>
          </cell>
          <cell r="AP197">
            <v>0</v>
          </cell>
          <cell r="AT197">
            <v>0</v>
          </cell>
        </row>
        <row r="198">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D198">
            <v>0</v>
          </cell>
          <cell r="AE198">
            <v>0</v>
          </cell>
          <cell r="AF198">
            <v>0</v>
          </cell>
          <cell r="AG198">
            <v>0</v>
          </cell>
          <cell r="AH198">
            <v>0</v>
          </cell>
          <cell r="AI198">
            <v>0</v>
          </cell>
          <cell r="AJ198">
            <v>0</v>
          </cell>
          <cell r="AK198">
            <v>0</v>
          </cell>
          <cell r="AL198">
            <v>0</v>
          </cell>
          <cell r="AM198">
            <v>0</v>
          </cell>
          <cell r="AN198">
            <v>0</v>
          </cell>
          <cell r="AP198">
            <v>0</v>
          </cell>
          <cell r="AT198">
            <v>0</v>
          </cell>
        </row>
        <row r="199">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D199">
            <v>0</v>
          </cell>
          <cell r="AE199">
            <v>0</v>
          </cell>
          <cell r="AF199">
            <v>0</v>
          </cell>
          <cell r="AG199">
            <v>0</v>
          </cell>
          <cell r="AH199">
            <v>0</v>
          </cell>
          <cell r="AI199">
            <v>0</v>
          </cell>
          <cell r="AJ199">
            <v>0</v>
          </cell>
          <cell r="AK199">
            <v>0</v>
          </cell>
          <cell r="AL199">
            <v>0</v>
          </cell>
          <cell r="AM199">
            <v>0</v>
          </cell>
          <cell r="AN199">
            <v>0</v>
          </cell>
          <cell r="AP199">
            <v>0</v>
          </cell>
          <cell r="AT199">
            <v>0</v>
          </cell>
        </row>
        <row r="200">
          <cell r="J200">
            <v>9861609.4000000004</v>
          </cell>
          <cell r="K200">
            <v>9861609.4000000004</v>
          </cell>
          <cell r="L200">
            <v>9861609.4000000004</v>
          </cell>
          <cell r="M200">
            <v>9861609.4000000004</v>
          </cell>
          <cell r="N200">
            <v>9861609.4000000004</v>
          </cell>
          <cell r="O200">
            <v>9861609.4000000004</v>
          </cell>
          <cell r="P200">
            <v>9861609.4000000004</v>
          </cell>
          <cell r="Q200">
            <v>9861609.4000000004</v>
          </cell>
          <cell r="R200">
            <v>9861609.4000000004</v>
          </cell>
          <cell r="S200">
            <v>9861609.4000000004</v>
          </cell>
          <cell r="T200">
            <v>9861609.4000000004</v>
          </cell>
          <cell r="U200">
            <v>9861609.4000000004</v>
          </cell>
          <cell r="V200">
            <v>9863109.4000000004</v>
          </cell>
          <cell r="W200">
            <v>9864609.4000000004</v>
          </cell>
          <cell r="X200">
            <v>9864609.4000000004</v>
          </cell>
          <cell r="Y200">
            <v>9864609.4000000004</v>
          </cell>
          <cell r="Z200">
            <v>9864609.4000000004</v>
          </cell>
          <cell r="AA200">
            <v>12914939.800000001</v>
          </cell>
          <cell r="AD200">
            <v>9861609.4000000022</v>
          </cell>
          <cell r="AE200">
            <v>9861609.4000000022</v>
          </cell>
          <cell r="AF200">
            <v>9861609.4000000022</v>
          </cell>
          <cell r="AG200">
            <v>9861609.4000000022</v>
          </cell>
          <cell r="AH200">
            <v>9861609.4000000022</v>
          </cell>
          <cell r="AI200">
            <v>9861671.9000000022</v>
          </cell>
          <cell r="AJ200">
            <v>9861859.4000000022</v>
          </cell>
          <cell r="AK200">
            <v>9862109.4000000022</v>
          </cell>
          <cell r="AL200">
            <v>9862359.4000000022</v>
          </cell>
          <cell r="AM200">
            <v>9862609.4000000022</v>
          </cell>
          <cell r="AN200">
            <v>9989956.5000000019</v>
          </cell>
          <cell r="AP200">
            <v>10498844.9</v>
          </cell>
          <cell r="AT200" t="str">
            <v>23</v>
          </cell>
        </row>
        <row r="201">
          <cell r="J201">
            <v>-9861609.4000000004</v>
          </cell>
          <cell r="K201">
            <v>-9861609.4000000004</v>
          </cell>
          <cell r="L201">
            <v>-9861609.4000000004</v>
          </cell>
          <cell r="M201">
            <v>-9861609.4000000004</v>
          </cell>
          <cell r="N201">
            <v>-9861609.4000000004</v>
          </cell>
          <cell r="O201">
            <v>-9861609.4000000004</v>
          </cell>
          <cell r="P201">
            <v>-9861609.4000000004</v>
          </cell>
          <cell r="Q201">
            <v>-9861609.4000000004</v>
          </cell>
          <cell r="R201">
            <v>-9861609.4000000004</v>
          </cell>
          <cell r="S201">
            <v>-9861609.4000000004</v>
          </cell>
          <cell r="T201">
            <v>-9861609.4000000004</v>
          </cell>
          <cell r="U201">
            <v>-9861609.4000000004</v>
          </cell>
          <cell r="V201">
            <v>-9863109.4000000004</v>
          </cell>
          <cell r="W201">
            <v>-9864609.4000000004</v>
          </cell>
          <cell r="X201">
            <v>-9864609.4000000004</v>
          </cell>
          <cell r="Y201">
            <v>-9864609.4000000004</v>
          </cell>
          <cell r="Z201">
            <v>-9864609.4000000004</v>
          </cell>
          <cell r="AA201">
            <v>-12914939.800000001</v>
          </cell>
          <cell r="AD201">
            <v>-9861609.4000000022</v>
          </cell>
          <cell r="AE201">
            <v>-9861609.4000000022</v>
          </cell>
          <cell r="AF201">
            <v>-9861609.4000000022</v>
          </cell>
          <cell r="AG201">
            <v>-9861609.4000000022</v>
          </cell>
          <cell r="AH201">
            <v>-9861609.4000000022</v>
          </cell>
          <cell r="AI201">
            <v>-9861671.9000000022</v>
          </cell>
          <cell r="AJ201">
            <v>-9861859.4000000022</v>
          </cell>
          <cell r="AK201">
            <v>-9862109.4000000022</v>
          </cell>
          <cell r="AL201">
            <v>-9862359.4000000022</v>
          </cell>
          <cell r="AM201">
            <v>-9862609.4000000022</v>
          </cell>
          <cell r="AN201">
            <v>-9989956.5000000019</v>
          </cell>
          <cell r="AP201">
            <v>-10498844.9</v>
          </cell>
          <cell r="AT201" t="str">
            <v>23</v>
          </cell>
        </row>
        <row r="202">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D202">
            <v>0</v>
          </cell>
          <cell r="AE202">
            <v>0</v>
          </cell>
          <cell r="AF202">
            <v>0</v>
          </cell>
          <cell r="AG202">
            <v>0</v>
          </cell>
          <cell r="AH202">
            <v>0</v>
          </cell>
          <cell r="AI202">
            <v>0</v>
          </cell>
          <cell r="AJ202">
            <v>0</v>
          </cell>
          <cell r="AK202">
            <v>0</v>
          </cell>
          <cell r="AL202">
            <v>0</v>
          </cell>
          <cell r="AM202">
            <v>0</v>
          </cell>
          <cell r="AN202">
            <v>0</v>
          </cell>
          <cell r="AP202">
            <v>0</v>
          </cell>
          <cell r="AT202" t="str">
            <v>23</v>
          </cell>
        </row>
        <row r="203">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D203">
            <v>0</v>
          </cell>
          <cell r="AE203">
            <v>0</v>
          </cell>
          <cell r="AF203">
            <v>0</v>
          </cell>
          <cell r="AG203">
            <v>0</v>
          </cell>
          <cell r="AH203">
            <v>0</v>
          </cell>
          <cell r="AI203">
            <v>0</v>
          </cell>
          <cell r="AJ203">
            <v>0</v>
          </cell>
          <cell r="AK203">
            <v>0</v>
          </cell>
          <cell r="AL203">
            <v>0</v>
          </cell>
          <cell r="AM203">
            <v>0</v>
          </cell>
          <cell r="AN203">
            <v>0</v>
          </cell>
          <cell r="AP203">
            <v>0</v>
          </cell>
          <cell r="AT203" t="str">
            <v>23</v>
          </cell>
        </row>
        <row r="204">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D204">
            <v>0</v>
          </cell>
          <cell r="AE204">
            <v>0</v>
          </cell>
          <cell r="AF204">
            <v>0</v>
          </cell>
          <cell r="AG204">
            <v>0</v>
          </cell>
          <cell r="AH204">
            <v>0</v>
          </cell>
          <cell r="AI204">
            <v>0</v>
          </cell>
          <cell r="AJ204">
            <v>0</v>
          </cell>
          <cell r="AK204">
            <v>0</v>
          </cell>
          <cell r="AL204">
            <v>0</v>
          </cell>
          <cell r="AM204">
            <v>0</v>
          </cell>
          <cell r="AN204">
            <v>0</v>
          </cell>
          <cell r="AP204">
            <v>0</v>
          </cell>
          <cell r="AT204" t="str">
            <v>23</v>
          </cell>
        </row>
        <row r="205">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D205">
            <v>0</v>
          </cell>
          <cell r="AE205">
            <v>0</v>
          </cell>
          <cell r="AF205">
            <v>0</v>
          </cell>
          <cell r="AG205">
            <v>0</v>
          </cell>
          <cell r="AH205">
            <v>0</v>
          </cell>
          <cell r="AI205">
            <v>0</v>
          </cell>
          <cell r="AJ205">
            <v>0</v>
          </cell>
          <cell r="AK205">
            <v>0</v>
          </cell>
          <cell r="AL205">
            <v>0</v>
          </cell>
          <cell r="AM205">
            <v>0</v>
          </cell>
          <cell r="AN205">
            <v>0</v>
          </cell>
          <cell r="AP205">
            <v>0</v>
          </cell>
          <cell r="AT205">
            <v>0</v>
          </cell>
        </row>
        <row r="206">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D206">
            <v>0</v>
          </cell>
          <cell r="AE206">
            <v>0</v>
          </cell>
          <cell r="AF206">
            <v>0</v>
          </cell>
          <cell r="AG206">
            <v>0</v>
          </cell>
          <cell r="AH206">
            <v>0</v>
          </cell>
          <cell r="AI206">
            <v>0</v>
          </cell>
          <cell r="AJ206">
            <v>0</v>
          </cell>
          <cell r="AK206">
            <v>0</v>
          </cell>
          <cell r="AL206">
            <v>0</v>
          </cell>
          <cell r="AM206">
            <v>0</v>
          </cell>
          <cell r="AN206">
            <v>0</v>
          </cell>
          <cell r="AP206">
            <v>0</v>
          </cell>
          <cell r="AT206" t="str">
            <v>23</v>
          </cell>
        </row>
        <row r="207">
          <cell r="J207">
            <v>1237090.52</v>
          </cell>
          <cell r="K207">
            <v>1231823.46</v>
          </cell>
          <cell r="L207">
            <v>1699086.12</v>
          </cell>
          <cell r="M207">
            <v>1693632.33</v>
          </cell>
          <cell r="N207">
            <v>1688145.4</v>
          </cell>
          <cell r="O207">
            <v>1682606.52</v>
          </cell>
          <cell r="P207">
            <v>1677119.32</v>
          </cell>
          <cell r="Q207">
            <v>4847109.1399999997</v>
          </cell>
          <cell r="R207">
            <v>730926.38</v>
          </cell>
          <cell r="S207">
            <v>725165.75</v>
          </cell>
          <cell r="T207">
            <v>626686.6</v>
          </cell>
          <cell r="U207">
            <v>620498.18999999994</v>
          </cell>
          <cell r="V207">
            <v>487787.26</v>
          </cell>
          <cell r="W207">
            <v>456486.33</v>
          </cell>
          <cell r="X207">
            <v>450071.33</v>
          </cell>
          <cell r="Y207">
            <v>671122.32</v>
          </cell>
          <cell r="Z207">
            <v>665314.22</v>
          </cell>
          <cell r="AA207">
            <v>659003.1</v>
          </cell>
          <cell r="AD207">
            <v>1598116.3729166668</v>
          </cell>
          <cell r="AE207">
            <v>1720855.88</v>
          </cell>
          <cell r="AF207">
            <v>1671927.46875</v>
          </cell>
          <cell r="AG207">
            <v>1618707.0799999998</v>
          </cell>
          <cell r="AH207">
            <v>1564234.1183333332</v>
          </cell>
          <cell r="AI207">
            <v>1507103.175</v>
          </cell>
          <cell r="AJ207">
            <v>1443576.4920833332</v>
          </cell>
          <cell r="AK207">
            <v>1359228.4954166666</v>
          </cell>
          <cell r="AL207">
            <v>1264581.6287499999</v>
          </cell>
          <cell r="AM207">
            <v>1179359.0791666666</v>
          </cell>
          <cell r="AN207">
            <v>1094090.9708333334</v>
          </cell>
          <cell r="AP207">
            <v>779054.2270833333</v>
          </cell>
          <cell r="AT207" t="str">
            <v>59</v>
          </cell>
        </row>
        <row r="208">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D208">
            <v>0</v>
          </cell>
          <cell r="AE208">
            <v>0</v>
          </cell>
          <cell r="AF208">
            <v>0</v>
          </cell>
          <cell r="AG208">
            <v>0</v>
          </cell>
          <cell r="AH208">
            <v>0</v>
          </cell>
          <cell r="AI208">
            <v>0</v>
          </cell>
          <cell r="AJ208">
            <v>0</v>
          </cell>
          <cell r="AK208">
            <v>0</v>
          </cell>
          <cell r="AL208">
            <v>0</v>
          </cell>
          <cell r="AM208">
            <v>0</v>
          </cell>
          <cell r="AN208">
            <v>0</v>
          </cell>
          <cell r="AP208">
            <v>0</v>
          </cell>
          <cell r="AT208" t="str">
            <v>23</v>
          </cell>
        </row>
        <row r="209">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D209">
            <v>0</v>
          </cell>
          <cell r="AE209">
            <v>0</v>
          </cell>
          <cell r="AF209">
            <v>0</v>
          </cell>
          <cell r="AG209">
            <v>0</v>
          </cell>
          <cell r="AH209">
            <v>0</v>
          </cell>
          <cell r="AI209">
            <v>0</v>
          </cell>
          <cell r="AJ209">
            <v>0</v>
          </cell>
          <cell r="AK209">
            <v>0</v>
          </cell>
          <cell r="AL209">
            <v>0</v>
          </cell>
          <cell r="AM209">
            <v>0</v>
          </cell>
          <cell r="AN209">
            <v>0</v>
          </cell>
          <cell r="AP209">
            <v>0</v>
          </cell>
          <cell r="AT209">
            <v>0</v>
          </cell>
        </row>
        <row r="210">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D210">
            <v>0</v>
          </cell>
          <cell r="AE210">
            <v>0</v>
          </cell>
          <cell r="AF210">
            <v>0</v>
          </cell>
          <cell r="AG210">
            <v>0</v>
          </cell>
          <cell r="AH210">
            <v>0</v>
          </cell>
          <cell r="AI210">
            <v>0</v>
          </cell>
          <cell r="AJ210">
            <v>0</v>
          </cell>
          <cell r="AK210">
            <v>0</v>
          </cell>
          <cell r="AL210">
            <v>0</v>
          </cell>
          <cell r="AM210">
            <v>0</v>
          </cell>
          <cell r="AN210">
            <v>0</v>
          </cell>
          <cell r="AP210">
            <v>0</v>
          </cell>
          <cell r="AT210" t="str">
            <v>23</v>
          </cell>
        </row>
        <row r="211">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D211">
            <v>0</v>
          </cell>
          <cell r="AE211">
            <v>0</v>
          </cell>
          <cell r="AF211">
            <v>0</v>
          </cell>
          <cell r="AG211">
            <v>0</v>
          </cell>
          <cell r="AH211">
            <v>0</v>
          </cell>
          <cell r="AI211">
            <v>0</v>
          </cell>
          <cell r="AJ211">
            <v>0</v>
          </cell>
          <cell r="AK211">
            <v>0</v>
          </cell>
          <cell r="AL211">
            <v>0</v>
          </cell>
          <cell r="AM211">
            <v>0</v>
          </cell>
          <cell r="AN211">
            <v>0</v>
          </cell>
          <cell r="AP211">
            <v>0</v>
          </cell>
          <cell r="AT211">
            <v>0</v>
          </cell>
        </row>
        <row r="212">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D212">
            <v>0</v>
          </cell>
          <cell r="AE212">
            <v>0</v>
          </cell>
          <cell r="AF212">
            <v>0</v>
          </cell>
          <cell r="AG212">
            <v>0</v>
          </cell>
          <cell r="AH212">
            <v>0</v>
          </cell>
          <cell r="AI212">
            <v>0</v>
          </cell>
          <cell r="AJ212">
            <v>0</v>
          </cell>
          <cell r="AK212">
            <v>0</v>
          </cell>
          <cell r="AL212">
            <v>0</v>
          </cell>
          <cell r="AM212">
            <v>0</v>
          </cell>
          <cell r="AN212">
            <v>0</v>
          </cell>
          <cell r="AP212">
            <v>0</v>
          </cell>
          <cell r="AT212" t="str">
            <v>23</v>
          </cell>
        </row>
        <row r="213">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D213">
            <v>0</v>
          </cell>
          <cell r="AE213">
            <v>0</v>
          </cell>
          <cell r="AF213">
            <v>0</v>
          </cell>
          <cell r="AG213">
            <v>0</v>
          </cell>
          <cell r="AH213">
            <v>0</v>
          </cell>
          <cell r="AI213">
            <v>0</v>
          </cell>
          <cell r="AJ213">
            <v>0</v>
          </cell>
          <cell r="AK213">
            <v>0</v>
          </cell>
          <cell r="AL213">
            <v>0</v>
          </cell>
          <cell r="AM213">
            <v>0</v>
          </cell>
          <cell r="AN213">
            <v>0</v>
          </cell>
          <cell r="AP213">
            <v>0</v>
          </cell>
          <cell r="AT213" t="str">
            <v>59</v>
          </cell>
        </row>
        <row r="214">
          <cell r="J214">
            <v>25000</v>
          </cell>
          <cell r="K214">
            <v>25000</v>
          </cell>
          <cell r="L214">
            <v>25000</v>
          </cell>
          <cell r="M214">
            <v>25000</v>
          </cell>
          <cell r="N214">
            <v>25000</v>
          </cell>
          <cell r="O214">
            <v>25000</v>
          </cell>
          <cell r="P214">
            <v>25000</v>
          </cell>
          <cell r="Q214">
            <v>25000</v>
          </cell>
          <cell r="R214">
            <v>25000</v>
          </cell>
          <cell r="S214">
            <v>25000</v>
          </cell>
          <cell r="T214">
            <v>25000</v>
          </cell>
          <cell r="U214">
            <v>25000</v>
          </cell>
          <cell r="V214">
            <v>25000</v>
          </cell>
          <cell r="W214">
            <v>25000</v>
          </cell>
          <cell r="X214">
            <v>25000</v>
          </cell>
          <cell r="Y214">
            <v>25000</v>
          </cell>
          <cell r="Z214">
            <v>25000</v>
          </cell>
          <cell r="AA214">
            <v>25000</v>
          </cell>
          <cell r="AD214">
            <v>25000</v>
          </cell>
          <cell r="AE214">
            <v>25000</v>
          </cell>
          <cell r="AF214">
            <v>25000</v>
          </cell>
          <cell r="AG214">
            <v>25000</v>
          </cell>
          <cell r="AH214">
            <v>25000</v>
          </cell>
          <cell r="AI214">
            <v>25000</v>
          </cell>
          <cell r="AJ214">
            <v>25000</v>
          </cell>
          <cell r="AK214">
            <v>25000</v>
          </cell>
          <cell r="AL214">
            <v>25000</v>
          </cell>
          <cell r="AM214">
            <v>25000</v>
          </cell>
          <cell r="AN214">
            <v>25000</v>
          </cell>
          <cell r="AP214">
            <v>25000</v>
          </cell>
          <cell r="AT214" t="str">
            <v>23</v>
          </cell>
        </row>
        <row r="215">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D215">
            <v>0</v>
          </cell>
          <cell r="AE215">
            <v>0</v>
          </cell>
          <cell r="AF215">
            <v>0</v>
          </cell>
          <cell r="AG215">
            <v>0</v>
          </cell>
          <cell r="AH215">
            <v>0</v>
          </cell>
          <cell r="AI215">
            <v>0</v>
          </cell>
          <cell r="AJ215">
            <v>0</v>
          </cell>
          <cell r="AK215">
            <v>0</v>
          </cell>
          <cell r="AL215">
            <v>0</v>
          </cell>
          <cell r="AM215">
            <v>0</v>
          </cell>
          <cell r="AN215">
            <v>0</v>
          </cell>
          <cell r="AP215">
            <v>0</v>
          </cell>
          <cell r="AT215" t="str">
            <v>23</v>
          </cell>
        </row>
        <row r="216">
          <cell r="J216">
            <v>414211.93</v>
          </cell>
          <cell r="K216">
            <v>414315.66</v>
          </cell>
          <cell r="L216">
            <v>414418.98</v>
          </cell>
          <cell r="M216">
            <v>414519.61</v>
          </cell>
          <cell r="N216">
            <v>414598.15</v>
          </cell>
          <cell r="O216">
            <v>414654.05</v>
          </cell>
          <cell r="P216">
            <v>414710.2</v>
          </cell>
          <cell r="Q216">
            <v>0</v>
          </cell>
          <cell r="R216">
            <v>0</v>
          </cell>
          <cell r="S216">
            <v>0</v>
          </cell>
          <cell r="T216">
            <v>0</v>
          </cell>
          <cell r="U216">
            <v>0</v>
          </cell>
          <cell r="V216">
            <v>0</v>
          </cell>
          <cell r="W216">
            <v>0</v>
          </cell>
          <cell r="X216">
            <v>0</v>
          </cell>
          <cell r="Y216">
            <v>0</v>
          </cell>
          <cell r="Z216">
            <v>0</v>
          </cell>
          <cell r="AA216">
            <v>0</v>
          </cell>
          <cell r="AD216">
            <v>397019.83124999999</v>
          </cell>
          <cell r="AE216">
            <v>362533.67624999996</v>
          </cell>
          <cell r="AF216">
            <v>328043.07374999998</v>
          </cell>
          <cell r="AG216">
            <v>293545.70958333329</v>
          </cell>
          <cell r="AH216">
            <v>259040.46708333329</v>
          </cell>
          <cell r="AI216">
            <v>224526.8845833333</v>
          </cell>
          <cell r="AJ216">
            <v>190004.90166666664</v>
          </cell>
          <cell r="AK216">
            <v>155474.29166666666</v>
          </cell>
          <cell r="AL216">
            <v>120935.18374999998</v>
          </cell>
          <cell r="AM216">
            <v>86388.610416666663</v>
          </cell>
          <cell r="AN216">
            <v>51836.435416666667</v>
          </cell>
          <cell r="AP216">
            <v>0</v>
          </cell>
          <cell r="AT216" t="str">
            <v>57</v>
          </cell>
        </row>
        <row r="217">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D217">
            <v>0</v>
          </cell>
          <cell r="AE217">
            <v>0</v>
          </cell>
          <cell r="AF217">
            <v>0</v>
          </cell>
          <cell r="AG217">
            <v>0</v>
          </cell>
          <cell r="AH217">
            <v>0</v>
          </cell>
          <cell r="AI217">
            <v>0</v>
          </cell>
          <cell r="AJ217">
            <v>0</v>
          </cell>
          <cell r="AK217">
            <v>0</v>
          </cell>
          <cell r="AL217">
            <v>0</v>
          </cell>
          <cell r="AM217">
            <v>0</v>
          </cell>
          <cell r="AN217">
            <v>0</v>
          </cell>
          <cell r="AP217">
            <v>0</v>
          </cell>
          <cell r="AT217" t="str">
            <v>23</v>
          </cell>
        </row>
        <row r="218">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D218">
            <v>0</v>
          </cell>
          <cell r="AE218">
            <v>0</v>
          </cell>
          <cell r="AF218">
            <v>0</v>
          </cell>
          <cell r="AG218">
            <v>0</v>
          </cell>
          <cell r="AH218">
            <v>0</v>
          </cell>
          <cell r="AI218">
            <v>0</v>
          </cell>
          <cell r="AJ218">
            <v>0</v>
          </cell>
          <cell r="AK218">
            <v>0</v>
          </cell>
          <cell r="AL218">
            <v>0</v>
          </cell>
          <cell r="AM218">
            <v>0</v>
          </cell>
          <cell r="AN218">
            <v>0</v>
          </cell>
          <cell r="AP218">
            <v>0</v>
          </cell>
          <cell r="AT218" t="str">
            <v>23</v>
          </cell>
        </row>
        <row r="219">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D219">
            <v>0</v>
          </cell>
          <cell r="AE219">
            <v>0</v>
          </cell>
          <cell r="AF219">
            <v>0</v>
          </cell>
          <cell r="AG219">
            <v>0</v>
          </cell>
          <cell r="AH219">
            <v>0</v>
          </cell>
          <cell r="AI219">
            <v>0</v>
          </cell>
          <cell r="AJ219">
            <v>0</v>
          </cell>
          <cell r="AK219">
            <v>0</v>
          </cell>
          <cell r="AL219">
            <v>0</v>
          </cell>
          <cell r="AM219">
            <v>0</v>
          </cell>
          <cell r="AN219">
            <v>0</v>
          </cell>
          <cell r="AP219">
            <v>0</v>
          </cell>
          <cell r="AT219" t="str">
            <v>23</v>
          </cell>
        </row>
        <row r="220">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D220">
            <v>0</v>
          </cell>
          <cell r="AE220">
            <v>0</v>
          </cell>
          <cell r="AF220">
            <v>0</v>
          </cell>
          <cell r="AG220">
            <v>0</v>
          </cell>
          <cell r="AH220">
            <v>0</v>
          </cell>
          <cell r="AI220">
            <v>0</v>
          </cell>
          <cell r="AJ220">
            <v>0</v>
          </cell>
          <cell r="AK220">
            <v>0</v>
          </cell>
          <cell r="AL220">
            <v>0</v>
          </cell>
          <cell r="AM220">
            <v>0</v>
          </cell>
          <cell r="AN220">
            <v>0</v>
          </cell>
          <cell r="AP220">
            <v>0</v>
          </cell>
          <cell r="AT220" t="str">
            <v>23</v>
          </cell>
        </row>
        <row r="221">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D221">
            <v>0</v>
          </cell>
          <cell r="AE221">
            <v>0</v>
          </cell>
          <cell r="AF221">
            <v>0</v>
          </cell>
          <cell r="AG221">
            <v>0</v>
          </cell>
          <cell r="AH221">
            <v>0</v>
          </cell>
          <cell r="AI221">
            <v>0</v>
          </cell>
          <cell r="AJ221">
            <v>0</v>
          </cell>
          <cell r="AK221">
            <v>0</v>
          </cell>
          <cell r="AL221">
            <v>0</v>
          </cell>
          <cell r="AM221">
            <v>0</v>
          </cell>
          <cell r="AN221">
            <v>0</v>
          </cell>
          <cell r="AP221">
            <v>0</v>
          </cell>
          <cell r="AT221" t="str">
            <v>23</v>
          </cell>
        </row>
        <row r="222">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D222">
            <v>0</v>
          </cell>
          <cell r="AE222">
            <v>0</v>
          </cell>
          <cell r="AF222">
            <v>0</v>
          </cell>
          <cell r="AG222">
            <v>0</v>
          </cell>
          <cell r="AH222">
            <v>0</v>
          </cell>
          <cell r="AI222">
            <v>0</v>
          </cell>
          <cell r="AJ222">
            <v>0</v>
          </cell>
          <cell r="AK222">
            <v>0</v>
          </cell>
          <cell r="AL222">
            <v>0</v>
          </cell>
          <cell r="AM222">
            <v>0</v>
          </cell>
          <cell r="AN222">
            <v>0</v>
          </cell>
          <cell r="AP222">
            <v>0</v>
          </cell>
          <cell r="AT222" t="str">
            <v>23</v>
          </cell>
        </row>
        <row r="223">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D223">
            <v>0</v>
          </cell>
          <cell r="AE223">
            <v>0</v>
          </cell>
          <cell r="AF223">
            <v>0</v>
          </cell>
          <cell r="AG223">
            <v>0</v>
          </cell>
          <cell r="AH223">
            <v>0</v>
          </cell>
          <cell r="AI223">
            <v>0</v>
          </cell>
          <cell r="AJ223">
            <v>0</v>
          </cell>
          <cell r="AK223">
            <v>0</v>
          </cell>
          <cell r="AL223">
            <v>0</v>
          </cell>
          <cell r="AM223">
            <v>0</v>
          </cell>
          <cell r="AN223">
            <v>0</v>
          </cell>
          <cell r="AP223">
            <v>0</v>
          </cell>
          <cell r="AT223" t="str">
            <v>57</v>
          </cell>
        </row>
        <row r="224">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D224">
            <v>0</v>
          </cell>
          <cell r="AE224">
            <v>0</v>
          </cell>
          <cell r="AF224">
            <v>0</v>
          </cell>
          <cell r="AG224">
            <v>0</v>
          </cell>
          <cell r="AH224">
            <v>0</v>
          </cell>
          <cell r="AI224">
            <v>0</v>
          </cell>
          <cell r="AJ224">
            <v>0</v>
          </cell>
          <cell r="AK224">
            <v>0</v>
          </cell>
          <cell r="AL224">
            <v>0</v>
          </cell>
          <cell r="AM224">
            <v>0</v>
          </cell>
          <cell r="AN224">
            <v>0</v>
          </cell>
          <cell r="AP224">
            <v>0</v>
          </cell>
          <cell r="AT224">
            <v>0</v>
          </cell>
        </row>
        <row r="225">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D225">
            <v>0</v>
          </cell>
          <cell r="AE225">
            <v>0</v>
          </cell>
          <cell r="AF225">
            <v>0</v>
          </cell>
          <cell r="AG225">
            <v>0</v>
          </cell>
          <cell r="AH225">
            <v>0</v>
          </cell>
          <cell r="AI225">
            <v>0</v>
          </cell>
          <cell r="AJ225">
            <v>0</v>
          </cell>
          <cell r="AK225">
            <v>0</v>
          </cell>
          <cell r="AL225">
            <v>0</v>
          </cell>
          <cell r="AM225">
            <v>0</v>
          </cell>
          <cell r="AN225">
            <v>0</v>
          </cell>
          <cell r="AP225">
            <v>0</v>
          </cell>
          <cell r="AT225" t="str">
            <v>56</v>
          </cell>
        </row>
        <row r="226">
          <cell r="J226">
            <v>52300</v>
          </cell>
          <cell r="K226">
            <v>52300</v>
          </cell>
          <cell r="L226">
            <v>52300</v>
          </cell>
          <cell r="M226">
            <v>52300</v>
          </cell>
          <cell r="N226">
            <v>52300</v>
          </cell>
          <cell r="O226">
            <v>52300</v>
          </cell>
          <cell r="P226">
            <v>52300</v>
          </cell>
          <cell r="Q226">
            <v>52300</v>
          </cell>
          <cell r="R226">
            <v>52300</v>
          </cell>
          <cell r="S226">
            <v>52300</v>
          </cell>
          <cell r="T226">
            <v>52300</v>
          </cell>
          <cell r="U226">
            <v>0</v>
          </cell>
          <cell r="V226">
            <v>0</v>
          </cell>
          <cell r="W226">
            <v>0</v>
          </cell>
          <cell r="X226">
            <v>0</v>
          </cell>
          <cell r="Y226">
            <v>0</v>
          </cell>
          <cell r="Z226">
            <v>0</v>
          </cell>
          <cell r="AA226">
            <v>0</v>
          </cell>
          <cell r="AD226">
            <v>52300</v>
          </cell>
          <cell r="AE226">
            <v>52300</v>
          </cell>
          <cell r="AF226">
            <v>52300</v>
          </cell>
          <cell r="AG226">
            <v>52300</v>
          </cell>
          <cell r="AH226">
            <v>50120.833333333336</v>
          </cell>
          <cell r="AI226">
            <v>45762.5</v>
          </cell>
          <cell r="AJ226">
            <v>41404.166666666664</v>
          </cell>
          <cell r="AK226">
            <v>37045.833333333336</v>
          </cell>
          <cell r="AL226">
            <v>32687.5</v>
          </cell>
          <cell r="AM226">
            <v>28329.166666666668</v>
          </cell>
          <cell r="AN226">
            <v>23970.833333333332</v>
          </cell>
          <cell r="AP226">
            <v>15254.166666666666</v>
          </cell>
          <cell r="AT226">
            <v>0</v>
          </cell>
        </row>
        <row r="227">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D227">
            <v>0</v>
          </cell>
          <cell r="AE227">
            <v>0</v>
          </cell>
          <cell r="AF227">
            <v>0</v>
          </cell>
          <cell r="AG227">
            <v>0</v>
          </cell>
          <cell r="AH227">
            <v>0</v>
          </cell>
          <cell r="AI227">
            <v>0</v>
          </cell>
          <cell r="AJ227">
            <v>0</v>
          </cell>
          <cell r="AK227">
            <v>0</v>
          </cell>
          <cell r="AL227">
            <v>0</v>
          </cell>
          <cell r="AM227">
            <v>0</v>
          </cell>
          <cell r="AN227">
            <v>0</v>
          </cell>
          <cell r="AP227">
            <v>0</v>
          </cell>
          <cell r="AT227" t="str">
            <v>23</v>
          </cell>
        </row>
        <row r="228">
          <cell r="J228">
            <v>449616</v>
          </cell>
          <cell r="K228">
            <v>449616</v>
          </cell>
          <cell r="L228">
            <v>449616</v>
          </cell>
          <cell r="M228">
            <v>449616</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D228">
            <v>318478</v>
          </cell>
          <cell r="AE228">
            <v>281010</v>
          </cell>
          <cell r="AF228">
            <v>243542</v>
          </cell>
          <cell r="AG228">
            <v>206074</v>
          </cell>
          <cell r="AH228">
            <v>168606</v>
          </cell>
          <cell r="AI228">
            <v>131138</v>
          </cell>
          <cell r="AJ228">
            <v>93670</v>
          </cell>
          <cell r="AK228">
            <v>56202</v>
          </cell>
          <cell r="AL228">
            <v>18734</v>
          </cell>
          <cell r="AM228">
            <v>0</v>
          </cell>
          <cell r="AN228">
            <v>0</v>
          </cell>
          <cell r="AP228">
            <v>0</v>
          </cell>
          <cell r="AT228" t="str">
            <v>23</v>
          </cell>
        </row>
        <row r="229">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D229">
            <v>0</v>
          </cell>
          <cell r="AE229">
            <v>0</v>
          </cell>
          <cell r="AF229">
            <v>0</v>
          </cell>
          <cell r="AG229">
            <v>0</v>
          </cell>
          <cell r="AH229">
            <v>0</v>
          </cell>
          <cell r="AI229">
            <v>0</v>
          </cell>
          <cell r="AJ229">
            <v>0</v>
          </cell>
          <cell r="AK229">
            <v>0</v>
          </cell>
          <cell r="AL229">
            <v>0</v>
          </cell>
          <cell r="AM229">
            <v>0</v>
          </cell>
          <cell r="AN229">
            <v>0</v>
          </cell>
          <cell r="AP229">
            <v>0</v>
          </cell>
          <cell r="AT229" t="str">
            <v>23</v>
          </cell>
        </row>
        <row r="230">
          <cell r="J230">
            <v>78717</v>
          </cell>
          <cell r="K230">
            <v>610290</v>
          </cell>
          <cell r="L230">
            <v>610290</v>
          </cell>
          <cell r="M230">
            <v>583488</v>
          </cell>
          <cell r="N230">
            <v>556686</v>
          </cell>
          <cell r="O230">
            <v>534351</v>
          </cell>
          <cell r="P230">
            <v>534351</v>
          </cell>
          <cell r="Q230">
            <v>534351</v>
          </cell>
          <cell r="R230">
            <v>534351</v>
          </cell>
          <cell r="S230">
            <v>534351</v>
          </cell>
          <cell r="T230">
            <v>534351</v>
          </cell>
          <cell r="U230">
            <v>534351</v>
          </cell>
          <cell r="V230">
            <v>534351</v>
          </cell>
          <cell r="W230">
            <v>534351</v>
          </cell>
          <cell r="X230">
            <v>561153</v>
          </cell>
          <cell r="Y230">
            <v>504571</v>
          </cell>
          <cell r="Z230">
            <v>504571</v>
          </cell>
          <cell r="AA230">
            <v>504571</v>
          </cell>
          <cell r="AD230">
            <v>344131.25</v>
          </cell>
          <cell r="AE230">
            <v>382100.75</v>
          </cell>
          <cell r="AF230">
            <v>420070.25</v>
          </cell>
          <cell r="AG230">
            <v>458039.75</v>
          </cell>
          <cell r="AH230">
            <v>496009.25</v>
          </cell>
          <cell r="AI230">
            <v>533978.75</v>
          </cell>
          <cell r="AJ230">
            <v>549799.375</v>
          </cell>
          <cell r="AK230">
            <v>544587.875</v>
          </cell>
          <cell r="AL230">
            <v>539252.29166666663</v>
          </cell>
          <cell r="AM230">
            <v>533792.625</v>
          </cell>
          <cell r="AN230">
            <v>530380.33333333337</v>
          </cell>
          <cell r="AP230">
            <v>525417</v>
          </cell>
          <cell r="AT230" t="str">
            <v xml:space="preserve">23 </v>
          </cell>
        </row>
        <row r="231">
          <cell r="J231">
            <v>121770</v>
          </cell>
          <cell r="K231">
            <v>121770</v>
          </cell>
          <cell r="L231">
            <v>121770</v>
          </cell>
          <cell r="M231">
            <v>121770</v>
          </cell>
          <cell r="N231">
            <v>121770</v>
          </cell>
          <cell r="O231">
            <v>121770</v>
          </cell>
          <cell r="P231">
            <v>121770</v>
          </cell>
          <cell r="Q231">
            <v>0</v>
          </cell>
          <cell r="R231">
            <v>0</v>
          </cell>
          <cell r="S231">
            <v>0</v>
          </cell>
          <cell r="T231">
            <v>0</v>
          </cell>
          <cell r="U231">
            <v>0</v>
          </cell>
          <cell r="V231">
            <v>0</v>
          </cell>
          <cell r="W231">
            <v>0</v>
          </cell>
          <cell r="X231">
            <v>0</v>
          </cell>
          <cell r="Y231">
            <v>0</v>
          </cell>
          <cell r="Z231">
            <v>0</v>
          </cell>
          <cell r="AA231">
            <v>0</v>
          </cell>
          <cell r="AD231">
            <v>126691.81541666666</v>
          </cell>
          <cell r="AE231">
            <v>112546.08958333333</v>
          </cell>
          <cell r="AF231">
            <v>98400.363333333342</v>
          </cell>
          <cell r="AG231">
            <v>86253.75</v>
          </cell>
          <cell r="AH231">
            <v>76106.25</v>
          </cell>
          <cell r="AI231">
            <v>65958.75</v>
          </cell>
          <cell r="AJ231">
            <v>55811.25</v>
          </cell>
          <cell r="AK231">
            <v>45663.75</v>
          </cell>
          <cell r="AL231">
            <v>35516.25</v>
          </cell>
          <cell r="AM231">
            <v>25368.75</v>
          </cell>
          <cell r="AN231">
            <v>15221.25</v>
          </cell>
          <cell r="AP231">
            <v>0</v>
          </cell>
          <cell r="AT231">
            <v>0</v>
          </cell>
        </row>
        <row r="232">
          <cell r="J232">
            <v>50253</v>
          </cell>
          <cell r="K232">
            <v>50253</v>
          </cell>
          <cell r="L232">
            <v>50253</v>
          </cell>
          <cell r="M232">
            <v>50253</v>
          </cell>
          <cell r="N232">
            <v>50253</v>
          </cell>
          <cell r="O232">
            <v>50253</v>
          </cell>
          <cell r="P232">
            <v>50253</v>
          </cell>
          <cell r="Q232">
            <v>0</v>
          </cell>
          <cell r="R232">
            <v>0</v>
          </cell>
          <cell r="S232">
            <v>0</v>
          </cell>
          <cell r="T232">
            <v>0</v>
          </cell>
          <cell r="U232">
            <v>0</v>
          </cell>
          <cell r="V232">
            <v>0</v>
          </cell>
          <cell r="W232">
            <v>0</v>
          </cell>
          <cell r="X232">
            <v>0</v>
          </cell>
          <cell r="Y232">
            <v>0</v>
          </cell>
          <cell r="Z232">
            <v>0</v>
          </cell>
          <cell r="AA232">
            <v>0</v>
          </cell>
          <cell r="AD232">
            <v>56985.397916666669</v>
          </cell>
          <cell r="AE232">
            <v>49267.138750000006</v>
          </cell>
          <cell r="AF232">
            <v>41548.879583333335</v>
          </cell>
          <cell r="AG232">
            <v>35595.875</v>
          </cell>
          <cell r="AH232">
            <v>31408.125</v>
          </cell>
          <cell r="AI232">
            <v>27220.375</v>
          </cell>
          <cell r="AJ232">
            <v>23032.625</v>
          </cell>
          <cell r="AK232">
            <v>18844.875</v>
          </cell>
          <cell r="AL232">
            <v>14657.125</v>
          </cell>
          <cell r="AM232">
            <v>10469.375</v>
          </cell>
          <cell r="AN232">
            <v>6281.625</v>
          </cell>
          <cell r="AP232">
            <v>0</v>
          </cell>
          <cell r="AT232">
            <v>0</v>
          </cell>
        </row>
        <row r="233">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D233">
            <v>0</v>
          </cell>
          <cell r="AE233">
            <v>0</v>
          </cell>
          <cell r="AF233">
            <v>0</v>
          </cell>
          <cell r="AG233">
            <v>0</v>
          </cell>
          <cell r="AH233">
            <v>0</v>
          </cell>
          <cell r="AI233">
            <v>0</v>
          </cell>
          <cell r="AJ233">
            <v>0</v>
          </cell>
          <cell r="AK233">
            <v>0</v>
          </cell>
          <cell r="AL233">
            <v>0</v>
          </cell>
          <cell r="AM233">
            <v>0</v>
          </cell>
          <cell r="AN233">
            <v>0</v>
          </cell>
          <cell r="AP233">
            <v>0</v>
          </cell>
          <cell r="AT233">
            <v>0</v>
          </cell>
        </row>
        <row r="234">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D234">
            <v>0</v>
          </cell>
          <cell r="AE234">
            <v>0</v>
          </cell>
          <cell r="AF234">
            <v>0</v>
          </cell>
          <cell r="AG234">
            <v>0</v>
          </cell>
          <cell r="AH234">
            <v>0</v>
          </cell>
          <cell r="AI234">
            <v>0</v>
          </cell>
          <cell r="AJ234">
            <v>0</v>
          </cell>
          <cell r="AK234">
            <v>0</v>
          </cell>
          <cell r="AL234">
            <v>0</v>
          </cell>
          <cell r="AM234">
            <v>0</v>
          </cell>
          <cell r="AN234">
            <v>0</v>
          </cell>
          <cell r="AP234">
            <v>0</v>
          </cell>
          <cell r="AT234" t="str">
            <v xml:space="preserve">56 </v>
          </cell>
        </row>
        <row r="235">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D235">
            <v>0</v>
          </cell>
          <cell r="AE235">
            <v>0</v>
          </cell>
          <cell r="AF235">
            <v>0</v>
          </cell>
          <cell r="AG235">
            <v>0</v>
          </cell>
          <cell r="AH235">
            <v>0</v>
          </cell>
          <cell r="AI235">
            <v>0</v>
          </cell>
          <cell r="AJ235">
            <v>0</v>
          </cell>
          <cell r="AK235">
            <v>0</v>
          </cell>
          <cell r="AL235">
            <v>0</v>
          </cell>
          <cell r="AM235">
            <v>0</v>
          </cell>
          <cell r="AN235">
            <v>0</v>
          </cell>
          <cell r="AP235">
            <v>0</v>
          </cell>
          <cell r="AT235">
            <v>0</v>
          </cell>
        </row>
        <row r="236">
          <cell r="J236">
            <v>194700</v>
          </cell>
          <cell r="K236">
            <v>194700</v>
          </cell>
          <cell r="L236">
            <v>194700</v>
          </cell>
          <cell r="M236">
            <v>194700</v>
          </cell>
          <cell r="N236">
            <v>194700</v>
          </cell>
          <cell r="O236">
            <v>194700</v>
          </cell>
          <cell r="P236">
            <v>194700</v>
          </cell>
          <cell r="Q236">
            <v>194700</v>
          </cell>
          <cell r="R236">
            <v>194700</v>
          </cell>
          <cell r="S236">
            <v>194700</v>
          </cell>
          <cell r="T236">
            <v>194700</v>
          </cell>
          <cell r="U236">
            <v>194700</v>
          </cell>
          <cell r="V236">
            <v>194700</v>
          </cell>
          <cell r="W236">
            <v>194700</v>
          </cell>
          <cell r="X236">
            <v>194700</v>
          </cell>
          <cell r="Y236">
            <v>194700</v>
          </cell>
          <cell r="Z236">
            <v>194700</v>
          </cell>
          <cell r="AA236">
            <v>194700</v>
          </cell>
          <cell r="AD236">
            <v>194700</v>
          </cell>
          <cell r="AE236">
            <v>194700</v>
          </cell>
          <cell r="AF236">
            <v>194700</v>
          </cell>
          <cell r="AG236">
            <v>194700</v>
          </cell>
          <cell r="AH236">
            <v>194700</v>
          </cell>
          <cell r="AI236">
            <v>194700</v>
          </cell>
          <cell r="AJ236">
            <v>194700</v>
          </cell>
          <cell r="AK236">
            <v>194700</v>
          </cell>
          <cell r="AL236">
            <v>194700</v>
          </cell>
          <cell r="AM236">
            <v>194700</v>
          </cell>
          <cell r="AN236">
            <v>194700</v>
          </cell>
          <cell r="AP236">
            <v>194700</v>
          </cell>
          <cell r="AT236">
            <v>0</v>
          </cell>
        </row>
        <row r="237">
          <cell r="J237">
            <v>44370</v>
          </cell>
          <cell r="K237">
            <v>64370</v>
          </cell>
          <cell r="L237">
            <v>169370</v>
          </cell>
          <cell r="M237">
            <v>169370</v>
          </cell>
          <cell r="N237">
            <v>169370</v>
          </cell>
          <cell r="O237">
            <v>169370</v>
          </cell>
          <cell r="P237">
            <v>169370</v>
          </cell>
          <cell r="Q237">
            <v>94370</v>
          </cell>
          <cell r="R237">
            <v>94370</v>
          </cell>
          <cell r="S237">
            <v>94370</v>
          </cell>
          <cell r="T237">
            <v>94370</v>
          </cell>
          <cell r="U237">
            <v>74370</v>
          </cell>
          <cell r="V237">
            <v>44370</v>
          </cell>
          <cell r="W237">
            <v>74370</v>
          </cell>
          <cell r="X237">
            <v>30000</v>
          </cell>
          <cell r="Y237">
            <v>30000</v>
          </cell>
          <cell r="Z237">
            <v>30000</v>
          </cell>
          <cell r="AA237">
            <v>30000</v>
          </cell>
          <cell r="AD237">
            <v>100203.33333333333</v>
          </cell>
          <cell r="AE237">
            <v>104370</v>
          </cell>
          <cell r="AF237">
            <v>108536.66666666667</v>
          </cell>
          <cell r="AG237">
            <v>112703.33333333333</v>
          </cell>
          <cell r="AH237">
            <v>116036.66666666667</v>
          </cell>
          <cell r="AI237">
            <v>117286.66666666667</v>
          </cell>
          <cell r="AJ237">
            <v>117703.33333333333</v>
          </cell>
          <cell r="AK237">
            <v>112312.91666666667</v>
          </cell>
          <cell r="AL237">
            <v>100698.75</v>
          </cell>
          <cell r="AM237">
            <v>89084.583333333328</v>
          </cell>
          <cell r="AN237">
            <v>77470.416666666672</v>
          </cell>
          <cell r="AP237">
            <v>57367.083333333336</v>
          </cell>
          <cell r="AT237" t="str">
            <v>23</v>
          </cell>
        </row>
        <row r="238">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D238">
            <v>0</v>
          </cell>
          <cell r="AE238">
            <v>0</v>
          </cell>
          <cell r="AF238">
            <v>0</v>
          </cell>
          <cell r="AG238">
            <v>0</v>
          </cell>
          <cell r="AH238">
            <v>0</v>
          </cell>
          <cell r="AI238">
            <v>0</v>
          </cell>
          <cell r="AJ238">
            <v>0</v>
          </cell>
          <cell r="AK238">
            <v>0</v>
          </cell>
          <cell r="AL238">
            <v>0</v>
          </cell>
          <cell r="AM238">
            <v>0</v>
          </cell>
          <cell r="AN238">
            <v>0</v>
          </cell>
          <cell r="AP238">
            <v>0</v>
          </cell>
          <cell r="AT238">
            <v>0</v>
          </cell>
        </row>
        <row r="239">
          <cell r="J239">
            <v>1195131.51</v>
          </cell>
          <cell r="K239">
            <v>1195232.73</v>
          </cell>
          <cell r="L239">
            <v>1520899.18</v>
          </cell>
          <cell r="M239">
            <v>1521027.99</v>
          </cell>
          <cell r="N239">
            <v>1521156.81</v>
          </cell>
          <cell r="O239">
            <v>1521281.48</v>
          </cell>
          <cell r="P239">
            <v>1521410.32</v>
          </cell>
          <cell r="Q239">
            <v>1521535.01</v>
          </cell>
          <cell r="R239">
            <v>1521663.87</v>
          </cell>
          <cell r="S239">
            <v>1752129.25</v>
          </cell>
          <cell r="T239">
            <v>1752254.21</v>
          </cell>
          <cell r="U239">
            <v>1752626.25</v>
          </cell>
          <cell r="V239">
            <v>1752986.36</v>
          </cell>
          <cell r="W239">
            <v>1753358.55</v>
          </cell>
          <cell r="X239">
            <v>1753841.32</v>
          </cell>
          <cell r="Y239">
            <v>1754437.14</v>
          </cell>
          <cell r="Z239">
            <v>1755033.17</v>
          </cell>
          <cell r="AA239">
            <v>1755610.17</v>
          </cell>
          <cell r="AD239">
            <v>1291068.4245833333</v>
          </cell>
          <cell r="AE239">
            <v>1343364.3720833333</v>
          </cell>
          <cell r="AF239">
            <v>1399112.6616666669</v>
          </cell>
          <cell r="AG239">
            <v>1455008.6925000001</v>
          </cell>
          <cell r="AH239">
            <v>1501462.6891666669</v>
          </cell>
          <cell r="AI239">
            <v>1547939.6695833334</v>
          </cell>
          <cell r="AJ239">
            <v>1594438.8641666668</v>
          </cell>
          <cell r="AK239">
            <v>1627400.0291666668</v>
          </cell>
          <cell r="AL239">
            <v>1646831.3329166668</v>
          </cell>
          <cell r="AM239">
            <v>1666301.5625</v>
          </cell>
          <cell r="AN239">
            <v>1685810.1062500002</v>
          </cell>
          <cell r="AP239">
            <v>1724892.4966666668</v>
          </cell>
          <cell r="AT239">
            <v>0</v>
          </cell>
        </row>
        <row r="240">
          <cell r="J240">
            <v>0</v>
          </cell>
          <cell r="K240">
            <v>0</v>
          </cell>
          <cell r="L240">
            <v>0</v>
          </cell>
          <cell r="M240">
            <v>0</v>
          </cell>
          <cell r="N240">
            <v>0</v>
          </cell>
          <cell r="O240">
            <v>0</v>
          </cell>
          <cell r="P240">
            <v>0</v>
          </cell>
          <cell r="Q240">
            <v>0</v>
          </cell>
          <cell r="R240">
            <v>0</v>
          </cell>
          <cell r="S240">
            <v>0</v>
          </cell>
          <cell r="T240">
            <v>721512</v>
          </cell>
          <cell r="U240">
            <v>47673.84</v>
          </cell>
          <cell r="V240">
            <v>115637.49</v>
          </cell>
          <cell r="W240">
            <v>529560.99</v>
          </cell>
          <cell r="X240">
            <v>182336</v>
          </cell>
          <cell r="Y240">
            <v>836185.5</v>
          </cell>
          <cell r="Z240">
            <v>1384062</v>
          </cell>
          <cell r="AA240">
            <v>1564302.75</v>
          </cell>
          <cell r="AD240">
            <v>0</v>
          </cell>
          <cell r="AE240">
            <v>0</v>
          </cell>
          <cell r="AF240">
            <v>0</v>
          </cell>
          <cell r="AG240">
            <v>30063</v>
          </cell>
          <cell r="AH240">
            <v>62112.41</v>
          </cell>
          <cell r="AI240">
            <v>68917.048750000002</v>
          </cell>
          <cell r="AJ240">
            <v>95800.318749999991</v>
          </cell>
          <cell r="AK240">
            <v>125462.69333333331</v>
          </cell>
          <cell r="AL240">
            <v>167901.08916666664</v>
          </cell>
          <cell r="AM240">
            <v>260411.40166666664</v>
          </cell>
          <cell r="AN240">
            <v>383259.93291666667</v>
          </cell>
          <cell r="AP240">
            <v>731994.58916666673</v>
          </cell>
          <cell r="AT240" t="str">
            <v>56</v>
          </cell>
        </row>
        <row r="241">
          <cell r="J241">
            <v>7534.56</v>
          </cell>
          <cell r="K241">
            <v>7534.56</v>
          </cell>
          <cell r="L241">
            <v>7534.56</v>
          </cell>
          <cell r="M241">
            <v>7534.56</v>
          </cell>
          <cell r="N241">
            <v>7534.56</v>
          </cell>
          <cell r="O241">
            <v>7534.56</v>
          </cell>
          <cell r="P241">
            <v>7534.56</v>
          </cell>
          <cell r="Q241">
            <v>7534.56</v>
          </cell>
          <cell r="R241">
            <v>7534.56</v>
          </cell>
          <cell r="S241">
            <v>7534.56</v>
          </cell>
          <cell r="T241">
            <v>7534.56</v>
          </cell>
          <cell r="U241">
            <v>7534.56</v>
          </cell>
          <cell r="V241">
            <v>7534.56</v>
          </cell>
          <cell r="W241">
            <v>7534.56</v>
          </cell>
          <cell r="X241">
            <v>7534.56</v>
          </cell>
          <cell r="Y241">
            <v>7534.56</v>
          </cell>
          <cell r="Z241">
            <v>7534.56</v>
          </cell>
          <cell r="AA241">
            <v>7534.56</v>
          </cell>
          <cell r="AD241">
            <v>7534.5599999999986</v>
          </cell>
          <cell r="AE241">
            <v>7534.5599999999986</v>
          </cell>
          <cell r="AF241">
            <v>7534.5599999999986</v>
          </cell>
          <cell r="AG241">
            <v>7534.5599999999986</v>
          </cell>
          <cell r="AH241">
            <v>7534.5599999999986</v>
          </cell>
          <cell r="AI241">
            <v>7534.5599999999986</v>
          </cell>
          <cell r="AJ241">
            <v>7534.5599999999986</v>
          </cell>
          <cell r="AK241">
            <v>7534.5599999999986</v>
          </cell>
          <cell r="AL241">
            <v>7534.5599999999986</v>
          </cell>
          <cell r="AM241">
            <v>7534.5599999999986</v>
          </cell>
          <cell r="AN241">
            <v>7534.5599999999986</v>
          </cell>
          <cell r="AP241">
            <v>7534.5599999999986</v>
          </cell>
          <cell r="AT241">
            <v>0</v>
          </cell>
        </row>
        <row r="242">
          <cell r="J242">
            <v>0</v>
          </cell>
          <cell r="K242">
            <v>103953.85</v>
          </cell>
          <cell r="L242">
            <v>0</v>
          </cell>
          <cell r="M242">
            <v>121146.16</v>
          </cell>
          <cell r="N242">
            <v>119451.35</v>
          </cell>
          <cell r="O242">
            <v>0</v>
          </cell>
          <cell r="P242">
            <v>140422.71</v>
          </cell>
          <cell r="Q242">
            <v>258594.59</v>
          </cell>
          <cell r="R242">
            <v>211027.04</v>
          </cell>
          <cell r="S242">
            <v>1408789.9</v>
          </cell>
          <cell r="T242">
            <v>1679925.04</v>
          </cell>
          <cell r="U242">
            <v>1347928.14</v>
          </cell>
          <cell r="V242">
            <v>1656560.22</v>
          </cell>
          <cell r="W242">
            <v>1422323.98</v>
          </cell>
          <cell r="X242">
            <v>1189903.5900000001</v>
          </cell>
          <cell r="Y242">
            <v>752527.25</v>
          </cell>
          <cell r="Z242">
            <v>266844.02</v>
          </cell>
          <cell r="AA242">
            <v>0</v>
          </cell>
          <cell r="AD242">
            <v>100845.78249999999</v>
          </cell>
          <cell r="AE242">
            <v>113312.38666666666</v>
          </cell>
          <cell r="AF242">
            <v>180804.75916666666</v>
          </cell>
          <cell r="AG242">
            <v>289958.83541666664</v>
          </cell>
          <cell r="AH242">
            <v>394841.61541666667</v>
          </cell>
          <cell r="AI242">
            <v>518293.24083333329</v>
          </cell>
          <cell r="AJ242">
            <v>642248.67208333325</v>
          </cell>
          <cell r="AK242">
            <v>746760.07708333328</v>
          </cell>
          <cell r="AL242">
            <v>822646.93874999986</v>
          </cell>
          <cell r="AM242">
            <v>855095.84541666659</v>
          </cell>
          <cell r="AN242">
            <v>861237.20666666655</v>
          </cell>
          <cell r="AP242">
            <v>841072.29124999989</v>
          </cell>
          <cell r="AT242">
            <v>0</v>
          </cell>
        </row>
        <row r="243">
          <cell r="J243">
            <v>73353</v>
          </cell>
          <cell r="K243">
            <v>73353</v>
          </cell>
          <cell r="L243">
            <v>73353</v>
          </cell>
          <cell r="M243">
            <v>73353</v>
          </cell>
          <cell r="N243">
            <v>73353</v>
          </cell>
          <cell r="O243">
            <v>73353</v>
          </cell>
          <cell r="P243">
            <v>73353</v>
          </cell>
          <cell r="Q243">
            <v>73353</v>
          </cell>
          <cell r="R243">
            <v>73353</v>
          </cell>
          <cell r="S243">
            <v>73353</v>
          </cell>
          <cell r="T243">
            <v>73353</v>
          </cell>
          <cell r="U243">
            <v>73353</v>
          </cell>
          <cell r="V243">
            <v>73353</v>
          </cell>
          <cell r="W243">
            <v>73353</v>
          </cell>
          <cell r="X243">
            <v>73353</v>
          </cell>
          <cell r="Y243">
            <v>73353</v>
          </cell>
          <cell r="Z243">
            <v>73353</v>
          </cell>
          <cell r="AA243">
            <v>73353</v>
          </cell>
          <cell r="AD243">
            <v>73353</v>
          </cell>
          <cell r="AE243">
            <v>73353</v>
          </cell>
          <cell r="AF243">
            <v>73353</v>
          </cell>
          <cell r="AG243">
            <v>73353</v>
          </cell>
          <cell r="AH243">
            <v>73353</v>
          </cell>
          <cell r="AI243">
            <v>73353</v>
          </cell>
          <cell r="AJ243">
            <v>73353</v>
          </cell>
          <cell r="AK243">
            <v>73353</v>
          </cell>
          <cell r="AL243">
            <v>73353</v>
          </cell>
          <cell r="AM243">
            <v>73353</v>
          </cell>
          <cell r="AN243">
            <v>73353</v>
          </cell>
          <cell r="AP243">
            <v>73353</v>
          </cell>
          <cell r="AT243">
            <v>0</v>
          </cell>
        </row>
        <row r="244">
          <cell r="J244">
            <v>1786010</v>
          </cell>
          <cell r="K244">
            <v>1786010</v>
          </cell>
          <cell r="L244">
            <v>1786010</v>
          </cell>
          <cell r="M244">
            <v>1786010</v>
          </cell>
          <cell r="N244">
            <v>1786010</v>
          </cell>
          <cell r="O244">
            <v>1786010</v>
          </cell>
          <cell r="P244">
            <v>1786010</v>
          </cell>
          <cell r="Q244">
            <v>1786010</v>
          </cell>
          <cell r="R244">
            <v>1389397</v>
          </cell>
          <cell r="S244">
            <v>1389397</v>
          </cell>
          <cell r="T244">
            <v>1389397</v>
          </cell>
          <cell r="U244">
            <v>1389397</v>
          </cell>
          <cell r="V244">
            <v>1389397</v>
          </cell>
          <cell r="W244">
            <v>1389397</v>
          </cell>
          <cell r="X244">
            <v>1389397</v>
          </cell>
          <cell r="Y244">
            <v>1389397</v>
          </cell>
          <cell r="Z244">
            <v>1389397</v>
          </cell>
          <cell r="AA244">
            <v>1389397</v>
          </cell>
          <cell r="AD244">
            <v>1792359.7083333333</v>
          </cell>
          <cell r="AE244">
            <v>1769484.4583333333</v>
          </cell>
          <cell r="AF244">
            <v>1736433.375</v>
          </cell>
          <cell r="AG244">
            <v>1703382.2916666667</v>
          </cell>
          <cell r="AH244">
            <v>1670331.2083333333</v>
          </cell>
          <cell r="AI244">
            <v>1637280.125</v>
          </cell>
          <cell r="AJ244">
            <v>1604229.0416666667</v>
          </cell>
          <cell r="AK244">
            <v>1571177.9583333333</v>
          </cell>
          <cell r="AL244">
            <v>1538126.875</v>
          </cell>
          <cell r="AM244">
            <v>1505075.7916666667</v>
          </cell>
          <cell r="AN244">
            <v>1472024.7083333333</v>
          </cell>
          <cell r="AP244">
            <v>1405922.5416666667</v>
          </cell>
          <cell r="AT244">
            <v>0</v>
          </cell>
        </row>
        <row r="245">
          <cell r="J245">
            <v>1818485</v>
          </cell>
          <cell r="K245">
            <v>1818485</v>
          </cell>
          <cell r="L245">
            <v>1818485</v>
          </cell>
          <cell r="M245">
            <v>1818485</v>
          </cell>
          <cell r="N245">
            <v>1818485</v>
          </cell>
          <cell r="O245">
            <v>1818485</v>
          </cell>
          <cell r="P245">
            <v>1818485</v>
          </cell>
          <cell r="Q245">
            <v>1818485</v>
          </cell>
          <cell r="R245">
            <v>1836506</v>
          </cell>
          <cell r="S245">
            <v>1836506</v>
          </cell>
          <cell r="T245">
            <v>1836506</v>
          </cell>
          <cell r="U245">
            <v>1836506</v>
          </cell>
          <cell r="V245">
            <v>1836506</v>
          </cell>
          <cell r="W245">
            <v>1836506</v>
          </cell>
          <cell r="X245">
            <v>1836506</v>
          </cell>
          <cell r="Y245">
            <v>1836506</v>
          </cell>
          <cell r="Z245">
            <v>1836506</v>
          </cell>
          <cell r="AA245">
            <v>1836506</v>
          </cell>
          <cell r="AD245">
            <v>1787444.1666666667</v>
          </cell>
          <cell r="AE245">
            <v>1819235.875</v>
          </cell>
          <cell r="AF245">
            <v>1820737.625</v>
          </cell>
          <cell r="AG245">
            <v>1822239.375</v>
          </cell>
          <cell r="AH245">
            <v>1823741.125</v>
          </cell>
          <cell r="AI245">
            <v>1825242.875</v>
          </cell>
          <cell r="AJ245">
            <v>1826744.625</v>
          </cell>
          <cell r="AK245">
            <v>1828246.375</v>
          </cell>
          <cell r="AL245">
            <v>1829748.125</v>
          </cell>
          <cell r="AM245">
            <v>1831249.875</v>
          </cell>
          <cell r="AN245">
            <v>1832751.625</v>
          </cell>
          <cell r="AP245">
            <v>1835755.125</v>
          </cell>
          <cell r="AT245">
            <v>0</v>
          </cell>
        </row>
        <row r="246">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D246">
            <v>0</v>
          </cell>
          <cell r="AE246">
            <v>0</v>
          </cell>
          <cell r="AF246">
            <v>0</v>
          </cell>
          <cell r="AG246">
            <v>0</v>
          </cell>
          <cell r="AH246">
            <v>0</v>
          </cell>
          <cell r="AI246">
            <v>0</v>
          </cell>
          <cell r="AJ246">
            <v>0</v>
          </cell>
          <cell r="AK246">
            <v>0</v>
          </cell>
          <cell r="AL246">
            <v>0</v>
          </cell>
          <cell r="AM246">
            <v>0</v>
          </cell>
          <cell r="AN246">
            <v>0</v>
          </cell>
          <cell r="AP246">
            <v>0</v>
          </cell>
          <cell r="AT246">
            <v>0</v>
          </cell>
        </row>
        <row r="247">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D247">
            <v>0</v>
          </cell>
          <cell r="AE247">
            <v>0</v>
          </cell>
          <cell r="AF247">
            <v>0</v>
          </cell>
          <cell r="AG247">
            <v>0</v>
          </cell>
          <cell r="AH247">
            <v>0</v>
          </cell>
          <cell r="AI247">
            <v>0</v>
          </cell>
          <cell r="AJ247">
            <v>0</v>
          </cell>
          <cell r="AK247">
            <v>0</v>
          </cell>
          <cell r="AL247">
            <v>0</v>
          </cell>
          <cell r="AM247">
            <v>0</v>
          </cell>
          <cell r="AN247">
            <v>0</v>
          </cell>
          <cell r="AP247">
            <v>0</v>
          </cell>
          <cell r="AT247">
            <v>0</v>
          </cell>
        </row>
        <row r="248">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D248">
            <v>0</v>
          </cell>
          <cell r="AE248">
            <v>0</v>
          </cell>
          <cell r="AF248">
            <v>0</v>
          </cell>
          <cell r="AG248">
            <v>0</v>
          </cell>
          <cell r="AH248">
            <v>0</v>
          </cell>
          <cell r="AI248">
            <v>0</v>
          </cell>
          <cell r="AJ248">
            <v>0</v>
          </cell>
          <cell r="AK248">
            <v>0</v>
          </cell>
          <cell r="AL248">
            <v>0</v>
          </cell>
          <cell r="AM248">
            <v>0</v>
          </cell>
          <cell r="AN248">
            <v>0</v>
          </cell>
          <cell r="AP248">
            <v>0</v>
          </cell>
          <cell r="AT248">
            <v>0</v>
          </cell>
        </row>
        <row r="249">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D249">
            <v>0</v>
          </cell>
          <cell r="AE249">
            <v>0</v>
          </cell>
          <cell r="AF249">
            <v>0</v>
          </cell>
          <cell r="AG249">
            <v>0</v>
          </cell>
          <cell r="AH249">
            <v>0</v>
          </cell>
          <cell r="AI249">
            <v>0</v>
          </cell>
          <cell r="AJ249">
            <v>0</v>
          </cell>
          <cell r="AK249">
            <v>0</v>
          </cell>
          <cell r="AL249">
            <v>0</v>
          </cell>
          <cell r="AM249">
            <v>0</v>
          </cell>
          <cell r="AN249">
            <v>0</v>
          </cell>
          <cell r="AP249">
            <v>0</v>
          </cell>
          <cell r="AT249">
            <v>0</v>
          </cell>
        </row>
        <row r="250">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D250">
            <v>0</v>
          </cell>
          <cell r="AE250">
            <v>0</v>
          </cell>
          <cell r="AF250">
            <v>0</v>
          </cell>
          <cell r="AG250">
            <v>0</v>
          </cell>
          <cell r="AH250">
            <v>0</v>
          </cell>
          <cell r="AI250">
            <v>0</v>
          </cell>
          <cell r="AJ250">
            <v>0</v>
          </cell>
          <cell r="AK250">
            <v>0</v>
          </cell>
          <cell r="AL250">
            <v>0</v>
          </cell>
          <cell r="AM250">
            <v>0</v>
          </cell>
          <cell r="AN250">
            <v>0</v>
          </cell>
          <cell r="AP250">
            <v>0</v>
          </cell>
          <cell r="AT250">
            <v>0</v>
          </cell>
        </row>
        <row r="251">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D251">
            <v>0</v>
          </cell>
          <cell r="AE251">
            <v>0</v>
          </cell>
          <cell r="AF251">
            <v>0</v>
          </cell>
          <cell r="AG251">
            <v>0</v>
          </cell>
          <cell r="AH251">
            <v>0</v>
          </cell>
          <cell r="AI251">
            <v>0</v>
          </cell>
          <cell r="AJ251">
            <v>0</v>
          </cell>
          <cell r="AK251">
            <v>0</v>
          </cell>
          <cell r="AL251">
            <v>0</v>
          </cell>
          <cell r="AM251">
            <v>0</v>
          </cell>
          <cell r="AN251">
            <v>0</v>
          </cell>
          <cell r="AP251">
            <v>0</v>
          </cell>
          <cell r="AT251">
            <v>0</v>
          </cell>
        </row>
        <row r="252">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D252">
            <v>0</v>
          </cell>
          <cell r="AE252">
            <v>0</v>
          </cell>
          <cell r="AF252">
            <v>0</v>
          </cell>
          <cell r="AG252">
            <v>0</v>
          </cell>
          <cell r="AH252">
            <v>0</v>
          </cell>
          <cell r="AI252">
            <v>0</v>
          </cell>
          <cell r="AJ252">
            <v>0</v>
          </cell>
          <cell r="AK252">
            <v>0</v>
          </cell>
          <cell r="AL252">
            <v>0</v>
          </cell>
          <cell r="AM252">
            <v>0</v>
          </cell>
          <cell r="AN252">
            <v>0</v>
          </cell>
          <cell r="AP252">
            <v>0</v>
          </cell>
          <cell r="AT252">
            <v>0</v>
          </cell>
        </row>
        <row r="253">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D253">
            <v>0</v>
          </cell>
          <cell r="AE253">
            <v>0</v>
          </cell>
          <cell r="AF253">
            <v>0</v>
          </cell>
          <cell r="AG253">
            <v>0</v>
          </cell>
          <cell r="AH253">
            <v>0</v>
          </cell>
          <cell r="AI253">
            <v>0</v>
          </cell>
          <cell r="AJ253">
            <v>0</v>
          </cell>
          <cell r="AK253">
            <v>0</v>
          </cell>
          <cell r="AL253">
            <v>0</v>
          </cell>
          <cell r="AM253">
            <v>0</v>
          </cell>
          <cell r="AN253">
            <v>0</v>
          </cell>
          <cell r="AP253">
            <v>0</v>
          </cell>
          <cell r="AT253">
            <v>0</v>
          </cell>
        </row>
        <row r="254">
          <cell r="J254">
            <v>100000</v>
          </cell>
          <cell r="K254">
            <v>100000</v>
          </cell>
          <cell r="L254">
            <v>100000</v>
          </cell>
          <cell r="M254">
            <v>100000</v>
          </cell>
          <cell r="N254">
            <v>100000</v>
          </cell>
          <cell r="O254">
            <v>100000</v>
          </cell>
          <cell r="P254">
            <v>100000</v>
          </cell>
          <cell r="Q254">
            <v>100000</v>
          </cell>
          <cell r="R254">
            <v>100000</v>
          </cell>
          <cell r="S254">
            <v>100000</v>
          </cell>
          <cell r="T254">
            <v>100000</v>
          </cell>
          <cell r="U254">
            <v>100000</v>
          </cell>
          <cell r="V254">
            <v>100000</v>
          </cell>
          <cell r="W254">
            <v>100000</v>
          </cell>
          <cell r="X254">
            <v>100000</v>
          </cell>
          <cell r="Y254">
            <v>100000</v>
          </cell>
          <cell r="Z254">
            <v>100000</v>
          </cell>
          <cell r="AA254">
            <v>100000</v>
          </cell>
          <cell r="AD254">
            <v>100000</v>
          </cell>
          <cell r="AE254">
            <v>100000</v>
          </cell>
          <cell r="AF254">
            <v>100000</v>
          </cell>
          <cell r="AG254">
            <v>100000</v>
          </cell>
          <cell r="AH254">
            <v>100000</v>
          </cell>
          <cell r="AI254">
            <v>100000</v>
          </cell>
          <cell r="AJ254">
            <v>100000</v>
          </cell>
          <cell r="AK254">
            <v>100000</v>
          </cell>
          <cell r="AL254">
            <v>100000</v>
          </cell>
          <cell r="AM254">
            <v>100000</v>
          </cell>
          <cell r="AN254">
            <v>100000</v>
          </cell>
          <cell r="AP254">
            <v>100000</v>
          </cell>
          <cell r="AT254">
            <v>0</v>
          </cell>
        </row>
        <row r="255">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D255">
            <v>0</v>
          </cell>
          <cell r="AE255">
            <v>0</v>
          </cell>
          <cell r="AF255">
            <v>0</v>
          </cell>
          <cell r="AG255">
            <v>0</v>
          </cell>
          <cell r="AH255">
            <v>0</v>
          </cell>
          <cell r="AI255">
            <v>0</v>
          </cell>
          <cell r="AJ255">
            <v>0</v>
          </cell>
          <cell r="AK255">
            <v>0</v>
          </cell>
          <cell r="AL255">
            <v>0</v>
          </cell>
          <cell r="AM255">
            <v>0</v>
          </cell>
          <cell r="AN255">
            <v>0</v>
          </cell>
          <cell r="AP255">
            <v>0</v>
          </cell>
          <cell r="AT255">
            <v>0</v>
          </cell>
        </row>
        <row r="256">
          <cell r="J256">
            <v>577634.57999999996</v>
          </cell>
          <cell r="K256">
            <v>1748405.94</v>
          </cell>
          <cell r="L256">
            <v>432439.4</v>
          </cell>
          <cell r="M256">
            <v>591909.12</v>
          </cell>
          <cell r="N256">
            <v>560304.51</v>
          </cell>
          <cell r="O256">
            <v>545359.09</v>
          </cell>
          <cell r="P256">
            <v>1481712.13</v>
          </cell>
          <cell r="Q256">
            <v>1024146.3</v>
          </cell>
          <cell r="R256">
            <v>623136.14</v>
          </cell>
          <cell r="S256">
            <v>448591.58</v>
          </cell>
          <cell r="T256">
            <v>454038.83</v>
          </cell>
          <cell r="U256">
            <v>510424.74</v>
          </cell>
          <cell r="V256">
            <v>861896.53</v>
          </cell>
          <cell r="W256">
            <v>3495374.94</v>
          </cell>
          <cell r="X256">
            <v>1685117.08</v>
          </cell>
          <cell r="Y256">
            <v>891811.92</v>
          </cell>
          <cell r="Z256">
            <v>913748.67</v>
          </cell>
          <cell r="AA256">
            <v>597063.1</v>
          </cell>
          <cell r="AD256">
            <v>746786.58124999993</v>
          </cell>
          <cell r="AE256">
            <v>760378.71583333332</v>
          </cell>
          <cell r="AF256">
            <v>764360.24124999996</v>
          </cell>
          <cell r="AG256">
            <v>759018.24333333317</v>
          </cell>
          <cell r="AH256">
            <v>752824.60416666663</v>
          </cell>
          <cell r="AI256">
            <v>761686.11124999996</v>
          </cell>
          <cell r="AJ256">
            <v>846320.73416666675</v>
          </cell>
          <cell r="AK256">
            <v>971306.01250000007</v>
          </cell>
          <cell r="AL256">
            <v>1035996.8658333333</v>
          </cell>
          <cell r="AM256">
            <v>1063219.6558333333</v>
          </cell>
          <cell r="AN256">
            <v>1080100.8295833333</v>
          </cell>
          <cell r="AP256">
            <v>1002740.9341666666</v>
          </cell>
          <cell r="AT256">
            <v>0</v>
          </cell>
        </row>
        <row r="257">
          <cell r="J257">
            <v>0</v>
          </cell>
          <cell r="K257">
            <v>0</v>
          </cell>
          <cell r="L257">
            <v>0</v>
          </cell>
          <cell r="M257">
            <v>0</v>
          </cell>
          <cell r="N257">
            <v>0</v>
          </cell>
          <cell r="O257">
            <v>0</v>
          </cell>
          <cell r="P257">
            <v>0</v>
          </cell>
          <cell r="Q257">
            <v>0</v>
          </cell>
          <cell r="R257">
            <v>0</v>
          </cell>
          <cell r="S257">
            <v>0</v>
          </cell>
          <cell r="T257">
            <v>75000</v>
          </cell>
          <cell r="U257">
            <v>75000</v>
          </cell>
          <cell r="V257">
            <v>75000</v>
          </cell>
          <cell r="W257">
            <v>75000</v>
          </cell>
          <cell r="X257">
            <v>75000</v>
          </cell>
          <cell r="Y257">
            <v>75000</v>
          </cell>
          <cell r="Z257">
            <v>75000</v>
          </cell>
          <cell r="AA257">
            <v>75000</v>
          </cell>
          <cell r="AD257">
            <v>0</v>
          </cell>
          <cell r="AE257">
            <v>0</v>
          </cell>
          <cell r="AF257">
            <v>0</v>
          </cell>
          <cell r="AG257">
            <v>3125</v>
          </cell>
          <cell r="AH257">
            <v>9375</v>
          </cell>
          <cell r="AI257">
            <v>15625</v>
          </cell>
          <cell r="AJ257">
            <v>21875</v>
          </cell>
          <cell r="AK257">
            <v>28125</v>
          </cell>
          <cell r="AL257">
            <v>34375</v>
          </cell>
          <cell r="AM257">
            <v>40625</v>
          </cell>
          <cell r="AN257">
            <v>46875</v>
          </cell>
          <cell r="AP257">
            <v>59375</v>
          </cell>
          <cell r="AT257">
            <v>0</v>
          </cell>
        </row>
        <row r="258">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D258">
            <v>0</v>
          </cell>
          <cell r="AE258">
            <v>0</v>
          </cell>
          <cell r="AF258">
            <v>0</v>
          </cell>
          <cell r="AG258">
            <v>0</v>
          </cell>
          <cell r="AH258">
            <v>0</v>
          </cell>
          <cell r="AI258">
            <v>0</v>
          </cell>
          <cell r="AJ258">
            <v>0</v>
          </cell>
          <cell r="AK258">
            <v>0</v>
          </cell>
          <cell r="AL258">
            <v>0</v>
          </cell>
          <cell r="AM258">
            <v>0</v>
          </cell>
          <cell r="AN258">
            <v>0</v>
          </cell>
          <cell r="AP258">
            <v>0</v>
          </cell>
          <cell r="AT258">
            <v>0</v>
          </cell>
        </row>
        <row r="259">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D259">
            <v>0</v>
          </cell>
          <cell r="AE259">
            <v>0</v>
          </cell>
          <cell r="AF259">
            <v>0</v>
          </cell>
          <cell r="AG259">
            <v>0</v>
          </cell>
          <cell r="AH259">
            <v>0</v>
          </cell>
          <cell r="AI259">
            <v>0</v>
          </cell>
          <cell r="AJ259">
            <v>0</v>
          </cell>
          <cell r="AK259">
            <v>0</v>
          </cell>
          <cell r="AL259">
            <v>0</v>
          </cell>
          <cell r="AM259">
            <v>0</v>
          </cell>
          <cell r="AN259">
            <v>0</v>
          </cell>
          <cell r="AP259">
            <v>0</v>
          </cell>
          <cell r="AT259">
            <v>0</v>
          </cell>
        </row>
        <row r="260">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D260">
            <v>0</v>
          </cell>
          <cell r="AE260">
            <v>0</v>
          </cell>
          <cell r="AF260">
            <v>0</v>
          </cell>
          <cell r="AG260">
            <v>0</v>
          </cell>
          <cell r="AH260">
            <v>0</v>
          </cell>
          <cell r="AI260">
            <v>0</v>
          </cell>
          <cell r="AJ260">
            <v>0</v>
          </cell>
          <cell r="AK260">
            <v>0</v>
          </cell>
          <cell r="AL260">
            <v>0</v>
          </cell>
          <cell r="AM260">
            <v>0</v>
          </cell>
          <cell r="AN260">
            <v>0</v>
          </cell>
          <cell r="AP260">
            <v>0</v>
          </cell>
          <cell r="AT260" t="str">
            <v>23.1</v>
          </cell>
        </row>
        <row r="261">
          <cell r="J261">
            <v>0</v>
          </cell>
          <cell r="K261">
            <v>0</v>
          </cell>
          <cell r="L261">
            <v>0</v>
          </cell>
          <cell r="M261">
            <v>0</v>
          </cell>
          <cell r="N261">
            <v>0</v>
          </cell>
          <cell r="O261">
            <v>0</v>
          </cell>
          <cell r="P261">
            <v>20000000</v>
          </cell>
          <cell r="Q261">
            <v>0</v>
          </cell>
          <cell r="R261">
            <v>0</v>
          </cell>
          <cell r="S261">
            <v>0</v>
          </cell>
          <cell r="T261">
            <v>0</v>
          </cell>
          <cell r="U261">
            <v>0</v>
          </cell>
          <cell r="V261">
            <v>0</v>
          </cell>
          <cell r="W261">
            <v>0</v>
          </cell>
          <cell r="X261">
            <v>0</v>
          </cell>
          <cell r="Y261">
            <v>0</v>
          </cell>
          <cell r="Z261">
            <v>0</v>
          </cell>
          <cell r="AA261">
            <v>0</v>
          </cell>
          <cell r="AD261">
            <v>3166666.6666666665</v>
          </cell>
          <cell r="AE261">
            <v>3166666.6666666665</v>
          </cell>
          <cell r="AF261">
            <v>3166666.6666666665</v>
          </cell>
          <cell r="AG261">
            <v>3166666.6666666665</v>
          </cell>
          <cell r="AH261">
            <v>2416666.6666666665</v>
          </cell>
          <cell r="AI261">
            <v>1666666.6666666667</v>
          </cell>
          <cell r="AJ261">
            <v>1666666.6666666667</v>
          </cell>
          <cell r="AK261">
            <v>1666666.6666666667</v>
          </cell>
          <cell r="AL261">
            <v>1666666.6666666667</v>
          </cell>
          <cell r="AM261">
            <v>1666666.6666666667</v>
          </cell>
          <cell r="AN261">
            <v>1666666.6666666667</v>
          </cell>
          <cell r="AP261">
            <v>0</v>
          </cell>
          <cell r="AT261" t="str">
            <v>23.1</v>
          </cell>
        </row>
        <row r="262">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D262">
            <v>0</v>
          </cell>
          <cell r="AE262">
            <v>0</v>
          </cell>
          <cell r="AF262">
            <v>0</v>
          </cell>
          <cell r="AG262">
            <v>0</v>
          </cell>
          <cell r="AH262">
            <v>0</v>
          </cell>
          <cell r="AI262">
            <v>0</v>
          </cell>
          <cell r="AJ262">
            <v>0</v>
          </cell>
          <cell r="AK262">
            <v>0</v>
          </cell>
          <cell r="AL262">
            <v>0</v>
          </cell>
          <cell r="AM262">
            <v>0</v>
          </cell>
          <cell r="AN262">
            <v>0</v>
          </cell>
          <cell r="AP262">
            <v>0</v>
          </cell>
          <cell r="AT262" t="str">
            <v>23.1</v>
          </cell>
        </row>
        <row r="263">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D263">
            <v>0</v>
          </cell>
          <cell r="AE263">
            <v>0</v>
          </cell>
          <cell r="AF263">
            <v>0</v>
          </cell>
          <cell r="AG263">
            <v>0</v>
          </cell>
          <cell r="AH263">
            <v>0</v>
          </cell>
          <cell r="AI263">
            <v>0</v>
          </cell>
          <cell r="AJ263">
            <v>0</v>
          </cell>
          <cell r="AK263">
            <v>0</v>
          </cell>
          <cell r="AL263">
            <v>0</v>
          </cell>
          <cell r="AM263">
            <v>0</v>
          </cell>
          <cell r="AN263">
            <v>0</v>
          </cell>
          <cell r="AP263">
            <v>0</v>
          </cell>
          <cell r="AT263" t="str">
            <v>23.1</v>
          </cell>
        </row>
        <row r="264">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D264">
            <v>0</v>
          </cell>
          <cell r="AE264">
            <v>0</v>
          </cell>
          <cell r="AF264">
            <v>0</v>
          </cell>
          <cell r="AG264">
            <v>0</v>
          </cell>
          <cell r="AH264">
            <v>0</v>
          </cell>
          <cell r="AI264">
            <v>0</v>
          </cell>
          <cell r="AJ264">
            <v>0</v>
          </cell>
          <cell r="AK264">
            <v>0</v>
          </cell>
          <cell r="AL264">
            <v>0</v>
          </cell>
          <cell r="AM264">
            <v>0</v>
          </cell>
          <cell r="AN264">
            <v>0</v>
          </cell>
          <cell r="AP264">
            <v>0</v>
          </cell>
          <cell r="AT264" t="str">
            <v>23.1</v>
          </cell>
        </row>
        <row r="265">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D265">
            <v>0</v>
          </cell>
          <cell r="AE265">
            <v>0</v>
          </cell>
          <cell r="AF265">
            <v>0</v>
          </cell>
          <cell r="AG265">
            <v>0</v>
          </cell>
          <cell r="AH265">
            <v>0</v>
          </cell>
          <cell r="AI265">
            <v>0</v>
          </cell>
          <cell r="AJ265">
            <v>0</v>
          </cell>
          <cell r="AK265">
            <v>0</v>
          </cell>
          <cell r="AL265">
            <v>0</v>
          </cell>
          <cell r="AM265">
            <v>0</v>
          </cell>
          <cell r="AN265">
            <v>0</v>
          </cell>
          <cell r="AP265">
            <v>0</v>
          </cell>
          <cell r="AT265" t="str">
            <v>23.1</v>
          </cell>
        </row>
        <row r="266">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D266">
            <v>0</v>
          </cell>
          <cell r="AE266">
            <v>0</v>
          </cell>
          <cell r="AF266">
            <v>0</v>
          </cell>
          <cell r="AG266">
            <v>0</v>
          </cell>
          <cell r="AH266">
            <v>0</v>
          </cell>
          <cell r="AI266">
            <v>0</v>
          </cell>
          <cell r="AJ266">
            <v>0</v>
          </cell>
          <cell r="AK266">
            <v>0</v>
          </cell>
          <cell r="AL266">
            <v>0</v>
          </cell>
          <cell r="AM266">
            <v>0</v>
          </cell>
          <cell r="AN266">
            <v>0</v>
          </cell>
          <cell r="AP266">
            <v>0</v>
          </cell>
          <cell r="AT266" t="str">
            <v>56</v>
          </cell>
        </row>
        <row r="267">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D267">
            <v>0</v>
          </cell>
          <cell r="AE267">
            <v>0</v>
          </cell>
          <cell r="AF267">
            <v>0</v>
          </cell>
          <cell r="AG267">
            <v>0</v>
          </cell>
          <cell r="AH267">
            <v>0</v>
          </cell>
          <cell r="AI267">
            <v>0</v>
          </cell>
          <cell r="AJ267">
            <v>0</v>
          </cell>
          <cell r="AK267">
            <v>0</v>
          </cell>
          <cell r="AL267">
            <v>0</v>
          </cell>
          <cell r="AM267">
            <v>0</v>
          </cell>
          <cell r="AN267">
            <v>0</v>
          </cell>
          <cell r="AP267">
            <v>0</v>
          </cell>
          <cell r="AT267" t="str">
            <v>56</v>
          </cell>
        </row>
        <row r="268">
          <cell r="J268">
            <v>3259692.33</v>
          </cell>
          <cell r="K268">
            <v>3259692.33</v>
          </cell>
          <cell r="L268">
            <v>3259692.33</v>
          </cell>
          <cell r="M268">
            <v>3259692.33</v>
          </cell>
          <cell r="N268">
            <v>3259692.33</v>
          </cell>
          <cell r="O268">
            <v>3213241.34</v>
          </cell>
          <cell r="P268">
            <v>3213241.34</v>
          </cell>
          <cell r="Q268">
            <v>3213241.34</v>
          </cell>
          <cell r="R268">
            <v>3213241.34</v>
          </cell>
          <cell r="S268">
            <v>3213241.34</v>
          </cell>
          <cell r="T268">
            <v>3213241.34</v>
          </cell>
          <cell r="U268">
            <v>3213241.34</v>
          </cell>
          <cell r="V268">
            <v>2619410.85</v>
          </cell>
          <cell r="W268">
            <v>2619410.85</v>
          </cell>
          <cell r="X268">
            <v>2619410.85</v>
          </cell>
          <cell r="Y268">
            <v>2619410.85</v>
          </cell>
          <cell r="Z268">
            <v>2619410.85</v>
          </cell>
          <cell r="AA268">
            <v>2619410.85</v>
          </cell>
          <cell r="AD268">
            <v>3264188.5916666663</v>
          </cell>
          <cell r="AE268">
            <v>3256106.018333334</v>
          </cell>
          <cell r="AF268">
            <v>3248250.3450000002</v>
          </cell>
          <cell r="AG268">
            <v>3240394.6716666669</v>
          </cell>
          <cell r="AH268">
            <v>3234531.3770833332</v>
          </cell>
          <cell r="AI268">
            <v>3205917.5241666674</v>
          </cell>
          <cell r="AJ268">
            <v>3152560.7341666669</v>
          </cell>
          <cell r="AK268">
            <v>3099203.9441666664</v>
          </cell>
          <cell r="AL268">
            <v>3045847.1541666673</v>
          </cell>
          <cell r="AM268">
            <v>2992490.3641666672</v>
          </cell>
          <cell r="AN268">
            <v>2941069.0320833339</v>
          </cell>
          <cell r="AP268">
            <v>2839907.2150000003</v>
          </cell>
          <cell r="AT268" t="str">
            <v>56</v>
          </cell>
        </row>
        <row r="269">
          <cell r="J269">
            <v>-498.1</v>
          </cell>
          <cell r="K269">
            <v>0</v>
          </cell>
          <cell r="L269">
            <v>-86.01</v>
          </cell>
          <cell r="M269">
            <v>0</v>
          </cell>
          <cell r="N269">
            <v>0</v>
          </cell>
          <cell r="O269">
            <v>0</v>
          </cell>
          <cell r="P269">
            <v>-41058.76</v>
          </cell>
          <cell r="Q269">
            <v>0</v>
          </cell>
          <cell r="R269">
            <v>-1057.3800000000001</v>
          </cell>
          <cell r="S269">
            <v>76.58</v>
          </cell>
          <cell r="T269">
            <v>0</v>
          </cell>
          <cell r="U269">
            <v>-30.21</v>
          </cell>
          <cell r="V269">
            <v>0</v>
          </cell>
          <cell r="W269">
            <v>-18.8</v>
          </cell>
          <cell r="X269">
            <v>-50.74</v>
          </cell>
          <cell r="Y269">
            <v>-514004.38</v>
          </cell>
          <cell r="Z269">
            <v>-7397.59</v>
          </cell>
          <cell r="AA269">
            <v>-1.52</v>
          </cell>
          <cell r="AD269">
            <v>-5702.0758333333333</v>
          </cell>
          <cell r="AE269">
            <v>-5746.1333333333341</v>
          </cell>
          <cell r="AF269">
            <v>-5787.0000000000009</v>
          </cell>
          <cell r="AG269">
            <v>-5783.8091666666669</v>
          </cell>
          <cell r="AH269">
            <v>-4669.1495833333329</v>
          </cell>
          <cell r="AI269">
            <v>-3533.7358333333336</v>
          </cell>
          <cell r="AJ269">
            <v>-3513.7649999999999</v>
          </cell>
          <cell r="AK269">
            <v>-3513.0787500000001</v>
          </cell>
          <cell r="AL269">
            <v>-24928.458333333332</v>
          </cell>
          <cell r="AM269">
            <v>-46653.540416666663</v>
          </cell>
          <cell r="AN269">
            <v>-46961.836666666662</v>
          </cell>
          <cell r="AP269">
            <v>-43579.856666666667</v>
          </cell>
          <cell r="AT269">
            <v>0</v>
          </cell>
        </row>
        <row r="270">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D270">
            <v>0</v>
          </cell>
          <cell r="AE270">
            <v>0</v>
          </cell>
          <cell r="AF270">
            <v>0</v>
          </cell>
          <cell r="AG270">
            <v>0</v>
          </cell>
          <cell r="AH270">
            <v>0</v>
          </cell>
          <cell r="AI270">
            <v>0</v>
          </cell>
          <cell r="AJ270">
            <v>0</v>
          </cell>
          <cell r="AK270">
            <v>0</v>
          </cell>
          <cell r="AL270">
            <v>0</v>
          </cell>
          <cell r="AM270">
            <v>0</v>
          </cell>
          <cell r="AN270">
            <v>0</v>
          </cell>
          <cell r="AP270">
            <v>0</v>
          </cell>
          <cell r="AT270" t="str">
            <v>55</v>
          </cell>
        </row>
        <row r="271">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D271">
            <v>0</v>
          </cell>
          <cell r="AE271">
            <v>0</v>
          </cell>
          <cell r="AF271">
            <v>0</v>
          </cell>
          <cell r="AG271">
            <v>0</v>
          </cell>
          <cell r="AH271">
            <v>0</v>
          </cell>
          <cell r="AI271">
            <v>0</v>
          </cell>
          <cell r="AJ271">
            <v>0</v>
          </cell>
          <cell r="AK271">
            <v>0</v>
          </cell>
          <cell r="AL271">
            <v>0</v>
          </cell>
          <cell r="AM271">
            <v>0</v>
          </cell>
          <cell r="AN271">
            <v>0</v>
          </cell>
          <cell r="AP271">
            <v>0</v>
          </cell>
          <cell r="AT271">
            <v>0</v>
          </cell>
        </row>
        <row r="272">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D272">
            <v>0</v>
          </cell>
          <cell r="AE272">
            <v>0</v>
          </cell>
          <cell r="AF272">
            <v>0</v>
          </cell>
          <cell r="AG272">
            <v>0</v>
          </cell>
          <cell r="AH272">
            <v>0</v>
          </cell>
          <cell r="AI272">
            <v>0</v>
          </cell>
          <cell r="AJ272">
            <v>0</v>
          </cell>
          <cell r="AK272">
            <v>0</v>
          </cell>
          <cell r="AL272">
            <v>0</v>
          </cell>
          <cell r="AM272">
            <v>0</v>
          </cell>
          <cell r="AN272">
            <v>0</v>
          </cell>
          <cell r="AP272">
            <v>0</v>
          </cell>
          <cell r="AT272">
            <v>0</v>
          </cell>
        </row>
        <row r="273">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D273">
            <v>0</v>
          </cell>
          <cell r="AE273">
            <v>0</v>
          </cell>
          <cell r="AF273">
            <v>0</v>
          </cell>
          <cell r="AG273">
            <v>0</v>
          </cell>
          <cell r="AH273">
            <v>0</v>
          </cell>
          <cell r="AI273">
            <v>0</v>
          </cell>
          <cell r="AJ273">
            <v>0</v>
          </cell>
          <cell r="AK273">
            <v>0</v>
          </cell>
          <cell r="AL273">
            <v>0</v>
          </cell>
          <cell r="AM273">
            <v>0</v>
          </cell>
          <cell r="AN273">
            <v>0</v>
          </cell>
          <cell r="AP273">
            <v>0</v>
          </cell>
          <cell r="AT273" t="str">
            <v>55</v>
          </cell>
        </row>
        <row r="274">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D274">
            <v>0</v>
          </cell>
          <cell r="AE274">
            <v>0</v>
          </cell>
          <cell r="AF274">
            <v>0</v>
          </cell>
          <cell r="AG274">
            <v>0</v>
          </cell>
          <cell r="AH274">
            <v>0</v>
          </cell>
          <cell r="AI274">
            <v>0</v>
          </cell>
          <cell r="AJ274">
            <v>0</v>
          </cell>
          <cell r="AK274">
            <v>0</v>
          </cell>
          <cell r="AL274">
            <v>0</v>
          </cell>
          <cell r="AM274">
            <v>0</v>
          </cell>
          <cell r="AN274">
            <v>0</v>
          </cell>
          <cell r="AP274">
            <v>0</v>
          </cell>
          <cell r="AT274">
            <v>44</v>
          </cell>
        </row>
        <row r="275">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D275">
            <v>0</v>
          </cell>
          <cell r="AE275">
            <v>0</v>
          </cell>
          <cell r="AF275">
            <v>0</v>
          </cell>
          <cell r="AG275">
            <v>0</v>
          </cell>
          <cell r="AH275">
            <v>0</v>
          </cell>
          <cell r="AI275">
            <v>0</v>
          </cell>
          <cell r="AJ275">
            <v>0</v>
          </cell>
          <cell r="AK275">
            <v>0</v>
          </cell>
          <cell r="AL275">
            <v>0</v>
          </cell>
          <cell r="AM275">
            <v>0</v>
          </cell>
          <cell r="AN275">
            <v>0</v>
          </cell>
          <cell r="AP275">
            <v>0</v>
          </cell>
          <cell r="AT275">
            <v>44</v>
          </cell>
        </row>
        <row r="276">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D276">
            <v>0</v>
          </cell>
          <cell r="AE276">
            <v>0</v>
          </cell>
          <cell r="AF276">
            <v>0</v>
          </cell>
          <cell r="AG276">
            <v>0</v>
          </cell>
          <cell r="AH276">
            <v>0</v>
          </cell>
          <cell r="AI276">
            <v>0</v>
          </cell>
          <cell r="AJ276">
            <v>0</v>
          </cell>
          <cell r="AK276">
            <v>0</v>
          </cell>
          <cell r="AL276">
            <v>0</v>
          </cell>
          <cell r="AM276">
            <v>0</v>
          </cell>
          <cell r="AN276">
            <v>0</v>
          </cell>
          <cell r="AP276">
            <v>0</v>
          </cell>
          <cell r="AT276">
            <v>0</v>
          </cell>
        </row>
        <row r="277">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D277">
            <v>0</v>
          </cell>
          <cell r="AE277">
            <v>0</v>
          </cell>
          <cell r="AF277">
            <v>0</v>
          </cell>
          <cell r="AG277">
            <v>0</v>
          </cell>
          <cell r="AH277">
            <v>0</v>
          </cell>
          <cell r="AI277">
            <v>0</v>
          </cell>
          <cell r="AJ277">
            <v>0</v>
          </cell>
          <cell r="AK277">
            <v>0</v>
          </cell>
          <cell r="AL277">
            <v>0</v>
          </cell>
          <cell r="AM277">
            <v>0</v>
          </cell>
          <cell r="AN277">
            <v>0</v>
          </cell>
          <cell r="AP277">
            <v>0</v>
          </cell>
          <cell r="AT277" t="str">
            <v>56</v>
          </cell>
        </row>
        <row r="278">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D278">
            <v>0</v>
          </cell>
          <cell r="AE278">
            <v>0</v>
          </cell>
          <cell r="AF278">
            <v>0</v>
          </cell>
          <cell r="AG278">
            <v>0</v>
          </cell>
          <cell r="AH278">
            <v>0</v>
          </cell>
          <cell r="AI278">
            <v>0</v>
          </cell>
          <cell r="AJ278">
            <v>0</v>
          </cell>
          <cell r="AK278">
            <v>0</v>
          </cell>
          <cell r="AL278">
            <v>0</v>
          </cell>
          <cell r="AM278">
            <v>0</v>
          </cell>
          <cell r="AN278">
            <v>0</v>
          </cell>
          <cell r="AP278">
            <v>0</v>
          </cell>
          <cell r="AT278" t="str">
            <v>56</v>
          </cell>
        </row>
        <row r="279">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D279">
            <v>0</v>
          </cell>
          <cell r="AE279">
            <v>0</v>
          </cell>
          <cell r="AF279">
            <v>0</v>
          </cell>
          <cell r="AG279">
            <v>0</v>
          </cell>
          <cell r="AH279">
            <v>0</v>
          </cell>
          <cell r="AI279">
            <v>0</v>
          </cell>
          <cell r="AJ279">
            <v>0</v>
          </cell>
          <cell r="AK279">
            <v>0</v>
          </cell>
          <cell r="AL279">
            <v>0</v>
          </cell>
          <cell r="AM279">
            <v>0</v>
          </cell>
          <cell r="AN279">
            <v>0</v>
          </cell>
          <cell r="AP279">
            <v>0</v>
          </cell>
          <cell r="AT279" t="str">
            <v>56</v>
          </cell>
        </row>
        <row r="280">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D280">
            <v>0</v>
          </cell>
          <cell r="AE280">
            <v>0</v>
          </cell>
          <cell r="AF280">
            <v>0</v>
          </cell>
          <cell r="AG280">
            <v>0</v>
          </cell>
          <cell r="AH280">
            <v>0</v>
          </cell>
          <cell r="AI280">
            <v>0</v>
          </cell>
          <cell r="AJ280">
            <v>0</v>
          </cell>
          <cell r="AK280">
            <v>0</v>
          </cell>
          <cell r="AL280">
            <v>0</v>
          </cell>
          <cell r="AM280">
            <v>0</v>
          </cell>
          <cell r="AN280">
            <v>0</v>
          </cell>
          <cell r="AP280">
            <v>0</v>
          </cell>
          <cell r="AT280">
            <v>9</v>
          </cell>
        </row>
        <row r="281">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D281">
            <v>0</v>
          </cell>
          <cell r="AE281">
            <v>0</v>
          </cell>
          <cell r="AF281">
            <v>0</v>
          </cell>
          <cell r="AG281">
            <v>0</v>
          </cell>
          <cell r="AH281">
            <v>0</v>
          </cell>
          <cell r="AI281">
            <v>0</v>
          </cell>
          <cell r="AJ281">
            <v>0</v>
          </cell>
          <cell r="AK281">
            <v>0</v>
          </cell>
          <cell r="AL281">
            <v>0</v>
          </cell>
          <cell r="AM281">
            <v>0</v>
          </cell>
          <cell r="AN281">
            <v>0</v>
          </cell>
          <cell r="AP281">
            <v>0</v>
          </cell>
          <cell r="AT281" t="str">
            <v>56</v>
          </cell>
        </row>
        <row r="282">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D282">
            <v>0</v>
          </cell>
          <cell r="AE282">
            <v>0</v>
          </cell>
          <cell r="AF282">
            <v>0</v>
          </cell>
          <cell r="AG282">
            <v>0</v>
          </cell>
          <cell r="AH282">
            <v>0</v>
          </cell>
          <cell r="AI282">
            <v>0</v>
          </cell>
          <cell r="AJ282">
            <v>0</v>
          </cell>
          <cell r="AK282">
            <v>0</v>
          </cell>
          <cell r="AL282">
            <v>0</v>
          </cell>
          <cell r="AM282">
            <v>0</v>
          </cell>
          <cell r="AN282">
            <v>0</v>
          </cell>
          <cell r="AP282">
            <v>0</v>
          </cell>
          <cell r="AT282" t="str">
            <v>56</v>
          </cell>
        </row>
        <row r="283">
          <cell r="J283">
            <v>139578542.46000001</v>
          </cell>
          <cell r="K283">
            <v>127497746.73</v>
          </cell>
          <cell r="L283">
            <v>126549697.84</v>
          </cell>
          <cell r="M283">
            <v>126413615.79000001</v>
          </cell>
          <cell r="N283">
            <v>124792908.56999999</v>
          </cell>
          <cell r="O283">
            <v>122267868.22</v>
          </cell>
          <cell r="P283">
            <v>129993514.09</v>
          </cell>
          <cell r="Q283">
            <v>154344784.28</v>
          </cell>
          <cell r="R283">
            <v>176828443.96000001</v>
          </cell>
          <cell r="S283">
            <v>181901040.08000001</v>
          </cell>
          <cell r="T283">
            <v>171088085.74000001</v>
          </cell>
          <cell r="U283">
            <v>164013256.38</v>
          </cell>
          <cell r="V283">
            <v>143901451.84999999</v>
          </cell>
          <cell r="W283">
            <v>131481065.43000001</v>
          </cell>
          <cell r="X283">
            <v>129219129.45</v>
          </cell>
          <cell r="Y283">
            <v>117234741.06</v>
          </cell>
          <cell r="Z283">
            <v>119036161.18000001</v>
          </cell>
          <cell r="AA283">
            <v>112190372.06</v>
          </cell>
          <cell r="AD283">
            <v>147486335.19291666</v>
          </cell>
          <cell r="AE283">
            <v>146026202.94541666</v>
          </cell>
          <cell r="AF283">
            <v>144848849.83541664</v>
          </cell>
          <cell r="AG283">
            <v>144642072.10333335</v>
          </cell>
          <cell r="AH283">
            <v>145131231.43583333</v>
          </cell>
          <cell r="AI283">
            <v>145619246.56958333</v>
          </cell>
          <cell r="AJ283">
            <v>145965339.40666664</v>
          </cell>
          <cell r="AK283">
            <v>146242537.33625001</v>
          </cell>
          <cell r="AL283">
            <v>145971310.53958336</v>
          </cell>
          <cell r="AM283">
            <v>145348992.95124999</v>
          </cell>
          <cell r="AN283">
            <v>144689232.80333337</v>
          </cell>
          <cell r="AP283">
            <v>144918434.98833334</v>
          </cell>
          <cell r="AT283">
            <v>0</v>
          </cell>
        </row>
        <row r="284">
          <cell r="J284">
            <v>46485918.270000003</v>
          </cell>
          <cell r="K284">
            <v>39321951.539999999</v>
          </cell>
          <cell r="L284">
            <v>34575858.350000001</v>
          </cell>
          <cell r="M284">
            <v>28394913.32</v>
          </cell>
          <cell r="N284">
            <v>26210949.149999999</v>
          </cell>
          <cell r="O284">
            <v>33538120.84</v>
          </cell>
          <cell r="P284">
            <v>44983711.369999997</v>
          </cell>
          <cell r="Q284">
            <v>80251159.819999993</v>
          </cell>
          <cell r="R284">
            <v>108935475.36</v>
          </cell>
          <cell r="S284">
            <v>104297507.75</v>
          </cell>
          <cell r="T284">
            <v>96548207.510000005</v>
          </cell>
          <cell r="U284">
            <v>84182999</v>
          </cell>
          <cell r="V284">
            <v>63757156.729999997</v>
          </cell>
          <cell r="W284">
            <v>43023842.689999998</v>
          </cell>
          <cell r="X284">
            <v>33425372.440000001</v>
          </cell>
          <cell r="Y284">
            <v>23850699.43</v>
          </cell>
          <cell r="Z284">
            <v>22668182.82</v>
          </cell>
          <cell r="AA284">
            <v>32208658.550000001</v>
          </cell>
          <cell r="AD284">
            <v>55459855.253333338</v>
          </cell>
          <cell r="AE284">
            <v>55660479.802083336</v>
          </cell>
          <cell r="AF284">
            <v>56471062.005416662</v>
          </cell>
          <cell r="AG284">
            <v>57842207.719999999</v>
          </cell>
          <cell r="AH284">
            <v>59671444.360416658</v>
          </cell>
          <cell r="AI284">
            <v>61363532.625833333</v>
          </cell>
          <cell r="AJ284">
            <v>62237413.026250005</v>
          </cell>
          <cell r="AK284">
            <v>62343721.577916659</v>
          </cell>
          <cell r="AL284">
            <v>62106442.419583343</v>
          </cell>
          <cell r="AM284">
            <v>61769484.910416663</v>
          </cell>
          <cell r="AN284">
            <v>61566475.384583347</v>
          </cell>
          <cell r="AP284">
            <v>62671200.494166665</v>
          </cell>
          <cell r="AT284">
            <v>0</v>
          </cell>
        </row>
        <row r="285">
          <cell r="J285">
            <v>-2502077.64</v>
          </cell>
          <cell r="K285">
            <v>-2268987.19</v>
          </cell>
          <cell r="L285">
            <v>-2083991.48</v>
          </cell>
          <cell r="M285">
            <v>-1950553.71</v>
          </cell>
          <cell r="N285">
            <v>-1693831.28</v>
          </cell>
          <cell r="O285">
            <v>-1793790.95</v>
          </cell>
          <cell r="P285">
            <v>-1760131.43</v>
          </cell>
          <cell r="Q285">
            <v>-1713517.01</v>
          </cell>
          <cell r="R285">
            <v>-1877350.29</v>
          </cell>
          <cell r="S285">
            <v>-1815388.72</v>
          </cell>
          <cell r="T285">
            <v>-1661162.62</v>
          </cell>
          <cell r="U285">
            <v>-1536265.25</v>
          </cell>
          <cell r="V285">
            <v>-1523833.06</v>
          </cell>
          <cell r="W285">
            <v>-1513733.67</v>
          </cell>
          <cell r="X285">
            <v>-1499522.09</v>
          </cell>
          <cell r="Y285">
            <v>-1463691.06</v>
          </cell>
          <cell r="Z285">
            <v>-1456467.41</v>
          </cell>
          <cell r="AA285">
            <v>-1440366.63</v>
          </cell>
          <cell r="AD285">
            <v>-2592766.3437500005</v>
          </cell>
          <cell r="AE285">
            <v>-2345591.9129166668</v>
          </cell>
          <cell r="AF285">
            <v>-2176038.2541666669</v>
          </cell>
          <cell r="AG285">
            <v>-2045941.1070833334</v>
          </cell>
          <cell r="AH285">
            <v>-1937923.792083333</v>
          </cell>
          <cell r="AI285">
            <v>-1847327.1066666667</v>
          </cell>
          <cell r="AJ285">
            <v>-1775098.0191666663</v>
          </cell>
          <cell r="AK285">
            <v>-1719276.2312500002</v>
          </cell>
          <cell r="AL285">
            <v>-1674637.3962500002</v>
          </cell>
          <cell r="AM285">
            <v>-1644461.2912499998</v>
          </cell>
          <cell r="AN285">
            <v>-1619845.1166666665</v>
          </cell>
          <cell r="AP285">
            <v>-1559798.9495833332</v>
          </cell>
          <cell r="AT285">
            <v>0</v>
          </cell>
        </row>
        <row r="286">
          <cell r="J286">
            <v>-24678.54</v>
          </cell>
          <cell r="K286">
            <v>-14930.4</v>
          </cell>
          <cell r="L286">
            <v>-38292.080000000002</v>
          </cell>
          <cell r="M286">
            <v>-21494.36</v>
          </cell>
          <cell r="N286">
            <v>-33422.14</v>
          </cell>
          <cell r="O286">
            <v>-9472.43</v>
          </cell>
          <cell r="P286">
            <v>-14326.43</v>
          </cell>
          <cell r="Q286">
            <v>-26171.78</v>
          </cell>
          <cell r="R286">
            <v>-42030.52</v>
          </cell>
          <cell r="S286">
            <v>-7588.7</v>
          </cell>
          <cell r="T286">
            <v>-13601.67</v>
          </cell>
          <cell r="U286">
            <v>-7360.09</v>
          </cell>
          <cell r="V286">
            <v>13447.48</v>
          </cell>
          <cell r="W286">
            <v>-7730.2</v>
          </cell>
          <cell r="X286">
            <v>-2265.75</v>
          </cell>
          <cell r="Y286">
            <v>-5041.3</v>
          </cell>
          <cell r="Z286">
            <v>-7724.46</v>
          </cell>
          <cell r="AA286">
            <v>-6195.71</v>
          </cell>
          <cell r="AD286">
            <v>-24271.282916666663</v>
          </cell>
          <cell r="AE286">
            <v>-24939.302083333328</v>
          </cell>
          <cell r="AF286">
            <v>-25063.037499999995</v>
          </cell>
          <cell r="AG286">
            <v>-24199.073749999996</v>
          </cell>
          <cell r="AH286">
            <v>-22391.696250000005</v>
          </cell>
          <cell r="AI286">
            <v>-19525.510833333334</v>
          </cell>
          <cell r="AJ286">
            <v>-17636.918333333331</v>
          </cell>
          <cell r="AK286">
            <v>-15835.812916666669</v>
          </cell>
          <cell r="AL286">
            <v>-13649.171666666667</v>
          </cell>
          <cell r="AM286">
            <v>-11892.890833333333</v>
          </cell>
          <cell r="AN286">
            <v>-10685.624166666666</v>
          </cell>
          <cell r="AP286">
            <v>-9152.4975000000013</v>
          </cell>
          <cell r="AT286">
            <v>0</v>
          </cell>
        </row>
        <row r="287">
          <cell r="J287">
            <v>21822.79</v>
          </cell>
          <cell r="K287">
            <v>22222.79</v>
          </cell>
          <cell r="L287">
            <v>22222.79</v>
          </cell>
          <cell r="M287">
            <v>22222.79</v>
          </cell>
          <cell r="N287">
            <v>22974.29</v>
          </cell>
          <cell r="O287">
            <v>24041.09</v>
          </cell>
          <cell r="P287">
            <v>24041.09</v>
          </cell>
          <cell r="Q287">
            <v>24041.09</v>
          </cell>
          <cell r="R287">
            <v>25041.09</v>
          </cell>
          <cell r="S287">
            <v>24334.81</v>
          </cell>
          <cell r="T287">
            <v>26225.09</v>
          </cell>
          <cell r="U287">
            <v>24318.95</v>
          </cell>
          <cell r="V287">
            <v>24384.45</v>
          </cell>
          <cell r="W287">
            <v>24025.09</v>
          </cell>
          <cell r="X287">
            <v>24025.09</v>
          </cell>
          <cell r="Y287">
            <v>24125.09</v>
          </cell>
          <cell r="Z287">
            <v>21806.79</v>
          </cell>
          <cell r="AA287">
            <v>21897.87</v>
          </cell>
          <cell r="AD287">
            <v>22758.791666666668</v>
          </cell>
          <cell r="AE287">
            <v>22917.857500000002</v>
          </cell>
          <cell r="AF287">
            <v>23077.145</v>
          </cell>
          <cell r="AG287">
            <v>23352.558333333334</v>
          </cell>
          <cell r="AH287">
            <v>23580.854583333334</v>
          </cell>
          <cell r="AI287">
            <v>23732.4575</v>
          </cell>
          <cell r="AJ287">
            <v>23914.289166666666</v>
          </cell>
          <cell r="AK287">
            <v>24064.480833333335</v>
          </cell>
          <cell r="AL287">
            <v>24218.839166666668</v>
          </cell>
          <cell r="AM287">
            <v>24249.455833333337</v>
          </cell>
          <cell r="AN287">
            <v>24111.509166666667</v>
          </cell>
          <cell r="AP287">
            <v>23742.920833333337</v>
          </cell>
          <cell r="AT287">
            <v>0</v>
          </cell>
        </row>
        <row r="288">
          <cell r="J288">
            <v>0</v>
          </cell>
          <cell r="K288">
            <v>0</v>
          </cell>
          <cell r="L288">
            <v>0</v>
          </cell>
          <cell r="M288">
            <v>0</v>
          </cell>
          <cell r="N288">
            <v>0</v>
          </cell>
          <cell r="O288">
            <v>0</v>
          </cell>
          <cell r="P288">
            <v>0</v>
          </cell>
          <cell r="Q288">
            <v>0</v>
          </cell>
          <cell r="R288">
            <v>0</v>
          </cell>
          <cell r="S288">
            <v>11220879.99</v>
          </cell>
          <cell r="T288">
            <v>0</v>
          </cell>
          <cell r="U288">
            <v>0</v>
          </cell>
          <cell r="V288">
            <v>0</v>
          </cell>
          <cell r="W288">
            <v>0</v>
          </cell>
          <cell r="X288">
            <v>0</v>
          </cell>
          <cell r="Y288">
            <v>0</v>
          </cell>
          <cell r="Z288">
            <v>0</v>
          </cell>
          <cell r="AA288">
            <v>0</v>
          </cell>
          <cell r="AD288">
            <v>0</v>
          </cell>
          <cell r="AE288">
            <v>0</v>
          </cell>
          <cell r="AF288">
            <v>467536.66625000001</v>
          </cell>
          <cell r="AG288">
            <v>935073.33250000002</v>
          </cell>
          <cell r="AH288">
            <v>935073.33250000002</v>
          </cell>
          <cell r="AI288">
            <v>935073.33250000002</v>
          </cell>
          <cell r="AJ288">
            <v>935073.33250000002</v>
          </cell>
          <cell r="AK288">
            <v>935073.33250000002</v>
          </cell>
          <cell r="AL288">
            <v>935073.33250000002</v>
          </cell>
          <cell r="AM288">
            <v>935073.33250000002</v>
          </cell>
          <cell r="AN288">
            <v>935073.33250000002</v>
          </cell>
          <cell r="AP288">
            <v>935073.33250000002</v>
          </cell>
          <cell r="AT288">
            <v>0</v>
          </cell>
        </row>
        <row r="289">
          <cell r="J289">
            <v>0</v>
          </cell>
          <cell r="K289">
            <v>0</v>
          </cell>
          <cell r="L289">
            <v>0</v>
          </cell>
          <cell r="M289">
            <v>0</v>
          </cell>
          <cell r="N289">
            <v>0</v>
          </cell>
          <cell r="O289">
            <v>0</v>
          </cell>
          <cell r="P289">
            <v>0</v>
          </cell>
          <cell r="Q289">
            <v>0</v>
          </cell>
          <cell r="R289">
            <v>0</v>
          </cell>
          <cell r="S289">
            <v>7189286.8600000003</v>
          </cell>
          <cell r="T289">
            <v>0</v>
          </cell>
          <cell r="U289">
            <v>0</v>
          </cell>
          <cell r="V289">
            <v>0</v>
          </cell>
          <cell r="W289">
            <v>0</v>
          </cell>
          <cell r="X289">
            <v>0</v>
          </cell>
          <cell r="Y289">
            <v>0</v>
          </cell>
          <cell r="Z289">
            <v>0</v>
          </cell>
          <cell r="AA289">
            <v>0</v>
          </cell>
          <cell r="AD289">
            <v>-127139.87</v>
          </cell>
          <cell r="AE289">
            <v>-127139.87</v>
          </cell>
          <cell r="AF289">
            <v>235983.68416666667</v>
          </cell>
          <cell r="AG289">
            <v>599107.2383333334</v>
          </cell>
          <cell r="AH289">
            <v>599107.2383333334</v>
          </cell>
          <cell r="AI289">
            <v>599107.2383333334</v>
          </cell>
          <cell r="AJ289">
            <v>599107.2383333334</v>
          </cell>
          <cell r="AK289">
            <v>599107.2383333334</v>
          </cell>
          <cell r="AL289">
            <v>599107.2383333334</v>
          </cell>
          <cell r="AM289">
            <v>599107.2383333334</v>
          </cell>
          <cell r="AN289">
            <v>599107.2383333334</v>
          </cell>
          <cell r="AP289">
            <v>599107.2383333334</v>
          </cell>
          <cell r="AT289">
            <v>0</v>
          </cell>
        </row>
        <row r="290">
          <cell r="J290">
            <v>-8044.29</v>
          </cell>
          <cell r="K290">
            <v>-51031.07</v>
          </cell>
          <cell r="L290">
            <v>-22336.720000000001</v>
          </cell>
          <cell r="M290">
            <v>-24175.38</v>
          </cell>
          <cell r="N290">
            <v>-30833.82</v>
          </cell>
          <cell r="O290">
            <v>-23287.68</v>
          </cell>
          <cell r="P290">
            <v>-10765.25</v>
          </cell>
          <cell r="Q290">
            <v>-73895.48</v>
          </cell>
          <cell r="R290">
            <v>-29686.69</v>
          </cell>
          <cell r="S290">
            <v>-1336606.52</v>
          </cell>
          <cell r="T290">
            <v>-767158.69</v>
          </cell>
          <cell r="U290">
            <v>-7411.06</v>
          </cell>
          <cell r="V290">
            <v>-249362.66</v>
          </cell>
          <cell r="W290">
            <v>-23212.81</v>
          </cell>
          <cell r="X290">
            <v>-1945.91</v>
          </cell>
          <cell r="Y290">
            <v>-41500.949999999997</v>
          </cell>
          <cell r="Z290">
            <v>-79279.97</v>
          </cell>
          <cell r="AA290">
            <v>-12065.94</v>
          </cell>
          <cell r="AD290">
            <v>-45020.13208333333</v>
          </cell>
          <cell r="AE290">
            <v>-47187.550416666665</v>
          </cell>
          <cell r="AF290">
            <v>-93801.511249999996</v>
          </cell>
          <cell r="AG290">
            <v>-171260.95541666666</v>
          </cell>
          <cell r="AH290">
            <v>-200531.21541666667</v>
          </cell>
          <cell r="AI290">
            <v>-208824.31958333333</v>
          </cell>
          <cell r="AJ290">
            <v>-217720.1575</v>
          </cell>
          <cell r="AK290">
            <v>-215711.44625000001</v>
          </cell>
          <cell r="AL290">
            <v>-215583.72791666668</v>
          </cell>
          <cell r="AM290">
            <v>-218324.21625000006</v>
          </cell>
          <cell r="AN290">
            <v>-219875.2333333334</v>
          </cell>
          <cell r="AP290">
            <v>-237092.52208333337</v>
          </cell>
          <cell r="AT290">
            <v>0</v>
          </cell>
        </row>
        <row r="291">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D291">
            <v>0</v>
          </cell>
          <cell r="AE291">
            <v>0</v>
          </cell>
          <cell r="AF291">
            <v>0</v>
          </cell>
          <cell r="AG291">
            <v>0</v>
          </cell>
          <cell r="AH291">
            <v>0</v>
          </cell>
          <cell r="AI291">
            <v>0</v>
          </cell>
          <cell r="AJ291">
            <v>0</v>
          </cell>
          <cell r="AK291">
            <v>0</v>
          </cell>
          <cell r="AL291">
            <v>0</v>
          </cell>
          <cell r="AM291">
            <v>0</v>
          </cell>
          <cell r="AN291">
            <v>0</v>
          </cell>
          <cell r="AP291">
            <v>0</v>
          </cell>
          <cell r="AT291">
            <v>0</v>
          </cell>
        </row>
        <row r="292">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D292">
            <v>0</v>
          </cell>
          <cell r="AE292">
            <v>0</v>
          </cell>
          <cell r="AF292">
            <v>0</v>
          </cell>
          <cell r="AG292">
            <v>0</v>
          </cell>
          <cell r="AH292">
            <v>0</v>
          </cell>
          <cell r="AI292">
            <v>0</v>
          </cell>
          <cell r="AJ292">
            <v>0</v>
          </cell>
          <cell r="AK292">
            <v>0</v>
          </cell>
          <cell r="AL292">
            <v>0</v>
          </cell>
          <cell r="AM292">
            <v>0</v>
          </cell>
          <cell r="AN292">
            <v>0</v>
          </cell>
          <cell r="AP292">
            <v>0</v>
          </cell>
          <cell r="AT292">
            <v>0</v>
          </cell>
        </row>
        <row r="293">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D293">
            <v>0</v>
          </cell>
          <cell r="AE293">
            <v>0</v>
          </cell>
          <cell r="AF293">
            <v>0</v>
          </cell>
          <cell r="AG293">
            <v>0</v>
          </cell>
          <cell r="AH293">
            <v>0</v>
          </cell>
          <cell r="AI293">
            <v>0</v>
          </cell>
          <cell r="AJ293">
            <v>0</v>
          </cell>
          <cell r="AK293">
            <v>0</v>
          </cell>
          <cell r="AL293">
            <v>0</v>
          </cell>
          <cell r="AM293">
            <v>0</v>
          </cell>
          <cell r="AN293">
            <v>0</v>
          </cell>
          <cell r="AP293">
            <v>0</v>
          </cell>
          <cell r="AT293">
            <v>23</v>
          </cell>
        </row>
        <row r="294">
          <cell r="J294">
            <v>6876923.5199999996</v>
          </cell>
          <cell r="K294">
            <v>9412008.4199999999</v>
          </cell>
          <cell r="L294">
            <v>14117956.48</v>
          </cell>
          <cell r="M294">
            <v>13941694.91</v>
          </cell>
          <cell r="N294">
            <v>12437518.189999999</v>
          </cell>
          <cell r="O294">
            <v>10058039.199999999</v>
          </cell>
          <cell r="P294">
            <v>13502118.34</v>
          </cell>
          <cell r="Q294">
            <v>11722674.4</v>
          </cell>
          <cell r="R294">
            <v>9448585.6500000004</v>
          </cell>
          <cell r="S294">
            <v>12994027.359999999</v>
          </cell>
          <cell r="T294">
            <v>9734359.0800000001</v>
          </cell>
          <cell r="U294">
            <v>10852298.039999999</v>
          </cell>
          <cell r="V294">
            <v>9891841.8499999996</v>
          </cell>
          <cell r="W294">
            <v>11890594.01</v>
          </cell>
          <cell r="X294">
            <v>15636501.890000001</v>
          </cell>
          <cell r="Y294">
            <v>9632754.4199999999</v>
          </cell>
          <cell r="Z294">
            <v>8981579.1400000006</v>
          </cell>
          <cell r="AA294">
            <v>8829406.5899999999</v>
          </cell>
          <cell r="AD294">
            <v>9713090.0595833343</v>
          </cell>
          <cell r="AE294">
            <v>10082430.555833334</v>
          </cell>
          <cell r="AF294">
            <v>10375916.422083333</v>
          </cell>
          <cell r="AG294">
            <v>10751313.331250001</v>
          </cell>
          <cell r="AH294">
            <v>11120970.261666669</v>
          </cell>
          <cell r="AI294">
            <v>11383805.229583336</v>
          </cell>
          <cell r="AJ294">
            <v>11612701.22625</v>
          </cell>
          <cell r="AK294">
            <v>11779248.351249998</v>
          </cell>
          <cell r="AL294">
            <v>11662981.889583332</v>
          </cell>
          <cell r="AM294">
            <v>11339445.242083333</v>
          </cell>
          <cell r="AN294">
            <v>11144254.75625</v>
          </cell>
          <cell r="AP294">
            <v>11290609.799166666</v>
          </cell>
          <cell r="AT294">
            <v>0</v>
          </cell>
        </row>
        <row r="295">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D295">
            <v>0</v>
          </cell>
          <cell r="AE295">
            <v>0</v>
          </cell>
          <cell r="AF295">
            <v>0</v>
          </cell>
          <cell r="AG295">
            <v>0</v>
          </cell>
          <cell r="AH295">
            <v>0</v>
          </cell>
          <cell r="AI295">
            <v>0</v>
          </cell>
          <cell r="AJ295">
            <v>0</v>
          </cell>
          <cell r="AK295">
            <v>0</v>
          </cell>
          <cell r="AL295">
            <v>0</v>
          </cell>
          <cell r="AM295">
            <v>0</v>
          </cell>
          <cell r="AN295">
            <v>0</v>
          </cell>
          <cell r="AP295">
            <v>0</v>
          </cell>
          <cell r="AT295" t="str">
            <v>23</v>
          </cell>
        </row>
        <row r="296">
          <cell r="J296">
            <v>194026.61</v>
          </cell>
          <cell r="K296">
            <v>156560.04999999999</v>
          </cell>
          <cell r="L296">
            <v>148966.76</v>
          </cell>
          <cell r="M296">
            <v>251208.28</v>
          </cell>
          <cell r="N296">
            <v>293102.89</v>
          </cell>
          <cell r="O296">
            <v>242501.31</v>
          </cell>
          <cell r="P296">
            <v>146827.87</v>
          </cell>
          <cell r="Q296">
            <v>402937.51</v>
          </cell>
          <cell r="R296">
            <v>189707.24</v>
          </cell>
          <cell r="S296">
            <v>346800.46</v>
          </cell>
          <cell r="T296">
            <v>193286.32</v>
          </cell>
          <cell r="U296">
            <v>455251.86</v>
          </cell>
          <cell r="V296">
            <v>415473.8</v>
          </cell>
          <cell r="W296">
            <v>299269.52</v>
          </cell>
          <cell r="X296">
            <v>62790.49</v>
          </cell>
          <cell r="Y296">
            <v>129875.63</v>
          </cell>
          <cell r="Z296">
            <v>362463.93</v>
          </cell>
          <cell r="AA296">
            <v>296983.90000000002</v>
          </cell>
          <cell r="AD296">
            <v>225679.95083333334</v>
          </cell>
          <cell r="AE296">
            <v>226394.58</v>
          </cell>
          <cell r="AF296">
            <v>233846.84791666668</v>
          </cell>
          <cell r="AG296">
            <v>240384.71583333341</v>
          </cell>
          <cell r="AH296">
            <v>246658.57916666663</v>
          </cell>
          <cell r="AI296">
            <v>260991.72958333333</v>
          </cell>
          <cell r="AJ296">
            <v>276164.92374999996</v>
          </cell>
          <cell r="AK296">
            <v>278520.47374999995</v>
          </cell>
          <cell r="AL296">
            <v>269874.26874999999</v>
          </cell>
          <cell r="AM296">
            <v>267708.78499999997</v>
          </cell>
          <cell r="AN296">
            <v>272868.93625000003</v>
          </cell>
          <cell r="AP296">
            <v>317523.70124999998</v>
          </cell>
          <cell r="AT296">
            <v>0</v>
          </cell>
        </row>
        <row r="297">
          <cell r="J297">
            <v>200745.52</v>
          </cell>
          <cell r="K297">
            <v>198537.38</v>
          </cell>
          <cell r="L297">
            <v>197790.87</v>
          </cell>
          <cell r="M297">
            <v>186486.63</v>
          </cell>
          <cell r="N297">
            <v>181039.89</v>
          </cell>
          <cell r="O297">
            <v>175184.09</v>
          </cell>
          <cell r="P297">
            <v>175460.17</v>
          </cell>
          <cell r="Q297">
            <v>177208.88</v>
          </cell>
          <cell r="R297">
            <v>165200.01</v>
          </cell>
          <cell r="S297">
            <v>157800.44</v>
          </cell>
          <cell r="T297">
            <v>158647.81</v>
          </cell>
          <cell r="U297">
            <v>185868.24</v>
          </cell>
          <cell r="V297">
            <v>1496.25</v>
          </cell>
          <cell r="W297">
            <v>1496.25</v>
          </cell>
          <cell r="X297">
            <v>1496.25</v>
          </cell>
          <cell r="Y297">
            <v>1496.25</v>
          </cell>
          <cell r="Z297">
            <v>1496.25</v>
          </cell>
          <cell r="AA297">
            <v>1496.25</v>
          </cell>
          <cell r="AD297">
            <v>191773.06625000003</v>
          </cell>
          <cell r="AE297">
            <v>189399.13833333334</v>
          </cell>
          <cell r="AF297">
            <v>186221.48500000002</v>
          </cell>
          <cell r="AG297">
            <v>182835.19958333333</v>
          </cell>
          <cell r="AH297">
            <v>180577.54833333334</v>
          </cell>
          <cell r="AI297">
            <v>171695.44125</v>
          </cell>
          <cell r="AJ297">
            <v>155183.34125</v>
          </cell>
          <cell r="AK297">
            <v>138794.35166666665</v>
          </cell>
          <cell r="AL297">
            <v>122907.47666666667</v>
          </cell>
          <cell r="AM297">
            <v>107718.55916666669</v>
          </cell>
          <cell r="AN297">
            <v>93000.580833333326</v>
          </cell>
          <cell r="AP297">
            <v>72812.93541666666</v>
          </cell>
          <cell r="AT297">
            <v>0</v>
          </cell>
        </row>
        <row r="298">
          <cell r="J298">
            <v>194026.5</v>
          </cell>
          <cell r="K298">
            <v>156559.64000000001</v>
          </cell>
          <cell r="L298">
            <v>305526.18</v>
          </cell>
          <cell r="M298">
            <v>251207.69</v>
          </cell>
          <cell r="N298">
            <v>293102.59999999998</v>
          </cell>
          <cell r="O298">
            <v>535603.68999999994</v>
          </cell>
          <cell r="P298">
            <v>146827.74</v>
          </cell>
          <cell r="Q298">
            <v>402936.94</v>
          </cell>
          <cell r="R298">
            <v>189707.28</v>
          </cell>
          <cell r="S298">
            <v>346800.53</v>
          </cell>
          <cell r="T298">
            <v>193286.38</v>
          </cell>
          <cell r="U298">
            <v>455251.93</v>
          </cell>
          <cell r="V298">
            <v>415473.66</v>
          </cell>
          <cell r="W298">
            <v>299269.32</v>
          </cell>
          <cell r="X298">
            <v>62790.559999999998</v>
          </cell>
          <cell r="Y298">
            <v>129875.6</v>
          </cell>
          <cell r="Z298">
            <v>492339.66</v>
          </cell>
          <cell r="AA298">
            <v>296983.78000000003</v>
          </cell>
          <cell r="AD298">
            <v>299464.61166666663</v>
          </cell>
          <cell r="AE298">
            <v>282022.6966666666</v>
          </cell>
          <cell r="AF298">
            <v>271318.4516666666</v>
          </cell>
          <cell r="AG298">
            <v>277856.34458333335</v>
          </cell>
          <cell r="AH298">
            <v>284130.23499999999</v>
          </cell>
          <cell r="AI298">
            <v>298463.39</v>
          </cell>
          <cell r="AJ298">
            <v>313636.59166666662</v>
          </cell>
          <cell r="AK298">
            <v>309468.84416666668</v>
          </cell>
          <cell r="AL298">
            <v>294299.35625000001</v>
          </cell>
          <cell r="AM298">
            <v>297545.39666666667</v>
          </cell>
          <cell r="AN298">
            <v>295904.44458333333</v>
          </cell>
          <cell r="AP298">
            <v>311793.17708333331</v>
          </cell>
          <cell r="AT298">
            <v>0</v>
          </cell>
        </row>
        <row r="299">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D299">
            <v>0</v>
          </cell>
          <cell r="AE299">
            <v>0</v>
          </cell>
          <cell r="AF299">
            <v>0</v>
          </cell>
          <cell r="AG299">
            <v>0</v>
          </cell>
          <cell r="AH299">
            <v>0</v>
          </cell>
          <cell r="AI299">
            <v>0</v>
          </cell>
          <cell r="AJ299">
            <v>0</v>
          </cell>
          <cell r="AK299">
            <v>0</v>
          </cell>
          <cell r="AL299">
            <v>0</v>
          </cell>
          <cell r="AM299">
            <v>0</v>
          </cell>
          <cell r="AN299">
            <v>0</v>
          </cell>
          <cell r="AP299">
            <v>0</v>
          </cell>
          <cell r="AT299">
            <v>0</v>
          </cell>
        </row>
        <row r="300">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D300">
            <v>0</v>
          </cell>
          <cell r="AE300">
            <v>0</v>
          </cell>
          <cell r="AF300">
            <v>0</v>
          </cell>
          <cell r="AG300">
            <v>0</v>
          </cell>
          <cell r="AH300">
            <v>0</v>
          </cell>
          <cell r="AI300">
            <v>0</v>
          </cell>
          <cell r="AJ300">
            <v>0</v>
          </cell>
          <cell r="AK300">
            <v>0</v>
          </cell>
          <cell r="AL300">
            <v>0</v>
          </cell>
          <cell r="AM300">
            <v>0</v>
          </cell>
          <cell r="AN300">
            <v>0</v>
          </cell>
          <cell r="AP300">
            <v>0</v>
          </cell>
          <cell r="AT300" t="str">
            <v>23</v>
          </cell>
        </row>
        <row r="301">
          <cell r="J301">
            <v>11239858.25</v>
          </cell>
          <cell r="K301">
            <v>14642115.699999999</v>
          </cell>
          <cell r="L301">
            <v>18854116.870000001</v>
          </cell>
          <cell r="M301">
            <v>21807000.57</v>
          </cell>
          <cell r="N301">
            <v>20329715.18</v>
          </cell>
          <cell r="O301">
            <v>18089609.960000001</v>
          </cell>
          <cell r="P301">
            <v>15910485.02</v>
          </cell>
          <cell r="Q301">
            <v>16095067.43</v>
          </cell>
          <cell r="R301">
            <v>14962378.699999999</v>
          </cell>
          <cell r="S301">
            <v>14499166.699999999</v>
          </cell>
          <cell r="T301">
            <v>15460873.67</v>
          </cell>
          <cell r="U301">
            <v>15693540.58</v>
          </cell>
          <cell r="V301">
            <v>18039271.359999999</v>
          </cell>
          <cell r="W301">
            <v>16075301.109999999</v>
          </cell>
          <cell r="X301">
            <v>13351314.59</v>
          </cell>
          <cell r="Y301">
            <v>11961814.26</v>
          </cell>
          <cell r="Z301">
            <v>12634115.470000001</v>
          </cell>
          <cell r="AA301">
            <v>8795856.7599999998</v>
          </cell>
          <cell r="AD301">
            <v>15244818.332083335</v>
          </cell>
          <cell r="AE301">
            <v>15556425.83291667</v>
          </cell>
          <cell r="AF301">
            <v>15841452.240833336</v>
          </cell>
          <cell r="AG301">
            <v>16012443.60708333</v>
          </cell>
          <cell r="AH301">
            <v>16278700.190416664</v>
          </cell>
          <cell r="AI301">
            <v>16748636.265416665</v>
          </cell>
          <cell r="AJ301">
            <v>17091661.203750003</v>
          </cell>
          <cell r="AK301">
            <v>16922093.834166668</v>
          </cell>
          <cell r="AL301">
            <v>16282594.309583336</v>
          </cell>
          <cell r="AM301">
            <v>15551728.225416666</v>
          </cell>
          <cell r="AN301">
            <v>14843838.520833334</v>
          </cell>
          <cell r="AP301">
            <v>14186566.611249998</v>
          </cell>
          <cell r="AT301">
            <v>0</v>
          </cell>
        </row>
        <row r="302">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D302">
            <v>0</v>
          </cell>
          <cell r="AE302">
            <v>0</v>
          </cell>
          <cell r="AF302">
            <v>0</v>
          </cell>
          <cell r="AG302">
            <v>0</v>
          </cell>
          <cell r="AH302">
            <v>0</v>
          </cell>
          <cell r="AI302">
            <v>0</v>
          </cell>
          <cell r="AJ302">
            <v>0</v>
          </cell>
          <cell r="AK302">
            <v>0</v>
          </cell>
          <cell r="AL302">
            <v>0</v>
          </cell>
          <cell r="AM302">
            <v>0</v>
          </cell>
          <cell r="AN302">
            <v>0</v>
          </cell>
          <cell r="AP302">
            <v>0</v>
          </cell>
          <cell r="AT302">
            <v>0</v>
          </cell>
        </row>
        <row r="303">
          <cell r="J303">
            <v>1170480.3600000001</v>
          </cell>
          <cell r="K303">
            <v>827752.33</v>
          </cell>
          <cell r="L303">
            <v>1003550.01</v>
          </cell>
          <cell r="M303">
            <v>1131481.26</v>
          </cell>
          <cell r="N303">
            <v>816810.64</v>
          </cell>
          <cell r="O303">
            <v>861979.49</v>
          </cell>
          <cell r="P303">
            <v>1075945.99</v>
          </cell>
          <cell r="Q303">
            <v>2178960.42</v>
          </cell>
          <cell r="R303">
            <v>1370019.64</v>
          </cell>
          <cell r="S303">
            <v>1221487.42</v>
          </cell>
          <cell r="T303">
            <v>1159039.98</v>
          </cell>
          <cell r="U303">
            <v>1203805.45</v>
          </cell>
          <cell r="V303">
            <v>1150131.58</v>
          </cell>
          <cell r="W303">
            <v>1365596.83</v>
          </cell>
          <cell r="X303">
            <v>1132378.53</v>
          </cell>
          <cell r="Y303">
            <v>1080367.18</v>
          </cell>
          <cell r="Z303">
            <v>1520196.19</v>
          </cell>
          <cell r="AA303">
            <v>1091570.3500000001</v>
          </cell>
          <cell r="AD303">
            <v>1130128.7429166667</v>
          </cell>
          <cell r="AE303">
            <v>1155323.4708333334</v>
          </cell>
          <cell r="AF303">
            <v>1159945.9258333333</v>
          </cell>
          <cell r="AG303">
            <v>1162168.4741666669</v>
          </cell>
          <cell r="AH303">
            <v>1164834.7620833335</v>
          </cell>
          <cell r="AI303">
            <v>1167594.8833333333</v>
          </cell>
          <cell r="AJ303">
            <v>1189157.2050000001</v>
          </cell>
          <cell r="AK303">
            <v>1216935.2474999998</v>
          </cell>
          <cell r="AL303">
            <v>1220173.3491666666</v>
          </cell>
          <cell r="AM303">
            <v>1247351.3270833332</v>
          </cell>
          <cell r="AN303">
            <v>1286225.3441666665</v>
          </cell>
          <cell r="AP303">
            <v>1262888.8054166667</v>
          </cell>
          <cell r="AT303">
            <v>0</v>
          </cell>
        </row>
        <row r="304">
          <cell r="J304">
            <v>11024968.380000001</v>
          </cell>
          <cell r="K304">
            <v>9378630.8599999994</v>
          </cell>
          <cell r="L304">
            <v>8782161.3699999992</v>
          </cell>
          <cell r="M304">
            <v>8955161.1300000008</v>
          </cell>
          <cell r="N304">
            <v>8841801.1099999994</v>
          </cell>
          <cell r="O304">
            <v>8874934.4399999995</v>
          </cell>
          <cell r="P304">
            <v>10122832.08</v>
          </cell>
          <cell r="Q304">
            <v>13115849.41</v>
          </cell>
          <cell r="R304">
            <v>15745277.189999999</v>
          </cell>
          <cell r="S304">
            <v>15735573.880000001</v>
          </cell>
          <cell r="T304">
            <v>14395268.34</v>
          </cell>
          <cell r="U304">
            <v>12852158.779999999</v>
          </cell>
          <cell r="V304">
            <v>11024968.380000001</v>
          </cell>
          <cell r="W304">
            <v>9378630.8699999992</v>
          </cell>
          <cell r="X304">
            <v>8782161.3900000006</v>
          </cell>
          <cell r="Y304">
            <v>8955161.1300000008</v>
          </cell>
          <cell r="Z304">
            <v>8841801.1099999994</v>
          </cell>
          <cell r="AA304">
            <v>9457597.6999999993</v>
          </cell>
          <cell r="AD304">
            <v>11485384.744999999</v>
          </cell>
          <cell r="AE304">
            <v>11485384.744999999</v>
          </cell>
          <cell r="AF304">
            <v>11485384.744999999</v>
          </cell>
          <cell r="AG304">
            <v>11485384.745416665</v>
          </cell>
          <cell r="AH304">
            <v>11485384.746666668</v>
          </cell>
          <cell r="AI304">
            <v>11485384.747500001</v>
          </cell>
          <cell r="AJ304">
            <v>11485384.747916667</v>
          </cell>
          <cell r="AK304">
            <v>11485384.749166667</v>
          </cell>
          <cell r="AL304">
            <v>11485384.75</v>
          </cell>
          <cell r="AM304">
            <v>11485384.75</v>
          </cell>
          <cell r="AN304">
            <v>11509662.385833332</v>
          </cell>
          <cell r="AP304">
            <v>11675370.096249999</v>
          </cell>
          <cell r="AT304">
            <v>0</v>
          </cell>
        </row>
        <row r="305">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D305">
            <v>0</v>
          </cell>
          <cell r="AE305">
            <v>0</v>
          </cell>
          <cell r="AF305">
            <v>0</v>
          </cell>
          <cell r="AG305">
            <v>0</v>
          </cell>
          <cell r="AH305">
            <v>0</v>
          </cell>
          <cell r="AI305">
            <v>0</v>
          </cell>
          <cell r="AJ305">
            <v>0</v>
          </cell>
          <cell r="AK305">
            <v>0</v>
          </cell>
          <cell r="AL305">
            <v>0</v>
          </cell>
          <cell r="AM305">
            <v>0</v>
          </cell>
          <cell r="AN305">
            <v>0</v>
          </cell>
          <cell r="AP305">
            <v>0</v>
          </cell>
          <cell r="AT305" t="str">
            <v xml:space="preserve"> </v>
          </cell>
        </row>
        <row r="306">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D306">
            <v>0</v>
          </cell>
          <cell r="AE306">
            <v>0</v>
          </cell>
          <cell r="AF306">
            <v>0</v>
          </cell>
          <cell r="AG306">
            <v>0</v>
          </cell>
          <cell r="AH306">
            <v>0</v>
          </cell>
          <cell r="AI306">
            <v>0</v>
          </cell>
          <cell r="AJ306">
            <v>0</v>
          </cell>
          <cell r="AK306">
            <v>0</v>
          </cell>
          <cell r="AL306">
            <v>0</v>
          </cell>
          <cell r="AM306">
            <v>0</v>
          </cell>
          <cell r="AN306">
            <v>0</v>
          </cell>
          <cell r="AP306">
            <v>0</v>
          </cell>
          <cell r="AT306" t="str">
            <v>56</v>
          </cell>
        </row>
        <row r="307">
          <cell r="J307">
            <v>0</v>
          </cell>
          <cell r="K307">
            <v>0</v>
          </cell>
          <cell r="L307">
            <v>0</v>
          </cell>
          <cell r="M307">
            <v>0</v>
          </cell>
          <cell r="N307">
            <v>0</v>
          </cell>
          <cell r="O307">
            <v>0</v>
          </cell>
          <cell r="P307">
            <v>538.08000000000004</v>
          </cell>
          <cell r="Q307">
            <v>0</v>
          </cell>
          <cell r="R307">
            <v>0</v>
          </cell>
          <cell r="S307">
            <v>0</v>
          </cell>
          <cell r="T307">
            <v>0</v>
          </cell>
          <cell r="U307">
            <v>0</v>
          </cell>
          <cell r="V307">
            <v>0</v>
          </cell>
          <cell r="W307">
            <v>0</v>
          </cell>
          <cell r="X307">
            <v>0</v>
          </cell>
          <cell r="Y307">
            <v>0</v>
          </cell>
          <cell r="Z307">
            <v>0</v>
          </cell>
          <cell r="AA307">
            <v>0</v>
          </cell>
          <cell r="AD307">
            <v>521.67666666666662</v>
          </cell>
          <cell r="AE307">
            <v>521.67666666666662</v>
          </cell>
          <cell r="AF307">
            <v>521.67666666666662</v>
          </cell>
          <cell r="AG307">
            <v>521.67666666666662</v>
          </cell>
          <cell r="AH307">
            <v>283.25833333333333</v>
          </cell>
          <cell r="AI307">
            <v>44.84</v>
          </cell>
          <cell r="AJ307">
            <v>44.84</v>
          </cell>
          <cell r="AK307">
            <v>44.84</v>
          </cell>
          <cell r="AL307">
            <v>44.84</v>
          </cell>
          <cell r="AM307">
            <v>44.84</v>
          </cell>
          <cell r="AN307">
            <v>44.84</v>
          </cell>
          <cell r="AP307">
            <v>0</v>
          </cell>
          <cell r="AT307">
            <v>0</v>
          </cell>
        </row>
        <row r="308">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D308">
            <v>0</v>
          </cell>
          <cell r="AE308">
            <v>0</v>
          </cell>
          <cell r="AF308">
            <v>0</v>
          </cell>
          <cell r="AG308">
            <v>0</v>
          </cell>
          <cell r="AH308">
            <v>0</v>
          </cell>
          <cell r="AI308">
            <v>0</v>
          </cell>
          <cell r="AJ308">
            <v>0</v>
          </cell>
          <cell r="AK308">
            <v>0</v>
          </cell>
          <cell r="AL308">
            <v>0</v>
          </cell>
          <cell r="AM308">
            <v>0</v>
          </cell>
          <cell r="AN308">
            <v>0</v>
          </cell>
          <cell r="AP308">
            <v>0</v>
          </cell>
          <cell r="AT308">
            <v>0</v>
          </cell>
        </row>
        <row r="309">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D309">
            <v>0</v>
          </cell>
          <cell r="AE309">
            <v>0</v>
          </cell>
          <cell r="AF309">
            <v>0</v>
          </cell>
          <cell r="AG309">
            <v>0</v>
          </cell>
          <cell r="AH309">
            <v>0</v>
          </cell>
          <cell r="AI309">
            <v>0</v>
          </cell>
          <cell r="AJ309">
            <v>0</v>
          </cell>
          <cell r="AK309">
            <v>0</v>
          </cell>
          <cell r="AL309">
            <v>0</v>
          </cell>
          <cell r="AM309">
            <v>0</v>
          </cell>
          <cell r="AN309">
            <v>0</v>
          </cell>
          <cell r="AP309">
            <v>0</v>
          </cell>
          <cell r="AT309">
            <v>0</v>
          </cell>
        </row>
        <row r="310">
          <cell r="J310">
            <v>126769.45</v>
          </cell>
          <cell r="K310">
            <v>135769.45000000001</v>
          </cell>
          <cell r="L310">
            <v>150019.45000000001</v>
          </cell>
          <cell r="M310">
            <v>150019.45000000001</v>
          </cell>
          <cell r="N310">
            <v>150019.45000000001</v>
          </cell>
          <cell r="O310">
            <v>177019.45</v>
          </cell>
          <cell r="P310">
            <v>177019.45</v>
          </cell>
          <cell r="Q310">
            <v>177019.45</v>
          </cell>
          <cell r="R310">
            <v>177019.45</v>
          </cell>
          <cell r="S310">
            <v>106519.45</v>
          </cell>
          <cell r="T310">
            <v>106519.45</v>
          </cell>
          <cell r="U310">
            <v>106519.45</v>
          </cell>
          <cell r="V310">
            <v>106519.45</v>
          </cell>
          <cell r="W310">
            <v>177769.45</v>
          </cell>
          <cell r="X310">
            <v>180769.45</v>
          </cell>
          <cell r="Y310">
            <v>180769.45</v>
          </cell>
          <cell r="Z310">
            <v>180769.45</v>
          </cell>
          <cell r="AA310">
            <v>180769.45</v>
          </cell>
          <cell r="AD310">
            <v>130485.76874999999</v>
          </cell>
          <cell r="AE310">
            <v>140174.88958333331</v>
          </cell>
          <cell r="AF310">
            <v>145019.44999999998</v>
          </cell>
          <cell r="AG310">
            <v>145019.44999999998</v>
          </cell>
          <cell r="AH310">
            <v>145019.44999999998</v>
          </cell>
          <cell r="AI310">
            <v>144175.69999999998</v>
          </cell>
          <cell r="AJ310">
            <v>145081.94999999998</v>
          </cell>
          <cell r="AK310">
            <v>148113.19999999998</v>
          </cell>
          <cell r="AL310">
            <v>150675.69999999998</v>
          </cell>
          <cell r="AM310">
            <v>153238.19999999998</v>
          </cell>
          <cell r="AN310">
            <v>154675.69999999998</v>
          </cell>
          <cell r="AP310">
            <v>155300.69999999998</v>
          </cell>
          <cell r="AT310" t="str">
            <v>56</v>
          </cell>
        </row>
        <row r="311">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D311">
            <v>0</v>
          </cell>
          <cell r="AE311">
            <v>0</v>
          </cell>
          <cell r="AF311">
            <v>0</v>
          </cell>
          <cell r="AG311">
            <v>0</v>
          </cell>
          <cell r="AH311">
            <v>0</v>
          </cell>
          <cell r="AI311">
            <v>0</v>
          </cell>
          <cell r="AJ311">
            <v>0</v>
          </cell>
          <cell r="AK311">
            <v>0</v>
          </cell>
          <cell r="AL311">
            <v>0</v>
          </cell>
          <cell r="AM311">
            <v>0</v>
          </cell>
          <cell r="AN311">
            <v>0</v>
          </cell>
          <cell r="AP311">
            <v>0</v>
          </cell>
          <cell r="AT311">
            <v>0</v>
          </cell>
        </row>
        <row r="312">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D312">
            <v>0</v>
          </cell>
          <cell r="AE312">
            <v>0</v>
          </cell>
          <cell r="AF312">
            <v>0</v>
          </cell>
          <cell r="AG312">
            <v>0</v>
          </cell>
          <cell r="AH312">
            <v>0</v>
          </cell>
          <cell r="AI312">
            <v>0</v>
          </cell>
          <cell r="AJ312">
            <v>0</v>
          </cell>
          <cell r="AK312">
            <v>0</v>
          </cell>
          <cell r="AL312">
            <v>0</v>
          </cell>
          <cell r="AM312">
            <v>0</v>
          </cell>
          <cell r="AN312">
            <v>0</v>
          </cell>
          <cell r="AP312">
            <v>65419.973333333335</v>
          </cell>
          <cell r="AT312">
            <v>0</v>
          </cell>
        </row>
        <row r="313">
          <cell r="J313">
            <v>4274951.8</v>
          </cell>
          <cell r="K313">
            <v>4262550.42</v>
          </cell>
          <cell r="L313">
            <v>4250460.26</v>
          </cell>
          <cell r="M313">
            <v>4238305.5999999996</v>
          </cell>
          <cell r="N313">
            <v>4225797.22</v>
          </cell>
          <cell r="O313">
            <v>4213596.0999999996</v>
          </cell>
          <cell r="P313">
            <v>4201041.5</v>
          </cell>
          <cell r="Q313">
            <v>4188711.38</v>
          </cell>
          <cell r="R313">
            <v>4176398.26</v>
          </cell>
          <cell r="S313">
            <v>4163165.15</v>
          </cell>
          <cell r="T313">
            <v>4150723.03</v>
          </cell>
          <cell r="U313">
            <v>4138010.76</v>
          </cell>
          <cell r="V313">
            <v>4125518.24</v>
          </cell>
          <cell r="W313">
            <v>4112682.46</v>
          </cell>
          <cell r="X313">
            <v>4100138.92</v>
          </cell>
          <cell r="Y313">
            <v>4087530.88</v>
          </cell>
          <cell r="Z313">
            <v>4074582.61</v>
          </cell>
          <cell r="AA313">
            <v>4059923.71</v>
          </cell>
          <cell r="AD313">
            <v>4262518.8804166662</v>
          </cell>
          <cell r="AE313">
            <v>4250253.9683333328</v>
          </cell>
          <cell r="AF313">
            <v>4237941.2749999994</v>
          </cell>
          <cell r="AG313">
            <v>4225580.8004166661</v>
          </cell>
          <cell r="AH313">
            <v>4213183.6262499997</v>
          </cell>
          <cell r="AI313">
            <v>4200749.5583333336</v>
          </cell>
          <cell r="AJ313">
            <v>4188278.6616666666</v>
          </cell>
          <cell r="AK313">
            <v>4175770.7741666674</v>
          </cell>
          <cell r="AL313">
            <v>4163225.1050000004</v>
          </cell>
          <cell r="AM313">
            <v>4150642.2162500005</v>
          </cell>
          <cell r="AN313">
            <v>4137938.5912500005</v>
          </cell>
          <cell r="AP313">
            <v>4112545.0550000002</v>
          </cell>
          <cell r="AT313" t="str">
            <v>23</v>
          </cell>
        </row>
        <row r="314">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D314">
            <v>0</v>
          </cell>
          <cell r="AE314">
            <v>0</v>
          </cell>
          <cell r="AF314">
            <v>0</v>
          </cell>
          <cell r="AG314">
            <v>0</v>
          </cell>
          <cell r="AH314">
            <v>0</v>
          </cell>
          <cell r="AI314">
            <v>0</v>
          </cell>
          <cell r="AJ314">
            <v>0</v>
          </cell>
          <cell r="AK314">
            <v>0</v>
          </cell>
          <cell r="AL314">
            <v>0</v>
          </cell>
          <cell r="AM314">
            <v>0</v>
          </cell>
          <cell r="AN314">
            <v>0</v>
          </cell>
          <cell r="AP314">
            <v>0</v>
          </cell>
          <cell r="AT314">
            <v>0</v>
          </cell>
        </row>
        <row r="315">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D315">
            <v>0</v>
          </cell>
          <cell r="AE315">
            <v>0</v>
          </cell>
          <cell r="AF315">
            <v>0</v>
          </cell>
          <cell r="AG315">
            <v>0</v>
          </cell>
          <cell r="AH315">
            <v>0</v>
          </cell>
          <cell r="AI315">
            <v>0</v>
          </cell>
          <cell r="AJ315">
            <v>0</v>
          </cell>
          <cell r="AK315">
            <v>0</v>
          </cell>
          <cell r="AL315">
            <v>0</v>
          </cell>
          <cell r="AM315">
            <v>0</v>
          </cell>
          <cell r="AN315">
            <v>0</v>
          </cell>
          <cell r="AP315">
            <v>0</v>
          </cell>
          <cell r="AT315">
            <v>0</v>
          </cell>
        </row>
        <row r="316">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D316">
            <v>0</v>
          </cell>
          <cell r="AE316">
            <v>0</v>
          </cell>
          <cell r="AF316">
            <v>0</v>
          </cell>
          <cell r="AG316">
            <v>0</v>
          </cell>
          <cell r="AH316">
            <v>0</v>
          </cell>
          <cell r="AI316">
            <v>0</v>
          </cell>
          <cell r="AJ316">
            <v>0</v>
          </cell>
          <cell r="AK316">
            <v>0</v>
          </cell>
          <cell r="AL316">
            <v>0</v>
          </cell>
          <cell r="AM316">
            <v>0</v>
          </cell>
          <cell r="AN316">
            <v>0</v>
          </cell>
          <cell r="AP316">
            <v>0</v>
          </cell>
          <cell r="AT316">
            <v>0</v>
          </cell>
        </row>
        <row r="317">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D317">
            <v>0</v>
          </cell>
          <cell r="AE317">
            <v>0</v>
          </cell>
          <cell r="AF317">
            <v>0</v>
          </cell>
          <cell r="AG317">
            <v>0</v>
          </cell>
          <cell r="AH317">
            <v>0</v>
          </cell>
          <cell r="AI317">
            <v>0</v>
          </cell>
          <cell r="AJ317">
            <v>0</v>
          </cell>
          <cell r="AK317">
            <v>0</v>
          </cell>
          <cell r="AL317">
            <v>0</v>
          </cell>
          <cell r="AM317">
            <v>0</v>
          </cell>
          <cell r="AN317">
            <v>0</v>
          </cell>
          <cell r="AP317">
            <v>0</v>
          </cell>
          <cell r="AT317">
            <v>0</v>
          </cell>
        </row>
        <row r="318">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D318">
            <v>0</v>
          </cell>
          <cell r="AE318">
            <v>0</v>
          </cell>
          <cell r="AF318">
            <v>0</v>
          </cell>
          <cell r="AG318">
            <v>0</v>
          </cell>
          <cell r="AH318">
            <v>0</v>
          </cell>
          <cell r="AI318">
            <v>0</v>
          </cell>
          <cell r="AJ318">
            <v>0</v>
          </cell>
          <cell r="AK318">
            <v>0</v>
          </cell>
          <cell r="AL318">
            <v>0</v>
          </cell>
          <cell r="AM318">
            <v>0</v>
          </cell>
          <cell r="AN318">
            <v>0</v>
          </cell>
          <cell r="AP318">
            <v>0</v>
          </cell>
          <cell r="AT318" t="str">
            <v>23</v>
          </cell>
        </row>
        <row r="319">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D319">
            <v>0</v>
          </cell>
          <cell r="AE319">
            <v>0</v>
          </cell>
          <cell r="AF319">
            <v>0</v>
          </cell>
          <cell r="AG319">
            <v>0</v>
          </cell>
          <cell r="AH319">
            <v>0</v>
          </cell>
          <cell r="AI319">
            <v>0</v>
          </cell>
          <cell r="AJ319">
            <v>0</v>
          </cell>
          <cell r="AK319">
            <v>0</v>
          </cell>
          <cell r="AL319">
            <v>0</v>
          </cell>
          <cell r="AM319">
            <v>0</v>
          </cell>
          <cell r="AN319">
            <v>0</v>
          </cell>
          <cell r="AP319">
            <v>0</v>
          </cell>
          <cell r="AT319">
            <v>0</v>
          </cell>
        </row>
        <row r="320">
          <cell r="J320">
            <v>0</v>
          </cell>
          <cell r="K320">
            <v>1009.34</v>
          </cell>
          <cell r="L320">
            <v>504.66</v>
          </cell>
          <cell r="M320">
            <v>0</v>
          </cell>
          <cell r="N320">
            <v>0</v>
          </cell>
          <cell r="O320">
            <v>0</v>
          </cell>
          <cell r="P320">
            <v>0</v>
          </cell>
          <cell r="Q320">
            <v>0</v>
          </cell>
          <cell r="R320">
            <v>90.84</v>
          </cell>
          <cell r="S320">
            <v>1295.22</v>
          </cell>
          <cell r="T320">
            <v>-91.58</v>
          </cell>
          <cell r="U320">
            <v>414.99</v>
          </cell>
          <cell r="V320">
            <v>138.35</v>
          </cell>
          <cell r="W320">
            <v>0</v>
          </cell>
          <cell r="X320">
            <v>0</v>
          </cell>
          <cell r="Y320">
            <v>4495.09</v>
          </cell>
          <cell r="Z320">
            <v>4495.09</v>
          </cell>
          <cell r="AA320">
            <v>4495.09</v>
          </cell>
          <cell r="AD320">
            <v>123.70166666666667</v>
          </cell>
          <cell r="AE320">
            <v>127.48666666666668</v>
          </cell>
          <cell r="AF320">
            <v>186.47166666666666</v>
          </cell>
          <cell r="AG320">
            <v>237.85583333333332</v>
          </cell>
          <cell r="AH320">
            <v>251.33124999999998</v>
          </cell>
          <cell r="AI320">
            <v>274.38708333333335</v>
          </cell>
          <cell r="AJ320">
            <v>238.09583333333333</v>
          </cell>
          <cell r="AK320">
            <v>175.01250000000002</v>
          </cell>
          <cell r="AL320">
            <v>341.28041666666667</v>
          </cell>
          <cell r="AM320">
            <v>715.87125000000003</v>
          </cell>
          <cell r="AN320">
            <v>1090.4620833333333</v>
          </cell>
          <cell r="AP320">
            <v>1879.1695833333333</v>
          </cell>
          <cell r="AT320">
            <v>0</v>
          </cell>
        </row>
        <row r="321">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D321">
            <v>0</v>
          </cell>
          <cell r="AE321">
            <v>0</v>
          </cell>
          <cell r="AF321">
            <v>0</v>
          </cell>
          <cell r="AG321">
            <v>0</v>
          </cell>
          <cell r="AH321">
            <v>0</v>
          </cell>
          <cell r="AI321">
            <v>0</v>
          </cell>
          <cell r="AJ321">
            <v>0</v>
          </cell>
          <cell r="AK321">
            <v>0</v>
          </cell>
          <cell r="AL321">
            <v>0</v>
          </cell>
          <cell r="AM321">
            <v>0</v>
          </cell>
          <cell r="AN321">
            <v>0</v>
          </cell>
          <cell r="AP321">
            <v>0</v>
          </cell>
          <cell r="AT321">
            <v>0</v>
          </cell>
        </row>
        <row r="322">
          <cell r="J322">
            <v>44211.33</v>
          </cell>
          <cell r="K322">
            <v>44002.76</v>
          </cell>
          <cell r="L322">
            <v>41760.51</v>
          </cell>
          <cell r="M322">
            <v>41507.410000000003</v>
          </cell>
          <cell r="N322">
            <v>41298.839999999997</v>
          </cell>
          <cell r="O322">
            <v>39215.870000000003</v>
          </cell>
          <cell r="P322">
            <v>39007.300000000003</v>
          </cell>
          <cell r="Q322">
            <v>38798.730000000003</v>
          </cell>
          <cell r="R322">
            <v>38545.629999999997</v>
          </cell>
          <cell r="S322">
            <v>38337.06</v>
          </cell>
          <cell r="T322">
            <v>36846.33</v>
          </cell>
          <cell r="U322">
            <v>35747.08</v>
          </cell>
          <cell r="V322">
            <v>35627.57</v>
          </cell>
          <cell r="W322">
            <v>35508.06</v>
          </cell>
          <cell r="X322">
            <v>33660.230000000003</v>
          </cell>
          <cell r="Y322">
            <v>31497.360000000001</v>
          </cell>
          <cell r="Z322">
            <v>31377.85</v>
          </cell>
          <cell r="AA322">
            <v>31258.34</v>
          </cell>
          <cell r="AD322">
            <v>42862.38041666666</v>
          </cell>
          <cell r="AE322">
            <v>42240.853749999995</v>
          </cell>
          <cell r="AF322">
            <v>41609.672916666663</v>
          </cell>
          <cell r="AG322">
            <v>40973.907083333332</v>
          </cell>
          <cell r="AH322">
            <v>40297.560833333337</v>
          </cell>
          <cell r="AI322">
            <v>39582.247500000005</v>
          </cell>
          <cell r="AJ322">
            <v>38870.644999999997</v>
          </cell>
          <cell r="AK322">
            <v>38179.1875</v>
          </cell>
          <cell r="AL322">
            <v>37424.590416666666</v>
          </cell>
          <cell r="AM322">
            <v>36594.130416666674</v>
          </cell>
          <cell r="AN322">
            <v>35849.192083333328</v>
          </cell>
          <cell r="AP322">
            <v>34537.780416666668</v>
          </cell>
          <cell r="AT322">
            <v>0</v>
          </cell>
        </row>
        <row r="323">
          <cell r="J323">
            <v>0</v>
          </cell>
          <cell r="K323">
            <v>141.01</v>
          </cell>
          <cell r="L323">
            <v>0</v>
          </cell>
          <cell r="M323">
            <v>0</v>
          </cell>
          <cell r="N323">
            <v>0</v>
          </cell>
          <cell r="O323">
            <v>352149.38</v>
          </cell>
          <cell r="P323">
            <v>546199.29</v>
          </cell>
          <cell r="Q323">
            <v>677792.63</v>
          </cell>
          <cell r="R323">
            <v>130066.43</v>
          </cell>
          <cell r="S323">
            <v>290805.8</v>
          </cell>
          <cell r="T323">
            <v>76284.58</v>
          </cell>
          <cell r="U323">
            <v>806992.85</v>
          </cell>
          <cell r="V323">
            <v>214323.03</v>
          </cell>
          <cell r="W323">
            <v>246711.22</v>
          </cell>
          <cell r="X323">
            <v>936855.03</v>
          </cell>
          <cell r="Y323">
            <v>728259.29</v>
          </cell>
          <cell r="Z323">
            <v>1614549.63</v>
          </cell>
          <cell r="AA323">
            <v>1023557.5</v>
          </cell>
          <cell r="AD323">
            <v>105375.80958333332</v>
          </cell>
          <cell r="AE323">
            <v>138905.78</v>
          </cell>
          <cell r="AF323">
            <v>155921.63791666666</v>
          </cell>
          <cell r="AG323">
            <v>170226.18375</v>
          </cell>
          <cell r="AH323">
            <v>206452.05000000002</v>
          </cell>
          <cell r="AI323">
            <v>248966.12375000003</v>
          </cell>
          <cell r="AJ323">
            <v>268170.00874999998</v>
          </cell>
          <cell r="AK323">
            <v>317479.39374999999</v>
          </cell>
          <cell r="AL323">
            <v>386859.1570833333</v>
          </cell>
          <cell r="AM323">
            <v>484476.19541666674</v>
          </cell>
          <cell r="AN323">
            <v>579724.43500000006</v>
          </cell>
          <cell r="AP323">
            <v>658049.92374999996</v>
          </cell>
          <cell r="AT323">
            <v>0</v>
          </cell>
        </row>
        <row r="324">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D324">
            <v>0</v>
          </cell>
          <cell r="AE324">
            <v>0</v>
          </cell>
          <cell r="AF324">
            <v>0</v>
          </cell>
          <cell r="AG324">
            <v>0</v>
          </cell>
          <cell r="AH324">
            <v>0</v>
          </cell>
          <cell r="AI324">
            <v>0</v>
          </cell>
          <cell r="AJ324">
            <v>0</v>
          </cell>
          <cell r="AK324">
            <v>0</v>
          </cell>
          <cell r="AL324">
            <v>0</v>
          </cell>
          <cell r="AM324">
            <v>0</v>
          </cell>
          <cell r="AN324">
            <v>0</v>
          </cell>
          <cell r="AP324">
            <v>0</v>
          </cell>
          <cell r="AT324" t="str">
            <v>23</v>
          </cell>
        </row>
        <row r="325">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D325">
            <v>0</v>
          </cell>
          <cell r="AE325">
            <v>0</v>
          </cell>
          <cell r="AF325">
            <v>0</v>
          </cell>
          <cell r="AG325">
            <v>0</v>
          </cell>
          <cell r="AH325">
            <v>0</v>
          </cell>
          <cell r="AI325">
            <v>0</v>
          </cell>
          <cell r="AJ325">
            <v>0</v>
          </cell>
          <cell r="AK325">
            <v>0</v>
          </cell>
          <cell r="AL325">
            <v>0</v>
          </cell>
          <cell r="AM325">
            <v>0</v>
          </cell>
          <cell r="AN325">
            <v>0</v>
          </cell>
          <cell r="AP325">
            <v>0</v>
          </cell>
          <cell r="AT325">
            <v>0</v>
          </cell>
        </row>
        <row r="326">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D326">
            <v>0</v>
          </cell>
          <cell r="AE326">
            <v>0</v>
          </cell>
          <cell r="AF326">
            <v>0</v>
          </cell>
          <cell r="AG326">
            <v>0</v>
          </cell>
          <cell r="AH326">
            <v>0</v>
          </cell>
          <cell r="AI326">
            <v>0</v>
          </cell>
          <cell r="AJ326">
            <v>0</v>
          </cell>
          <cell r="AK326">
            <v>0</v>
          </cell>
          <cell r="AL326">
            <v>0</v>
          </cell>
          <cell r="AM326">
            <v>0</v>
          </cell>
          <cell r="AN326">
            <v>0</v>
          </cell>
          <cell r="AP326">
            <v>0</v>
          </cell>
          <cell r="AT326">
            <v>0</v>
          </cell>
        </row>
        <row r="327">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D327">
            <v>0</v>
          </cell>
          <cell r="AE327">
            <v>0</v>
          </cell>
          <cell r="AF327">
            <v>0</v>
          </cell>
          <cell r="AG327">
            <v>0</v>
          </cell>
          <cell r="AH327">
            <v>0</v>
          </cell>
          <cell r="AI327">
            <v>0</v>
          </cell>
          <cell r="AJ327">
            <v>0</v>
          </cell>
          <cell r="AK327">
            <v>0</v>
          </cell>
          <cell r="AL327">
            <v>0</v>
          </cell>
          <cell r="AM327">
            <v>0</v>
          </cell>
          <cell r="AN327">
            <v>0</v>
          </cell>
          <cell r="AP327">
            <v>0</v>
          </cell>
          <cell r="AT327">
            <v>0</v>
          </cell>
        </row>
        <row r="328">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D328">
            <v>0</v>
          </cell>
          <cell r="AE328">
            <v>0</v>
          </cell>
          <cell r="AF328">
            <v>0</v>
          </cell>
          <cell r="AG328">
            <v>0</v>
          </cell>
          <cell r="AH328">
            <v>0</v>
          </cell>
          <cell r="AI328">
            <v>0</v>
          </cell>
          <cell r="AJ328">
            <v>0</v>
          </cell>
          <cell r="AK328">
            <v>0</v>
          </cell>
          <cell r="AL328">
            <v>0</v>
          </cell>
          <cell r="AM328">
            <v>0</v>
          </cell>
          <cell r="AN328">
            <v>0</v>
          </cell>
          <cell r="AP328">
            <v>0</v>
          </cell>
          <cell r="AT328">
            <v>0</v>
          </cell>
        </row>
        <row r="329">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D329">
            <v>0</v>
          </cell>
          <cell r="AE329">
            <v>0</v>
          </cell>
          <cell r="AF329">
            <v>0</v>
          </cell>
          <cell r="AG329">
            <v>0</v>
          </cell>
          <cell r="AH329">
            <v>0</v>
          </cell>
          <cell r="AI329">
            <v>0</v>
          </cell>
          <cell r="AJ329">
            <v>0</v>
          </cell>
          <cell r="AK329">
            <v>0</v>
          </cell>
          <cell r="AL329">
            <v>0</v>
          </cell>
          <cell r="AM329">
            <v>0</v>
          </cell>
          <cell r="AN329">
            <v>0</v>
          </cell>
          <cell r="AP329">
            <v>0</v>
          </cell>
          <cell r="AT329">
            <v>0</v>
          </cell>
        </row>
        <row r="330">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D330">
            <v>0</v>
          </cell>
          <cell r="AE330">
            <v>0</v>
          </cell>
          <cell r="AF330">
            <v>0</v>
          </cell>
          <cell r="AG330">
            <v>0</v>
          </cell>
          <cell r="AH330">
            <v>0</v>
          </cell>
          <cell r="AI330">
            <v>0</v>
          </cell>
          <cell r="AJ330">
            <v>0</v>
          </cell>
          <cell r="AK330">
            <v>0</v>
          </cell>
          <cell r="AL330">
            <v>0</v>
          </cell>
          <cell r="AM330">
            <v>0</v>
          </cell>
          <cell r="AN330">
            <v>0</v>
          </cell>
          <cell r="AP330">
            <v>0</v>
          </cell>
          <cell r="AT330" t="str">
            <v>56</v>
          </cell>
        </row>
        <row r="331">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D331">
            <v>0</v>
          </cell>
          <cell r="AE331">
            <v>0</v>
          </cell>
          <cell r="AF331">
            <v>0</v>
          </cell>
          <cell r="AG331">
            <v>0</v>
          </cell>
          <cell r="AH331">
            <v>0</v>
          </cell>
          <cell r="AI331">
            <v>0</v>
          </cell>
          <cell r="AJ331">
            <v>0</v>
          </cell>
          <cell r="AK331">
            <v>0</v>
          </cell>
          <cell r="AL331">
            <v>0</v>
          </cell>
          <cell r="AM331">
            <v>0</v>
          </cell>
          <cell r="AN331">
            <v>0</v>
          </cell>
          <cell r="AP331">
            <v>0</v>
          </cell>
          <cell r="AT331">
            <v>0</v>
          </cell>
        </row>
        <row r="332">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D332">
            <v>0</v>
          </cell>
          <cell r="AE332">
            <v>0</v>
          </cell>
          <cell r="AF332">
            <v>0</v>
          </cell>
          <cell r="AG332">
            <v>0</v>
          </cell>
          <cell r="AH332">
            <v>0</v>
          </cell>
          <cell r="AI332">
            <v>0</v>
          </cell>
          <cell r="AJ332">
            <v>0</v>
          </cell>
          <cell r="AK332">
            <v>0</v>
          </cell>
          <cell r="AL332">
            <v>0</v>
          </cell>
          <cell r="AM332">
            <v>0</v>
          </cell>
          <cell r="AN332">
            <v>0</v>
          </cell>
          <cell r="AP332">
            <v>0</v>
          </cell>
          <cell r="AT332">
            <v>0</v>
          </cell>
        </row>
        <row r="333">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D333">
            <v>0</v>
          </cell>
          <cell r="AE333">
            <v>0</v>
          </cell>
          <cell r="AF333">
            <v>0</v>
          </cell>
          <cell r="AG333">
            <v>0</v>
          </cell>
          <cell r="AH333">
            <v>0</v>
          </cell>
          <cell r="AI333">
            <v>0</v>
          </cell>
          <cell r="AJ333">
            <v>0</v>
          </cell>
          <cell r="AK333">
            <v>0</v>
          </cell>
          <cell r="AL333">
            <v>0</v>
          </cell>
          <cell r="AM333">
            <v>0</v>
          </cell>
          <cell r="AN333">
            <v>0</v>
          </cell>
          <cell r="AP333">
            <v>0</v>
          </cell>
          <cell r="AT333">
            <v>0</v>
          </cell>
        </row>
        <row r="334">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D334">
            <v>0</v>
          </cell>
          <cell r="AE334">
            <v>0</v>
          </cell>
          <cell r="AF334">
            <v>0</v>
          </cell>
          <cell r="AG334">
            <v>0</v>
          </cell>
          <cell r="AH334">
            <v>0</v>
          </cell>
          <cell r="AI334">
            <v>0</v>
          </cell>
          <cell r="AJ334">
            <v>0</v>
          </cell>
          <cell r="AK334">
            <v>0</v>
          </cell>
          <cell r="AL334">
            <v>0</v>
          </cell>
          <cell r="AM334">
            <v>0</v>
          </cell>
          <cell r="AN334">
            <v>0</v>
          </cell>
          <cell r="AP334">
            <v>0</v>
          </cell>
          <cell r="AT334">
            <v>0</v>
          </cell>
        </row>
        <row r="335">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D335">
            <v>0</v>
          </cell>
          <cell r="AE335">
            <v>0</v>
          </cell>
          <cell r="AF335">
            <v>0</v>
          </cell>
          <cell r="AG335">
            <v>0</v>
          </cell>
          <cell r="AH335">
            <v>0</v>
          </cell>
          <cell r="AI335">
            <v>0</v>
          </cell>
          <cell r="AJ335">
            <v>0</v>
          </cell>
          <cell r="AK335">
            <v>0</v>
          </cell>
          <cell r="AL335">
            <v>0</v>
          </cell>
          <cell r="AM335">
            <v>0</v>
          </cell>
          <cell r="AN335">
            <v>0</v>
          </cell>
          <cell r="AP335">
            <v>0</v>
          </cell>
          <cell r="AT335">
            <v>0</v>
          </cell>
        </row>
        <row r="336">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D336">
            <v>0</v>
          </cell>
          <cell r="AE336">
            <v>0</v>
          </cell>
          <cell r="AF336">
            <v>0</v>
          </cell>
          <cell r="AG336">
            <v>0</v>
          </cell>
          <cell r="AH336">
            <v>0</v>
          </cell>
          <cell r="AI336">
            <v>0</v>
          </cell>
          <cell r="AJ336">
            <v>0</v>
          </cell>
          <cell r="AK336">
            <v>0</v>
          </cell>
          <cell r="AL336">
            <v>0</v>
          </cell>
          <cell r="AM336">
            <v>0</v>
          </cell>
          <cell r="AN336">
            <v>0</v>
          </cell>
          <cell r="AP336">
            <v>0</v>
          </cell>
          <cell r="AT336">
            <v>0</v>
          </cell>
        </row>
        <row r="337">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D337">
            <v>0</v>
          </cell>
          <cell r="AE337">
            <v>0</v>
          </cell>
          <cell r="AF337">
            <v>0</v>
          </cell>
          <cell r="AG337">
            <v>0</v>
          </cell>
          <cell r="AH337">
            <v>0</v>
          </cell>
          <cell r="AI337">
            <v>0</v>
          </cell>
          <cell r="AJ337">
            <v>0</v>
          </cell>
          <cell r="AK337">
            <v>0</v>
          </cell>
          <cell r="AL337">
            <v>0</v>
          </cell>
          <cell r="AM337">
            <v>0</v>
          </cell>
          <cell r="AN337">
            <v>0</v>
          </cell>
          <cell r="AP337">
            <v>0</v>
          </cell>
          <cell r="AT337">
            <v>0</v>
          </cell>
        </row>
        <row r="338">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D338">
            <v>0</v>
          </cell>
          <cell r="AE338">
            <v>0</v>
          </cell>
          <cell r="AF338">
            <v>0</v>
          </cell>
          <cell r="AG338">
            <v>0</v>
          </cell>
          <cell r="AH338">
            <v>0</v>
          </cell>
          <cell r="AI338">
            <v>0</v>
          </cell>
          <cell r="AJ338">
            <v>0</v>
          </cell>
          <cell r="AK338">
            <v>0</v>
          </cell>
          <cell r="AL338">
            <v>0</v>
          </cell>
          <cell r="AM338">
            <v>0</v>
          </cell>
          <cell r="AN338">
            <v>0</v>
          </cell>
          <cell r="AP338">
            <v>0</v>
          </cell>
          <cell r="AT338">
            <v>0</v>
          </cell>
        </row>
        <row r="339">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D339">
            <v>0</v>
          </cell>
          <cell r="AE339">
            <v>0</v>
          </cell>
          <cell r="AF339">
            <v>0</v>
          </cell>
          <cell r="AG339">
            <v>0</v>
          </cell>
          <cell r="AH339">
            <v>0</v>
          </cell>
          <cell r="AI339">
            <v>0</v>
          </cell>
          <cell r="AJ339">
            <v>0</v>
          </cell>
          <cell r="AK339">
            <v>0</v>
          </cell>
          <cell r="AL339">
            <v>0</v>
          </cell>
          <cell r="AM339">
            <v>0</v>
          </cell>
          <cell r="AN339">
            <v>0</v>
          </cell>
          <cell r="AP339">
            <v>0</v>
          </cell>
          <cell r="AT339">
            <v>0</v>
          </cell>
        </row>
        <row r="340">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D340">
            <v>0</v>
          </cell>
          <cell r="AE340">
            <v>0</v>
          </cell>
          <cell r="AF340">
            <v>0</v>
          </cell>
          <cell r="AG340">
            <v>0</v>
          </cell>
          <cell r="AH340">
            <v>0</v>
          </cell>
          <cell r="AI340">
            <v>0</v>
          </cell>
          <cell r="AJ340">
            <v>0</v>
          </cell>
          <cell r="AK340">
            <v>0</v>
          </cell>
          <cell r="AL340">
            <v>0</v>
          </cell>
          <cell r="AM340">
            <v>0</v>
          </cell>
          <cell r="AN340">
            <v>0</v>
          </cell>
          <cell r="AP340">
            <v>0</v>
          </cell>
          <cell r="AT340">
            <v>0</v>
          </cell>
        </row>
        <row r="341">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D341">
            <v>0</v>
          </cell>
          <cell r="AE341">
            <v>0</v>
          </cell>
          <cell r="AF341">
            <v>0</v>
          </cell>
          <cell r="AG341">
            <v>0</v>
          </cell>
          <cell r="AH341">
            <v>0</v>
          </cell>
          <cell r="AI341">
            <v>0</v>
          </cell>
          <cell r="AJ341">
            <v>0</v>
          </cell>
          <cell r="AK341">
            <v>0</v>
          </cell>
          <cell r="AL341">
            <v>0</v>
          </cell>
          <cell r="AM341">
            <v>0</v>
          </cell>
          <cell r="AN341">
            <v>0</v>
          </cell>
          <cell r="AP341">
            <v>0</v>
          </cell>
          <cell r="AT341">
            <v>0</v>
          </cell>
        </row>
        <row r="342">
          <cell r="J342">
            <v>10088896.119999999</v>
          </cell>
          <cell r="K342">
            <v>8813233.3699999992</v>
          </cell>
          <cell r="L342">
            <v>9470650.6300000008</v>
          </cell>
          <cell r="M342">
            <v>10821058.189999999</v>
          </cell>
          <cell r="N342">
            <v>8825317.7100000009</v>
          </cell>
          <cell r="O342">
            <v>9467749.9800000004</v>
          </cell>
          <cell r="P342">
            <v>11055565.779999999</v>
          </cell>
          <cell r="Q342">
            <v>17816965.710000001</v>
          </cell>
          <cell r="R342">
            <v>20887829.280000001</v>
          </cell>
          <cell r="S342">
            <v>18360779.010000002</v>
          </cell>
          <cell r="T342">
            <v>16522663.640000001</v>
          </cell>
          <cell r="U342">
            <v>17887804.460000001</v>
          </cell>
          <cell r="V342">
            <v>13905991.050000001</v>
          </cell>
          <cell r="W342">
            <v>15485625.41</v>
          </cell>
          <cell r="X342">
            <v>14486237.939999999</v>
          </cell>
          <cell r="Y342">
            <v>15837276.07</v>
          </cell>
          <cell r="Z342">
            <v>15835258.48</v>
          </cell>
          <cell r="AA342">
            <v>14434330.15</v>
          </cell>
          <cell r="AD342">
            <v>10961036.536666667</v>
          </cell>
          <cell r="AE342">
            <v>11595895.663749998</v>
          </cell>
          <cell r="AF342">
            <v>12170440.711250002</v>
          </cell>
          <cell r="AG342">
            <v>12541045.52083333</v>
          </cell>
          <cell r="AH342">
            <v>13036855.950833336</v>
          </cell>
          <cell r="AI342">
            <v>13493921.778750002</v>
          </cell>
          <cell r="AJ342">
            <v>13930983.735833338</v>
          </cell>
          <cell r="AK342">
            <v>14417982.875416668</v>
          </cell>
          <cell r="AL342">
            <v>14835974.758333335</v>
          </cell>
          <cell r="AM342">
            <v>15337064.702083334</v>
          </cell>
          <cell r="AN342">
            <v>15836086.407916665</v>
          </cell>
          <cell r="AP342">
            <v>16692406.623749999</v>
          </cell>
          <cell r="AT342">
            <v>0</v>
          </cell>
        </row>
        <row r="343">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D343">
            <v>0</v>
          </cell>
          <cell r="AE343">
            <v>0</v>
          </cell>
          <cell r="AF343">
            <v>0</v>
          </cell>
          <cell r="AG343">
            <v>0</v>
          </cell>
          <cell r="AH343">
            <v>0</v>
          </cell>
          <cell r="AI343">
            <v>0</v>
          </cell>
          <cell r="AJ343">
            <v>0</v>
          </cell>
          <cell r="AK343">
            <v>0</v>
          </cell>
          <cell r="AL343">
            <v>0</v>
          </cell>
          <cell r="AM343">
            <v>0</v>
          </cell>
          <cell r="AN343">
            <v>0</v>
          </cell>
          <cell r="AP343">
            <v>45651.246249999997</v>
          </cell>
          <cell r="AT343">
            <v>0</v>
          </cell>
        </row>
        <row r="344">
          <cell r="J344">
            <v>32842.47</v>
          </cell>
          <cell r="K344">
            <v>31515.47</v>
          </cell>
          <cell r="L344">
            <v>31717.15</v>
          </cell>
          <cell r="M344">
            <v>31526.25</v>
          </cell>
          <cell r="N344">
            <v>31627.95</v>
          </cell>
          <cell r="O344">
            <v>31627.95</v>
          </cell>
          <cell r="P344">
            <v>31526.25</v>
          </cell>
          <cell r="Q344">
            <v>44009.77</v>
          </cell>
          <cell r="R344">
            <v>42315.74</v>
          </cell>
          <cell r="S344">
            <v>42315.74</v>
          </cell>
          <cell r="T344">
            <v>43908.66</v>
          </cell>
          <cell r="U344">
            <v>52077.9</v>
          </cell>
          <cell r="V344">
            <v>51513.8</v>
          </cell>
          <cell r="W344">
            <v>52891.97</v>
          </cell>
          <cell r="X344">
            <v>52856.17</v>
          </cell>
          <cell r="Y344">
            <v>56697.32</v>
          </cell>
          <cell r="Z344">
            <v>62159.040000000001</v>
          </cell>
          <cell r="AA344">
            <v>63235.32</v>
          </cell>
          <cell r="AD344">
            <v>31232.941250000003</v>
          </cell>
          <cell r="AE344">
            <v>32423.268750000003</v>
          </cell>
          <cell r="AF344">
            <v>33563.181666666671</v>
          </cell>
          <cell r="AG344">
            <v>34755.735000000001</v>
          </cell>
          <cell r="AH344">
            <v>36318.069583333338</v>
          </cell>
          <cell r="AI344">
            <v>38028.91375</v>
          </cell>
          <cell r="AJ344">
            <v>39697.573333333334</v>
          </cell>
          <cell r="AK344">
            <v>41469.053333333337</v>
          </cell>
          <cell r="AL344">
            <v>43398.640416666662</v>
          </cell>
          <cell r="AM344">
            <v>45719.563750000001</v>
          </cell>
          <cell r="AN344">
            <v>48308.666250000002</v>
          </cell>
          <cell r="AP344">
            <v>53893.797083333338</v>
          </cell>
          <cell r="AT344">
            <v>0</v>
          </cell>
        </row>
        <row r="345">
          <cell r="J345">
            <v>45716.15</v>
          </cell>
          <cell r="K345">
            <v>109106.42</v>
          </cell>
          <cell r="L345">
            <v>110346.42</v>
          </cell>
          <cell r="M345">
            <v>112066.31</v>
          </cell>
          <cell r="N345">
            <v>114118.86</v>
          </cell>
          <cell r="O345">
            <v>115783.82</v>
          </cell>
          <cell r="P345">
            <v>142065.60000000001</v>
          </cell>
          <cell r="Q345">
            <v>194632.69</v>
          </cell>
          <cell r="R345">
            <v>189832.25</v>
          </cell>
          <cell r="S345">
            <v>193750.63</v>
          </cell>
          <cell r="T345">
            <v>229992.67</v>
          </cell>
          <cell r="U345">
            <v>343088.3</v>
          </cell>
          <cell r="V345">
            <v>323296.73</v>
          </cell>
          <cell r="W345">
            <v>603813.82999999996</v>
          </cell>
          <cell r="X345">
            <v>797059.77</v>
          </cell>
          <cell r="Y345">
            <v>1260859.46</v>
          </cell>
          <cell r="Z345">
            <v>1288654.67</v>
          </cell>
          <cell r="AA345">
            <v>1314498.55</v>
          </cell>
          <cell r="AD345">
            <v>70543.327083333323</v>
          </cell>
          <cell r="AE345">
            <v>86562.699583333335</v>
          </cell>
          <cell r="AF345">
            <v>102545.31958333333</v>
          </cell>
          <cell r="AG345">
            <v>120201.29041666666</v>
          </cell>
          <cell r="AH345">
            <v>144079.66416666665</v>
          </cell>
          <cell r="AI345">
            <v>169940.86749999999</v>
          </cell>
          <cell r="AJ345">
            <v>202119.53375000003</v>
          </cell>
          <cell r="AK345">
            <v>251345.39875000002</v>
          </cell>
          <cell r="AL345">
            <v>327824.83624999999</v>
          </cell>
          <cell r="AM345">
            <v>424630.20958333329</v>
          </cell>
          <cell r="AN345">
            <v>523515.64874999999</v>
          </cell>
          <cell r="AP345">
            <v>722367.35958333348</v>
          </cell>
          <cell r="AT345">
            <v>0</v>
          </cell>
        </row>
        <row r="346">
          <cell r="J346">
            <v>13114718.550000001</v>
          </cell>
          <cell r="K346">
            <v>13120349.98</v>
          </cell>
          <cell r="L346">
            <v>13065957.949999999</v>
          </cell>
          <cell r="M346">
            <v>13158930.699999999</v>
          </cell>
          <cell r="N346">
            <v>13064354.27</v>
          </cell>
          <cell r="O346">
            <v>12654433.25</v>
          </cell>
          <cell r="P346">
            <v>12105606.33</v>
          </cell>
          <cell r="Q346">
            <v>12428203.26</v>
          </cell>
          <cell r="R346">
            <v>12416347.189999999</v>
          </cell>
          <cell r="S346">
            <v>12196773.01</v>
          </cell>
          <cell r="T346">
            <v>11933212.449999999</v>
          </cell>
          <cell r="U346">
            <v>12029153.99</v>
          </cell>
          <cell r="V346">
            <v>12298799.99</v>
          </cell>
          <cell r="W346">
            <v>11588570.27</v>
          </cell>
          <cell r="X346">
            <v>12231871.300000001</v>
          </cell>
          <cell r="Y346">
            <v>12807224.710000001</v>
          </cell>
          <cell r="Z346">
            <v>12534078.92</v>
          </cell>
          <cell r="AA346">
            <v>12454017.51</v>
          </cell>
          <cell r="AD346">
            <v>12861319.131250001</v>
          </cell>
          <cell r="AE346">
            <v>12854484.672500001</v>
          </cell>
          <cell r="AF346">
            <v>12815674.615000002</v>
          </cell>
          <cell r="AG346">
            <v>12738808.136666669</v>
          </cell>
          <cell r="AH346">
            <v>12652080.237083333</v>
          </cell>
          <cell r="AI346">
            <v>12573340.137500001</v>
          </cell>
          <cell r="AJ346">
            <v>12475519.376250001</v>
          </cell>
          <cell r="AK346">
            <v>12376941.61125</v>
          </cell>
          <cell r="AL346">
            <v>12327533.584583335</v>
          </cell>
          <cell r="AM346">
            <v>12290784.362083331</v>
          </cell>
          <cell r="AN346">
            <v>12260338.899999997</v>
          </cell>
          <cell r="AP346">
            <v>12183296.621250002</v>
          </cell>
          <cell r="AT346">
            <v>0</v>
          </cell>
        </row>
        <row r="347">
          <cell r="J347">
            <v>528473.42000000004</v>
          </cell>
          <cell r="K347">
            <v>600215.04000000004</v>
          </cell>
          <cell r="L347">
            <v>637442.65</v>
          </cell>
          <cell r="M347">
            <v>671608.66</v>
          </cell>
          <cell r="N347">
            <v>658887.15</v>
          </cell>
          <cell r="O347">
            <v>639868.46</v>
          </cell>
          <cell r="P347">
            <v>671066.91</v>
          </cell>
          <cell r="Q347">
            <v>647672.49</v>
          </cell>
          <cell r="R347">
            <v>741579.2</v>
          </cell>
          <cell r="S347">
            <v>738675</v>
          </cell>
          <cell r="T347">
            <v>686228.07</v>
          </cell>
          <cell r="U347">
            <v>662181.78</v>
          </cell>
          <cell r="V347">
            <v>633043.69999999995</v>
          </cell>
          <cell r="W347">
            <v>586217.18999999994</v>
          </cell>
          <cell r="X347">
            <v>538449.98</v>
          </cell>
          <cell r="Y347">
            <v>654994.91</v>
          </cell>
          <cell r="Z347">
            <v>683660.42</v>
          </cell>
          <cell r="AA347">
            <v>638866.16</v>
          </cell>
          <cell r="AD347">
            <v>626047.06375000009</v>
          </cell>
          <cell r="AE347">
            <v>633070.96750000003</v>
          </cell>
          <cell r="AF347">
            <v>643404.7120833334</v>
          </cell>
          <cell r="AG347">
            <v>650715.32874999999</v>
          </cell>
          <cell r="AH347">
            <v>655349.43500000006</v>
          </cell>
          <cell r="AI347">
            <v>661348.66416666668</v>
          </cell>
          <cell r="AJ347">
            <v>665122.51541666675</v>
          </cell>
          <cell r="AK347">
            <v>660414.5770833334</v>
          </cell>
          <cell r="AL347">
            <v>655597.64291666681</v>
          </cell>
          <cell r="AM347">
            <v>655937.62291666679</v>
          </cell>
          <cell r="AN347">
            <v>656928.08000000007</v>
          </cell>
          <cell r="AP347">
            <v>626584.68750000012</v>
          </cell>
          <cell r="AT347">
            <v>0</v>
          </cell>
        </row>
        <row r="348">
          <cell r="J348">
            <v>1512997.8</v>
          </cell>
          <cell r="K348">
            <v>1797398.88</v>
          </cell>
          <cell r="L348">
            <v>2219920.42</v>
          </cell>
          <cell r="M348">
            <v>2638317.38</v>
          </cell>
          <cell r="N348">
            <v>3968732.73</v>
          </cell>
          <cell r="O348">
            <v>3802128.48</v>
          </cell>
          <cell r="P348">
            <v>4228272.5199999996</v>
          </cell>
          <cell r="Q348">
            <v>-148625.81</v>
          </cell>
          <cell r="R348">
            <v>-225257.04</v>
          </cell>
          <cell r="S348">
            <v>58730.81</v>
          </cell>
          <cell r="T348">
            <v>358413.85</v>
          </cell>
          <cell r="U348">
            <v>-5104697.03</v>
          </cell>
          <cell r="V348">
            <v>885037.23</v>
          </cell>
          <cell r="W348">
            <v>1775001.01</v>
          </cell>
          <cell r="X348">
            <v>1450914.73</v>
          </cell>
          <cell r="Y348">
            <v>2149511.87</v>
          </cell>
          <cell r="Z348">
            <v>2341196.81</v>
          </cell>
          <cell r="AA348">
            <v>2600435.37</v>
          </cell>
          <cell r="AD348">
            <v>1871010.0766666669</v>
          </cell>
          <cell r="AE348">
            <v>1876042.5341666667</v>
          </cell>
          <cell r="AF348">
            <v>1833159.2045833336</v>
          </cell>
          <cell r="AG348">
            <v>1786798.7595833335</v>
          </cell>
          <cell r="AH348">
            <v>1513820.8912500003</v>
          </cell>
          <cell r="AI348">
            <v>1232696.0587500001</v>
          </cell>
          <cell r="AJ348">
            <v>1205597.790416667</v>
          </cell>
          <cell r="AK348">
            <v>1172622.6420833333</v>
          </cell>
          <cell r="AL348">
            <v>1120213.8420833333</v>
          </cell>
          <cell r="AM348">
            <v>1032032.9491666667</v>
          </cell>
          <cell r="AN348">
            <v>914148.40625</v>
          </cell>
          <cell r="AP348">
            <v>618950.49083333334</v>
          </cell>
          <cell r="AT348">
            <v>0</v>
          </cell>
        </row>
        <row r="349">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D349">
            <v>0</v>
          </cell>
          <cell r="AE349">
            <v>0</v>
          </cell>
          <cell r="AF349">
            <v>0</v>
          </cell>
          <cell r="AG349">
            <v>0</v>
          </cell>
          <cell r="AH349">
            <v>0</v>
          </cell>
          <cell r="AI349">
            <v>0</v>
          </cell>
          <cell r="AJ349">
            <v>0</v>
          </cell>
          <cell r="AK349">
            <v>0</v>
          </cell>
          <cell r="AL349">
            <v>0</v>
          </cell>
          <cell r="AM349">
            <v>0</v>
          </cell>
          <cell r="AN349">
            <v>0</v>
          </cell>
          <cell r="AP349">
            <v>0</v>
          </cell>
          <cell r="AT349">
            <v>0</v>
          </cell>
        </row>
        <row r="350">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D350">
            <v>0</v>
          </cell>
          <cell r="AE350">
            <v>0</v>
          </cell>
          <cell r="AF350">
            <v>0</v>
          </cell>
          <cell r="AG350">
            <v>0</v>
          </cell>
          <cell r="AH350">
            <v>0</v>
          </cell>
          <cell r="AI350">
            <v>0</v>
          </cell>
          <cell r="AJ350">
            <v>0</v>
          </cell>
          <cell r="AK350">
            <v>0</v>
          </cell>
          <cell r="AL350">
            <v>0</v>
          </cell>
          <cell r="AM350">
            <v>0</v>
          </cell>
          <cell r="AN350">
            <v>0</v>
          </cell>
          <cell r="AP350">
            <v>0</v>
          </cell>
          <cell r="AT350">
            <v>0</v>
          </cell>
        </row>
        <row r="351">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D351">
            <v>-18.050833333333333</v>
          </cell>
          <cell r="AE351">
            <v>-18.050833333333333</v>
          </cell>
          <cell r="AF351">
            <v>-18.050833333333333</v>
          </cell>
          <cell r="AG351">
            <v>-18.050833333333333</v>
          </cell>
          <cell r="AH351">
            <v>-9.0254166666666666</v>
          </cell>
          <cell r="AI351">
            <v>0</v>
          </cell>
          <cell r="AJ351">
            <v>0</v>
          </cell>
          <cell r="AK351">
            <v>0</v>
          </cell>
          <cell r="AL351">
            <v>0</v>
          </cell>
          <cell r="AM351">
            <v>0</v>
          </cell>
          <cell r="AN351">
            <v>0</v>
          </cell>
          <cell r="AP351">
            <v>0</v>
          </cell>
          <cell r="AT351">
            <v>0</v>
          </cell>
        </row>
        <row r="352">
          <cell r="J352">
            <v>690893.36</v>
          </cell>
          <cell r="K352">
            <v>690893.36</v>
          </cell>
          <cell r="L352">
            <v>690893.36</v>
          </cell>
          <cell r="M352">
            <v>690893.36</v>
          </cell>
          <cell r="N352">
            <v>690893.36</v>
          </cell>
          <cell r="O352">
            <v>690893.36</v>
          </cell>
          <cell r="P352">
            <v>690893.36</v>
          </cell>
          <cell r="Q352">
            <v>730267.37</v>
          </cell>
          <cell r="R352">
            <v>730267.37</v>
          </cell>
          <cell r="S352">
            <v>730267.37</v>
          </cell>
          <cell r="T352">
            <v>730267.37</v>
          </cell>
          <cell r="U352">
            <v>730267.37</v>
          </cell>
          <cell r="V352">
            <v>730267.37</v>
          </cell>
          <cell r="W352">
            <v>730267.37</v>
          </cell>
          <cell r="X352">
            <v>730267.37</v>
          </cell>
          <cell r="Y352">
            <v>730267.37</v>
          </cell>
          <cell r="Z352">
            <v>730267.37</v>
          </cell>
          <cell r="AA352">
            <v>730267.37</v>
          </cell>
          <cell r="AD352">
            <v>692533.94375000009</v>
          </cell>
          <cell r="AE352">
            <v>695815.11125000007</v>
          </cell>
          <cell r="AF352">
            <v>699096.27875000006</v>
          </cell>
          <cell r="AG352">
            <v>702377.44625000004</v>
          </cell>
          <cell r="AH352">
            <v>705658.61375000002</v>
          </cell>
          <cell r="AI352">
            <v>708939.78125</v>
          </cell>
          <cell r="AJ352">
            <v>712220.94874999998</v>
          </cell>
          <cell r="AK352">
            <v>715502.11624999996</v>
          </cell>
          <cell r="AL352">
            <v>718783.28375000006</v>
          </cell>
          <cell r="AM352">
            <v>722064.45125000004</v>
          </cell>
          <cell r="AN352">
            <v>725345.61875000002</v>
          </cell>
          <cell r="AP352">
            <v>732603.61708333343</v>
          </cell>
          <cell r="AT352">
            <v>0</v>
          </cell>
        </row>
        <row r="353">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D353">
            <v>0</v>
          </cell>
          <cell r="AE353">
            <v>0</v>
          </cell>
          <cell r="AF353">
            <v>0</v>
          </cell>
          <cell r="AG353">
            <v>0</v>
          </cell>
          <cell r="AH353">
            <v>0</v>
          </cell>
          <cell r="AI353">
            <v>0</v>
          </cell>
          <cell r="AJ353">
            <v>0</v>
          </cell>
          <cell r="AK353">
            <v>0</v>
          </cell>
          <cell r="AL353">
            <v>0</v>
          </cell>
          <cell r="AM353">
            <v>0</v>
          </cell>
          <cell r="AN353">
            <v>0</v>
          </cell>
          <cell r="AP353">
            <v>0</v>
          </cell>
          <cell r="AT353">
            <v>0</v>
          </cell>
        </row>
        <row r="354">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D354">
            <v>0</v>
          </cell>
          <cell r="AE354">
            <v>0</v>
          </cell>
          <cell r="AF354">
            <v>0</v>
          </cell>
          <cell r="AG354">
            <v>0</v>
          </cell>
          <cell r="AH354">
            <v>0</v>
          </cell>
          <cell r="AI354">
            <v>0</v>
          </cell>
          <cell r="AJ354">
            <v>0</v>
          </cell>
          <cell r="AK354">
            <v>0</v>
          </cell>
          <cell r="AL354">
            <v>0</v>
          </cell>
          <cell r="AM354">
            <v>0</v>
          </cell>
          <cell r="AN354">
            <v>0</v>
          </cell>
          <cell r="AP354">
            <v>0</v>
          </cell>
          <cell r="AT354" t="str">
            <v>23</v>
          </cell>
        </row>
        <row r="355">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D355">
            <v>0</v>
          </cell>
          <cell r="AE355">
            <v>0</v>
          </cell>
          <cell r="AF355">
            <v>0</v>
          </cell>
          <cell r="AG355">
            <v>0</v>
          </cell>
          <cell r="AH355">
            <v>0</v>
          </cell>
          <cell r="AI355">
            <v>0</v>
          </cell>
          <cell r="AJ355">
            <v>0</v>
          </cell>
          <cell r="AK355">
            <v>0</v>
          </cell>
          <cell r="AL355">
            <v>0</v>
          </cell>
          <cell r="AM355">
            <v>0</v>
          </cell>
          <cell r="AN355">
            <v>0</v>
          </cell>
          <cell r="AP355">
            <v>0</v>
          </cell>
          <cell r="AT355">
            <v>0</v>
          </cell>
        </row>
        <row r="356">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D356">
            <v>0</v>
          </cell>
          <cell r="AE356">
            <v>0</v>
          </cell>
          <cell r="AF356">
            <v>0</v>
          </cell>
          <cell r="AG356">
            <v>0</v>
          </cell>
          <cell r="AH356">
            <v>0</v>
          </cell>
          <cell r="AI356">
            <v>0</v>
          </cell>
          <cell r="AJ356">
            <v>0</v>
          </cell>
          <cell r="AK356">
            <v>0</v>
          </cell>
          <cell r="AL356">
            <v>0</v>
          </cell>
          <cell r="AM356">
            <v>0</v>
          </cell>
          <cell r="AN356">
            <v>0</v>
          </cell>
          <cell r="AP356">
            <v>0</v>
          </cell>
          <cell r="AT356">
            <v>0</v>
          </cell>
        </row>
        <row r="357">
          <cell r="J357">
            <v>2271444.19</v>
          </cell>
          <cell r="K357">
            <v>2323151.7400000002</v>
          </cell>
          <cell r="L357">
            <v>3229510.32</v>
          </cell>
          <cell r="M357">
            <v>3463925.92</v>
          </cell>
          <cell r="N357">
            <v>4564889.6100000003</v>
          </cell>
          <cell r="O357">
            <v>4489277.54</v>
          </cell>
          <cell r="P357">
            <v>4502966.76</v>
          </cell>
          <cell r="Q357">
            <v>5740099.4299999997</v>
          </cell>
          <cell r="R357">
            <v>6921241.71</v>
          </cell>
          <cell r="S357">
            <v>8185971.25</v>
          </cell>
          <cell r="T357">
            <v>6186848.5300000003</v>
          </cell>
          <cell r="U357">
            <v>5009111.5999999996</v>
          </cell>
          <cell r="V357">
            <v>5165896.47</v>
          </cell>
          <cell r="W357">
            <v>4757417.79</v>
          </cell>
          <cell r="X357">
            <v>3795097.58</v>
          </cell>
          <cell r="Y357">
            <v>2980875.1</v>
          </cell>
          <cell r="Z357">
            <v>2942641.4</v>
          </cell>
          <cell r="AA357">
            <v>2809040.37</v>
          </cell>
          <cell r="AD357">
            <v>3597005.762083333</v>
          </cell>
          <cell r="AE357">
            <v>3799794.1020833333</v>
          </cell>
          <cell r="AF357">
            <v>4116848.1208333336</v>
          </cell>
          <cell r="AG357">
            <v>4440314.3775000004</v>
          </cell>
          <cell r="AH357">
            <v>4644301.2370833335</v>
          </cell>
          <cell r="AI357">
            <v>4861305.3950000005</v>
          </cell>
          <cell r="AJ357">
            <v>5083335.3254166665</v>
          </cell>
          <cell r="AK357">
            <v>5208329.2133333338</v>
          </cell>
          <cell r="AL357">
            <v>5211768.2316666665</v>
          </cell>
          <cell r="AM357">
            <v>5124047.4387499997</v>
          </cell>
          <cell r="AN357">
            <v>4986443.8812499996</v>
          </cell>
          <cell r="AP357">
            <v>4742285.1379166665</v>
          </cell>
          <cell r="AT357">
            <v>0</v>
          </cell>
        </row>
        <row r="358">
          <cell r="J358">
            <v>88464.76</v>
          </cell>
          <cell r="K358">
            <v>205485.27</v>
          </cell>
          <cell r="L358">
            <v>192855.11</v>
          </cell>
          <cell r="M358">
            <v>261720.97</v>
          </cell>
          <cell r="N358">
            <v>340050.87</v>
          </cell>
          <cell r="O358">
            <v>291299.46000000002</v>
          </cell>
          <cell r="P358">
            <v>303768.58</v>
          </cell>
          <cell r="Q358">
            <v>300090.90000000002</v>
          </cell>
          <cell r="R358">
            <v>356619.91</v>
          </cell>
          <cell r="S358">
            <v>321077.26</v>
          </cell>
          <cell r="T358">
            <v>364660.75</v>
          </cell>
          <cell r="U358">
            <v>364660.75</v>
          </cell>
          <cell r="V358">
            <v>421895.98</v>
          </cell>
          <cell r="W358">
            <v>364660.75</v>
          </cell>
          <cell r="X358">
            <v>364660.75</v>
          </cell>
          <cell r="Y358">
            <v>364660.75</v>
          </cell>
          <cell r="Z358">
            <v>364660.75</v>
          </cell>
          <cell r="AA358">
            <v>364660.75</v>
          </cell>
          <cell r="AD358">
            <v>181698.54125000001</v>
          </cell>
          <cell r="AE358">
            <v>206055.6333333333</v>
          </cell>
          <cell r="AF358">
            <v>229785.33</v>
          </cell>
          <cell r="AG358">
            <v>249691.06333333332</v>
          </cell>
          <cell r="AH358">
            <v>271054.71625</v>
          </cell>
          <cell r="AI358">
            <v>296455.85000000003</v>
          </cell>
          <cell r="AJ358">
            <v>316981.12916666665</v>
          </cell>
          <cell r="AK358">
            <v>330772.00916666671</v>
          </cell>
          <cell r="AL358">
            <v>342219.73499999999</v>
          </cell>
          <cell r="AM358">
            <v>347534.3041666667</v>
          </cell>
          <cell r="AN358">
            <v>351616.43624999997</v>
          </cell>
          <cell r="AP358">
            <v>362437.9145833333</v>
          </cell>
          <cell r="AT358">
            <v>0</v>
          </cell>
        </row>
        <row r="359">
          <cell r="J359">
            <v>532</v>
          </cell>
          <cell r="K359">
            <v>385</v>
          </cell>
          <cell r="L359">
            <v>385</v>
          </cell>
          <cell r="M359">
            <v>385</v>
          </cell>
          <cell r="N359">
            <v>385</v>
          </cell>
          <cell r="O359">
            <v>385</v>
          </cell>
          <cell r="P359">
            <v>385</v>
          </cell>
          <cell r="Q359">
            <v>385</v>
          </cell>
          <cell r="R359">
            <v>385</v>
          </cell>
          <cell r="S359">
            <v>385</v>
          </cell>
          <cell r="T359">
            <v>-385</v>
          </cell>
          <cell r="U359">
            <v>385</v>
          </cell>
          <cell r="V359">
            <v>385</v>
          </cell>
          <cell r="W359">
            <v>385</v>
          </cell>
          <cell r="X359">
            <v>385</v>
          </cell>
          <cell r="Y359">
            <v>385</v>
          </cell>
          <cell r="Z359">
            <v>385</v>
          </cell>
          <cell r="AA359">
            <v>0</v>
          </cell>
          <cell r="AD359">
            <v>1254.825</v>
          </cell>
          <cell r="AE359">
            <v>707.60833333333323</v>
          </cell>
          <cell r="AF359">
            <v>427.875</v>
          </cell>
          <cell r="AG359">
            <v>383.54166666666669</v>
          </cell>
          <cell r="AH359">
            <v>339.20833333333331</v>
          </cell>
          <cell r="AI359">
            <v>326.95833333333331</v>
          </cell>
          <cell r="AJ359">
            <v>320.83333333333331</v>
          </cell>
          <cell r="AK359">
            <v>320.83333333333331</v>
          </cell>
          <cell r="AL359">
            <v>320.83333333333331</v>
          </cell>
          <cell r="AM359">
            <v>320.83333333333331</v>
          </cell>
          <cell r="AN359">
            <v>304.79166666666669</v>
          </cell>
          <cell r="AP359">
            <v>240.625</v>
          </cell>
          <cell r="AT359">
            <v>0</v>
          </cell>
        </row>
        <row r="360">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D360">
            <v>0</v>
          </cell>
          <cell r="AE360">
            <v>0</v>
          </cell>
          <cell r="AF360">
            <v>0</v>
          </cell>
          <cell r="AG360">
            <v>0</v>
          </cell>
          <cell r="AH360">
            <v>0</v>
          </cell>
          <cell r="AI360">
            <v>0</v>
          </cell>
          <cell r="AJ360">
            <v>0</v>
          </cell>
          <cell r="AK360">
            <v>0</v>
          </cell>
          <cell r="AL360">
            <v>0</v>
          </cell>
          <cell r="AM360">
            <v>0</v>
          </cell>
          <cell r="AN360">
            <v>0</v>
          </cell>
          <cell r="AP360">
            <v>0</v>
          </cell>
          <cell r="AT360">
            <v>0</v>
          </cell>
        </row>
        <row r="361">
          <cell r="J361">
            <v>2035010.14</v>
          </cell>
          <cell r="K361">
            <v>2564669.2400000002</v>
          </cell>
          <cell r="L361">
            <v>2780399.26</v>
          </cell>
          <cell r="M361">
            <v>2739692.76</v>
          </cell>
          <cell r="N361">
            <v>2662149.1800000002</v>
          </cell>
          <cell r="O361">
            <v>2795123.53</v>
          </cell>
          <cell r="P361">
            <v>3448678.26</v>
          </cell>
          <cell r="Q361">
            <v>2804157.9</v>
          </cell>
          <cell r="R361">
            <v>2743150.26</v>
          </cell>
          <cell r="S361">
            <v>2111717.96</v>
          </cell>
          <cell r="T361">
            <v>2776240.54</v>
          </cell>
          <cell r="U361">
            <v>2749961.07</v>
          </cell>
          <cell r="V361">
            <v>3131598.51</v>
          </cell>
          <cell r="W361">
            <v>3607468.93</v>
          </cell>
          <cell r="X361">
            <v>3568718.29</v>
          </cell>
          <cell r="Y361">
            <v>3661302.24</v>
          </cell>
          <cell r="Z361">
            <v>3582349.39</v>
          </cell>
          <cell r="AA361">
            <v>4062879.7</v>
          </cell>
          <cell r="AD361">
            <v>2463330.8820833336</v>
          </cell>
          <cell r="AE361">
            <v>2589279.6304166666</v>
          </cell>
          <cell r="AF361">
            <v>2632495.7470833329</v>
          </cell>
          <cell r="AG361">
            <v>2618752.3570833332</v>
          </cell>
          <cell r="AH361">
            <v>2653342.1608333327</v>
          </cell>
          <cell r="AI361">
            <v>2729937.0237499992</v>
          </cell>
          <cell r="AJ361">
            <v>2819078.1929166666</v>
          </cell>
          <cell r="AK361">
            <v>2895374.8062499999</v>
          </cell>
          <cell r="AL361">
            <v>2966621.8275000001</v>
          </cell>
          <cell r="AM361">
            <v>3043363.8979166672</v>
          </cell>
          <cell r="AN361">
            <v>3134528.7470833338</v>
          </cell>
          <cell r="AP361">
            <v>3254667.1954166661</v>
          </cell>
          <cell r="AT361" t="str">
            <v>56</v>
          </cell>
        </row>
        <row r="362">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D362">
            <v>0</v>
          </cell>
          <cell r="AE362">
            <v>0</v>
          </cell>
          <cell r="AF362">
            <v>0</v>
          </cell>
          <cell r="AG362">
            <v>0</v>
          </cell>
          <cell r="AH362">
            <v>0</v>
          </cell>
          <cell r="AI362">
            <v>0</v>
          </cell>
          <cell r="AJ362">
            <v>0</v>
          </cell>
          <cell r="AK362">
            <v>0</v>
          </cell>
          <cell r="AL362">
            <v>0</v>
          </cell>
          <cell r="AM362">
            <v>0</v>
          </cell>
          <cell r="AN362">
            <v>0</v>
          </cell>
          <cell r="AP362">
            <v>0</v>
          </cell>
          <cell r="AT362">
            <v>0</v>
          </cell>
        </row>
        <row r="363">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D363">
            <v>0</v>
          </cell>
          <cell r="AE363">
            <v>0</v>
          </cell>
          <cell r="AF363">
            <v>0</v>
          </cell>
          <cell r="AG363">
            <v>0</v>
          </cell>
          <cell r="AH363">
            <v>0</v>
          </cell>
          <cell r="AI363">
            <v>0</v>
          </cell>
          <cell r="AJ363">
            <v>0</v>
          </cell>
          <cell r="AK363">
            <v>0</v>
          </cell>
          <cell r="AL363">
            <v>0</v>
          </cell>
          <cell r="AM363">
            <v>0</v>
          </cell>
          <cell r="AN363">
            <v>0</v>
          </cell>
          <cell r="AP363">
            <v>0</v>
          </cell>
          <cell r="AT363">
            <v>0</v>
          </cell>
        </row>
        <row r="364">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D364">
            <v>0</v>
          </cell>
          <cell r="AE364">
            <v>0</v>
          </cell>
          <cell r="AF364">
            <v>0</v>
          </cell>
          <cell r="AG364">
            <v>0</v>
          </cell>
          <cell r="AH364">
            <v>0</v>
          </cell>
          <cell r="AI364">
            <v>0</v>
          </cell>
          <cell r="AJ364">
            <v>0</v>
          </cell>
          <cell r="AK364">
            <v>0</v>
          </cell>
          <cell r="AL364">
            <v>0</v>
          </cell>
          <cell r="AM364">
            <v>0</v>
          </cell>
          <cell r="AN364">
            <v>0</v>
          </cell>
          <cell r="AP364">
            <v>0</v>
          </cell>
          <cell r="AT364" t="str">
            <v>56</v>
          </cell>
        </row>
        <row r="365">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D365">
            <v>0</v>
          </cell>
          <cell r="AE365">
            <v>0</v>
          </cell>
          <cell r="AF365">
            <v>0</v>
          </cell>
          <cell r="AG365">
            <v>0</v>
          </cell>
          <cell r="AH365">
            <v>0</v>
          </cell>
          <cell r="AI365">
            <v>0</v>
          </cell>
          <cell r="AJ365">
            <v>0</v>
          </cell>
          <cell r="AK365">
            <v>0</v>
          </cell>
          <cell r="AL365">
            <v>0</v>
          </cell>
          <cell r="AM365">
            <v>0</v>
          </cell>
          <cell r="AN365">
            <v>0</v>
          </cell>
          <cell r="AP365">
            <v>0</v>
          </cell>
          <cell r="AT365" t="str">
            <v>56</v>
          </cell>
        </row>
        <row r="366">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D366">
            <v>0</v>
          </cell>
          <cell r="AE366">
            <v>0</v>
          </cell>
          <cell r="AF366">
            <v>0</v>
          </cell>
          <cell r="AG366">
            <v>0</v>
          </cell>
          <cell r="AH366">
            <v>0</v>
          </cell>
          <cell r="AI366">
            <v>0</v>
          </cell>
          <cell r="AJ366">
            <v>0</v>
          </cell>
          <cell r="AK366">
            <v>0</v>
          </cell>
          <cell r="AL366">
            <v>0</v>
          </cell>
          <cell r="AM366">
            <v>0</v>
          </cell>
          <cell r="AN366">
            <v>0</v>
          </cell>
          <cell r="AP366">
            <v>0</v>
          </cell>
          <cell r="AT366" t="str">
            <v>56</v>
          </cell>
        </row>
        <row r="367">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D367">
            <v>0</v>
          </cell>
          <cell r="AE367">
            <v>0</v>
          </cell>
          <cell r="AF367">
            <v>0</v>
          </cell>
          <cell r="AG367">
            <v>0</v>
          </cell>
          <cell r="AH367">
            <v>0</v>
          </cell>
          <cell r="AI367">
            <v>0</v>
          </cell>
          <cell r="AJ367">
            <v>0</v>
          </cell>
          <cell r="AK367">
            <v>0</v>
          </cell>
          <cell r="AL367">
            <v>0</v>
          </cell>
          <cell r="AM367">
            <v>0</v>
          </cell>
          <cell r="AN367">
            <v>0</v>
          </cell>
          <cell r="AP367">
            <v>0</v>
          </cell>
          <cell r="AT367">
            <v>0</v>
          </cell>
        </row>
        <row r="368">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D368">
            <v>0</v>
          </cell>
          <cell r="AE368">
            <v>0</v>
          </cell>
          <cell r="AF368">
            <v>0</v>
          </cell>
          <cell r="AG368">
            <v>0</v>
          </cell>
          <cell r="AH368">
            <v>0</v>
          </cell>
          <cell r="AI368">
            <v>0</v>
          </cell>
          <cell r="AJ368">
            <v>0</v>
          </cell>
          <cell r="AK368">
            <v>0</v>
          </cell>
          <cell r="AL368">
            <v>0</v>
          </cell>
          <cell r="AM368">
            <v>0</v>
          </cell>
          <cell r="AN368">
            <v>0</v>
          </cell>
          <cell r="AP368">
            <v>0</v>
          </cell>
          <cell r="AT368">
            <v>0</v>
          </cell>
        </row>
        <row r="369">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D369">
            <v>0</v>
          </cell>
          <cell r="AE369">
            <v>0</v>
          </cell>
          <cell r="AF369">
            <v>0</v>
          </cell>
          <cell r="AG369">
            <v>0</v>
          </cell>
          <cell r="AH369">
            <v>0</v>
          </cell>
          <cell r="AI369">
            <v>0</v>
          </cell>
          <cell r="AJ369">
            <v>0</v>
          </cell>
          <cell r="AK369">
            <v>0</v>
          </cell>
          <cell r="AL369">
            <v>0</v>
          </cell>
          <cell r="AM369">
            <v>0</v>
          </cell>
          <cell r="AN369">
            <v>0</v>
          </cell>
          <cell r="AP369">
            <v>0</v>
          </cell>
          <cell r="AT369">
            <v>0</v>
          </cell>
        </row>
        <row r="370">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D370">
            <v>0</v>
          </cell>
          <cell r="AE370">
            <v>0</v>
          </cell>
          <cell r="AF370">
            <v>0</v>
          </cell>
          <cell r="AG370">
            <v>0</v>
          </cell>
          <cell r="AH370">
            <v>0</v>
          </cell>
          <cell r="AI370">
            <v>0</v>
          </cell>
          <cell r="AJ370">
            <v>0</v>
          </cell>
          <cell r="AK370">
            <v>0</v>
          </cell>
          <cell r="AL370">
            <v>0</v>
          </cell>
          <cell r="AM370">
            <v>0</v>
          </cell>
          <cell r="AN370">
            <v>0</v>
          </cell>
          <cell r="AP370">
            <v>0</v>
          </cell>
          <cell r="AT370">
            <v>0</v>
          </cell>
        </row>
        <row r="371">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D371">
            <v>0</v>
          </cell>
          <cell r="AE371">
            <v>0</v>
          </cell>
          <cell r="AF371">
            <v>0</v>
          </cell>
          <cell r="AG371">
            <v>0</v>
          </cell>
          <cell r="AH371">
            <v>0</v>
          </cell>
          <cell r="AI371">
            <v>0</v>
          </cell>
          <cell r="AJ371">
            <v>0</v>
          </cell>
          <cell r="AK371">
            <v>0</v>
          </cell>
          <cell r="AL371">
            <v>0</v>
          </cell>
          <cell r="AM371">
            <v>0</v>
          </cell>
          <cell r="AN371">
            <v>0</v>
          </cell>
          <cell r="AP371">
            <v>0</v>
          </cell>
          <cell r="AT371">
            <v>0</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D372">
            <v>0</v>
          </cell>
          <cell r="AE372">
            <v>0</v>
          </cell>
          <cell r="AF372">
            <v>0</v>
          </cell>
          <cell r="AG372">
            <v>0</v>
          </cell>
          <cell r="AH372">
            <v>0</v>
          </cell>
          <cell r="AI372">
            <v>0</v>
          </cell>
          <cell r="AJ372">
            <v>0</v>
          </cell>
          <cell r="AK372">
            <v>0</v>
          </cell>
          <cell r="AL372">
            <v>0</v>
          </cell>
          <cell r="AM372">
            <v>0</v>
          </cell>
          <cell r="AN372">
            <v>0</v>
          </cell>
          <cell r="AP372">
            <v>0</v>
          </cell>
          <cell r="AT372">
            <v>0</v>
          </cell>
        </row>
        <row r="373">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D373">
            <v>0</v>
          </cell>
          <cell r="AE373">
            <v>0</v>
          </cell>
          <cell r="AF373">
            <v>0</v>
          </cell>
          <cell r="AG373">
            <v>0</v>
          </cell>
          <cell r="AH373">
            <v>0</v>
          </cell>
          <cell r="AI373">
            <v>0</v>
          </cell>
          <cell r="AJ373">
            <v>0</v>
          </cell>
          <cell r="AK373">
            <v>0</v>
          </cell>
          <cell r="AL373">
            <v>0</v>
          </cell>
          <cell r="AM373">
            <v>0</v>
          </cell>
          <cell r="AN373">
            <v>0</v>
          </cell>
          <cell r="AP373">
            <v>0</v>
          </cell>
          <cell r="AT373">
            <v>0</v>
          </cell>
        </row>
        <row r="374">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D374">
            <v>0</v>
          </cell>
          <cell r="AE374">
            <v>0</v>
          </cell>
          <cell r="AF374">
            <v>0</v>
          </cell>
          <cell r="AG374">
            <v>0</v>
          </cell>
          <cell r="AH374">
            <v>0</v>
          </cell>
          <cell r="AI374">
            <v>0</v>
          </cell>
          <cell r="AJ374">
            <v>0</v>
          </cell>
          <cell r="AK374">
            <v>0</v>
          </cell>
          <cell r="AL374">
            <v>0</v>
          </cell>
          <cell r="AM374">
            <v>0</v>
          </cell>
          <cell r="AN374">
            <v>0</v>
          </cell>
          <cell r="AP374">
            <v>0</v>
          </cell>
          <cell r="AT374">
            <v>0</v>
          </cell>
        </row>
        <row r="375">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D375">
            <v>0</v>
          </cell>
          <cell r="AE375">
            <v>0</v>
          </cell>
          <cell r="AF375">
            <v>0</v>
          </cell>
          <cell r="AG375">
            <v>0</v>
          </cell>
          <cell r="AH375">
            <v>0</v>
          </cell>
          <cell r="AI375">
            <v>0</v>
          </cell>
          <cell r="AJ375">
            <v>0</v>
          </cell>
          <cell r="AK375">
            <v>0</v>
          </cell>
          <cell r="AL375">
            <v>0</v>
          </cell>
          <cell r="AM375">
            <v>0</v>
          </cell>
          <cell r="AN375">
            <v>0</v>
          </cell>
          <cell r="AP375">
            <v>0</v>
          </cell>
          <cell r="AT375">
            <v>0</v>
          </cell>
        </row>
        <row r="376">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D376">
            <v>0</v>
          </cell>
          <cell r="AE376">
            <v>0</v>
          </cell>
          <cell r="AF376">
            <v>0</v>
          </cell>
          <cell r="AG376">
            <v>0</v>
          </cell>
          <cell r="AH376">
            <v>0</v>
          </cell>
          <cell r="AI376">
            <v>0</v>
          </cell>
          <cell r="AJ376">
            <v>0</v>
          </cell>
          <cell r="AK376">
            <v>0</v>
          </cell>
          <cell r="AL376">
            <v>0</v>
          </cell>
          <cell r="AM376">
            <v>0</v>
          </cell>
          <cell r="AN376">
            <v>0</v>
          </cell>
          <cell r="AP376">
            <v>0</v>
          </cell>
          <cell r="AT376">
            <v>0</v>
          </cell>
        </row>
        <row r="377">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D377">
            <v>0</v>
          </cell>
          <cell r="AE377">
            <v>0</v>
          </cell>
          <cell r="AF377">
            <v>0</v>
          </cell>
          <cell r="AG377">
            <v>0</v>
          </cell>
          <cell r="AH377">
            <v>0</v>
          </cell>
          <cell r="AI377">
            <v>0</v>
          </cell>
          <cell r="AJ377">
            <v>0</v>
          </cell>
          <cell r="AK377">
            <v>0</v>
          </cell>
          <cell r="AL377">
            <v>0</v>
          </cell>
          <cell r="AM377">
            <v>0</v>
          </cell>
          <cell r="AN377">
            <v>0</v>
          </cell>
          <cell r="AP377">
            <v>0</v>
          </cell>
          <cell r="AT377">
            <v>0</v>
          </cell>
        </row>
        <row r="378">
          <cell r="J378">
            <v>-5687139.2400000002</v>
          </cell>
          <cell r="K378">
            <v>-5464339.6600000001</v>
          </cell>
          <cell r="L378">
            <v>-5396717.3200000003</v>
          </cell>
          <cell r="M378">
            <v>-5324914.38</v>
          </cell>
          <cell r="N378">
            <v>-5682556.8200000003</v>
          </cell>
          <cell r="O378">
            <v>-5511808.9699999997</v>
          </cell>
          <cell r="P378">
            <v>-5472217.7800000003</v>
          </cell>
          <cell r="Q378">
            <v>-6085121.5199999996</v>
          </cell>
          <cell r="R378">
            <v>-6002605.6900000004</v>
          </cell>
          <cell r="S378">
            <v>-6455907.5300000003</v>
          </cell>
          <cell r="T378">
            <v>-6534462.5800000001</v>
          </cell>
          <cell r="U378">
            <v>-7055497.6500000004</v>
          </cell>
          <cell r="V378">
            <v>-6248379</v>
          </cell>
          <cell r="W378">
            <v>-5998723.21</v>
          </cell>
          <cell r="X378">
            <v>-5031840.03</v>
          </cell>
          <cell r="Y378">
            <v>-4397170.97</v>
          </cell>
          <cell r="Z378">
            <v>-3394298.52</v>
          </cell>
          <cell r="AA378">
            <v>-2327047.5099999998</v>
          </cell>
          <cell r="AD378">
            <v>-5540865.5579166664</v>
          </cell>
          <cell r="AE378">
            <v>-5529036.6012499994</v>
          </cell>
          <cell r="AF378">
            <v>-5539658.6933333324</v>
          </cell>
          <cell r="AG378">
            <v>-5651083.2662499994</v>
          </cell>
          <cell r="AH378">
            <v>-5809572.1258333325</v>
          </cell>
          <cell r="AI378">
            <v>-5912825.751666666</v>
          </cell>
          <cell r="AJ378">
            <v>-5958476.7229166664</v>
          </cell>
          <cell r="AK378">
            <v>-5965539.4837499997</v>
          </cell>
          <cell r="AL378">
            <v>-5911680.2879166668</v>
          </cell>
          <cell r="AM378">
            <v>-5777680.2166666659</v>
          </cell>
          <cell r="AN378">
            <v>-5549637.7266666675</v>
          </cell>
          <cell r="AP378">
            <v>-4993935.3929166673</v>
          </cell>
          <cell r="AT378">
            <v>0</v>
          </cell>
        </row>
        <row r="379">
          <cell r="J379">
            <v>-1584671.08</v>
          </cell>
          <cell r="K379">
            <v>-1506329.89</v>
          </cell>
          <cell r="L379">
            <v>-1400826.14</v>
          </cell>
          <cell r="M379">
            <v>-1593005.83</v>
          </cell>
          <cell r="N379">
            <v>-1540368.86</v>
          </cell>
          <cell r="O379">
            <v>-1421109.91</v>
          </cell>
          <cell r="P379">
            <v>-1354135.32</v>
          </cell>
          <cell r="Q379">
            <v>-1629651.94</v>
          </cell>
          <cell r="R379">
            <v>-1689703.5</v>
          </cell>
          <cell r="S379">
            <v>-2210319.06</v>
          </cell>
          <cell r="T379">
            <v>-2377962.5499999998</v>
          </cell>
          <cell r="U379">
            <v>-2351405.4300000002</v>
          </cell>
          <cell r="V379">
            <v>-2379157.2999999998</v>
          </cell>
          <cell r="W379">
            <v>-2103643.04</v>
          </cell>
          <cell r="X379">
            <v>-1359623.52</v>
          </cell>
          <cell r="Y379">
            <v>-1082063.17</v>
          </cell>
          <cell r="Z379">
            <v>-845713.31</v>
          </cell>
          <cell r="AA379">
            <v>-643850.13</v>
          </cell>
          <cell r="AD379">
            <v>-1506342.3483333336</v>
          </cell>
          <cell r="AE379">
            <v>-1501627.0266666666</v>
          </cell>
          <cell r="AF379">
            <v>-1521304.8924999998</v>
          </cell>
          <cell r="AG379">
            <v>-1593583.0970833332</v>
          </cell>
          <cell r="AH379">
            <v>-1681102.0570833331</v>
          </cell>
          <cell r="AI379">
            <v>-1754727.7183333335</v>
          </cell>
          <cell r="AJ379">
            <v>-1812719.3587499999</v>
          </cell>
          <cell r="AK379">
            <v>-1835890.6308333334</v>
          </cell>
          <cell r="AL379">
            <v>-1812884.5774999999</v>
          </cell>
          <cell r="AM379">
            <v>-1762651.3187500003</v>
          </cell>
          <cell r="AN379">
            <v>-1701321.513333333</v>
          </cell>
          <cell r="AP379">
            <v>-1579815.5091666663</v>
          </cell>
          <cell r="AT379">
            <v>0</v>
          </cell>
        </row>
        <row r="380">
          <cell r="J380">
            <v>-139486.87</v>
          </cell>
          <cell r="K380">
            <v>-350626.33</v>
          </cell>
          <cell r="L380">
            <v>-350666.32</v>
          </cell>
          <cell r="M380">
            <v>-341654.05</v>
          </cell>
          <cell r="N380">
            <v>-16071.59</v>
          </cell>
          <cell r="O380">
            <v>-662368.51</v>
          </cell>
          <cell r="P380">
            <v>-662571</v>
          </cell>
          <cell r="Q380">
            <v>158986.63</v>
          </cell>
          <cell r="R380">
            <v>152056.60999999999</v>
          </cell>
          <cell r="S380">
            <v>159004.49</v>
          </cell>
          <cell r="T380">
            <v>159004.49</v>
          </cell>
          <cell r="U380">
            <v>159004.49</v>
          </cell>
          <cell r="V380">
            <v>159004.5</v>
          </cell>
          <cell r="W380">
            <v>158791.99</v>
          </cell>
          <cell r="X380">
            <v>158614.17000000001</v>
          </cell>
          <cell r="Y380">
            <v>159004.49</v>
          </cell>
          <cell r="Z380">
            <v>159004.49</v>
          </cell>
          <cell r="AA380">
            <v>-1433147.98</v>
          </cell>
          <cell r="AD380">
            <v>-256341.41458333333</v>
          </cell>
          <cell r="AE380">
            <v>-231443.70041666672</v>
          </cell>
          <cell r="AF380">
            <v>-206837.39291666669</v>
          </cell>
          <cell r="AG380">
            <v>-181982.31500000003</v>
          </cell>
          <cell r="AH380">
            <v>-157078.99791666667</v>
          </cell>
          <cell r="AI380">
            <v>-132178.52291666667</v>
          </cell>
          <cell r="AJ380">
            <v>-98515.619166666656</v>
          </cell>
          <cell r="AK380">
            <v>-56069.835416666676</v>
          </cell>
          <cell r="AL380">
            <v>-13989.04250000002</v>
          </cell>
          <cell r="AM380">
            <v>14166.566666666671</v>
          </cell>
          <cell r="AN380">
            <v>-10654.407916666669</v>
          </cell>
          <cell r="AP380">
            <v>-233879.11250000002</v>
          </cell>
          <cell r="AT380">
            <v>0</v>
          </cell>
        </row>
        <row r="381">
          <cell r="J381">
            <v>0</v>
          </cell>
          <cell r="K381">
            <v>0</v>
          </cell>
          <cell r="L381">
            <v>0</v>
          </cell>
          <cell r="M381">
            <v>190.9</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D381">
            <v>191.15041666666664</v>
          </cell>
          <cell r="AE381">
            <v>4.12</v>
          </cell>
          <cell r="AF381">
            <v>15.908333333333333</v>
          </cell>
          <cell r="AG381">
            <v>15.908333333333333</v>
          </cell>
          <cell r="AH381">
            <v>15.908333333333333</v>
          </cell>
          <cell r="AI381">
            <v>15.908333333333333</v>
          </cell>
          <cell r="AJ381">
            <v>15.908333333333333</v>
          </cell>
          <cell r="AK381">
            <v>15.908333333333333</v>
          </cell>
          <cell r="AL381">
            <v>7.9541666666666666</v>
          </cell>
          <cell r="AM381">
            <v>0</v>
          </cell>
          <cell r="AN381">
            <v>0</v>
          </cell>
          <cell r="AP381">
            <v>0</v>
          </cell>
          <cell r="AT381">
            <v>0</v>
          </cell>
        </row>
        <row r="382">
          <cell r="J382">
            <v>0</v>
          </cell>
          <cell r="K382">
            <v>0</v>
          </cell>
          <cell r="L382">
            <v>0</v>
          </cell>
          <cell r="M382">
            <v>0</v>
          </cell>
          <cell r="N382">
            <v>0</v>
          </cell>
          <cell r="O382">
            <v>0</v>
          </cell>
          <cell r="P382">
            <v>0</v>
          </cell>
          <cell r="Q382">
            <v>-144.72999999999999</v>
          </cell>
          <cell r="R382">
            <v>0</v>
          </cell>
          <cell r="S382">
            <v>0</v>
          </cell>
          <cell r="T382">
            <v>0</v>
          </cell>
          <cell r="U382">
            <v>0</v>
          </cell>
          <cell r="V382">
            <v>0</v>
          </cell>
          <cell r="W382">
            <v>0</v>
          </cell>
          <cell r="X382">
            <v>0</v>
          </cell>
          <cell r="Y382">
            <v>0</v>
          </cell>
          <cell r="Z382">
            <v>0</v>
          </cell>
          <cell r="AA382">
            <v>0</v>
          </cell>
          <cell r="AD382">
            <v>-6.0304166666666665</v>
          </cell>
          <cell r="AE382">
            <v>-12.060833333333333</v>
          </cell>
          <cell r="AF382">
            <v>-12.060833333333333</v>
          </cell>
          <cell r="AG382">
            <v>-12.060833333333333</v>
          </cell>
          <cell r="AH382">
            <v>-12.060833333333333</v>
          </cell>
          <cell r="AI382">
            <v>-12.060833333333333</v>
          </cell>
          <cell r="AJ382">
            <v>-12.060833333333333</v>
          </cell>
          <cell r="AK382">
            <v>-12.060833333333333</v>
          </cell>
          <cell r="AL382">
            <v>-12.060833333333333</v>
          </cell>
          <cell r="AM382">
            <v>-12.060833333333333</v>
          </cell>
          <cell r="AN382">
            <v>-12.060833333333333</v>
          </cell>
          <cell r="AP382">
            <v>-6.0304166666666665</v>
          </cell>
          <cell r="AT382">
            <v>0</v>
          </cell>
        </row>
        <row r="383">
          <cell r="J383">
            <v>-1679948.17</v>
          </cell>
          <cell r="K383">
            <v>-1724214.74</v>
          </cell>
          <cell r="L383">
            <v>-1682280.2</v>
          </cell>
          <cell r="M383">
            <v>-1682424.44</v>
          </cell>
          <cell r="N383">
            <v>-1675325.23</v>
          </cell>
          <cell r="O383">
            <v>-1682804.43</v>
          </cell>
          <cell r="P383">
            <v>-1669417.29</v>
          </cell>
          <cell r="Q383">
            <v>-1596206.11</v>
          </cell>
          <cell r="R383">
            <v>-1634531.15</v>
          </cell>
          <cell r="S383">
            <v>-1615972.54</v>
          </cell>
          <cell r="T383">
            <v>-1496364.47</v>
          </cell>
          <cell r="U383">
            <v>-1466956.28</v>
          </cell>
          <cell r="V383">
            <v>-1488664.22</v>
          </cell>
          <cell r="W383">
            <v>-1448959.73</v>
          </cell>
          <cell r="X383">
            <v>-1419676.35</v>
          </cell>
          <cell r="Y383">
            <v>-1369595.78</v>
          </cell>
          <cell r="Z383">
            <v>-1325009.1200000001</v>
          </cell>
          <cell r="AA383">
            <v>-1292488.5900000001</v>
          </cell>
          <cell r="AD383">
            <v>-1659159.0491666666</v>
          </cell>
          <cell r="AE383">
            <v>-1662449.2141666666</v>
          </cell>
          <cell r="AF383">
            <v>-1662170.4474999998</v>
          </cell>
          <cell r="AG383">
            <v>-1655344.64</v>
          </cell>
          <cell r="AH383">
            <v>-1641939.4770833335</v>
          </cell>
          <cell r="AI383">
            <v>-1625900.2562499999</v>
          </cell>
          <cell r="AJ383">
            <v>-1606461.1329166666</v>
          </cell>
          <cell r="AK383">
            <v>-1584050.3470833332</v>
          </cell>
          <cell r="AL383">
            <v>-1560073.9924999999</v>
          </cell>
          <cell r="AM383">
            <v>-1532442.9604166669</v>
          </cell>
          <cell r="AN383">
            <v>-1501583.2958333334</v>
          </cell>
          <cell r="AP383">
            <v>-1429440.9137500001</v>
          </cell>
          <cell r="AT383">
            <v>0</v>
          </cell>
        </row>
        <row r="384">
          <cell r="J384">
            <v>-526486.04</v>
          </cell>
          <cell r="K384">
            <v>-598227.66</v>
          </cell>
          <cell r="L384">
            <v>-635455.27</v>
          </cell>
          <cell r="M384">
            <v>-669621.28</v>
          </cell>
          <cell r="N384">
            <v>-656899.77</v>
          </cell>
          <cell r="O384">
            <v>-637881.07999999996</v>
          </cell>
          <cell r="P384">
            <v>-669079.53</v>
          </cell>
          <cell r="Q384">
            <v>-645685.11</v>
          </cell>
          <cell r="R384">
            <v>-739591.82</v>
          </cell>
          <cell r="S384">
            <v>-736687.62</v>
          </cell>
          <cell r="T384">
            <v>-684240.69</v>
          </cell>
          <cell r="U384">
            <v>-660194.4</v>
          </cell>
          <cell r="V384">
            <v>-631056.31999999995</v>
          </cell>
          <cell r="W384">
            <v>-584229.81000000006</v>
          </cell>
          <cell r="X384">
            <v>-536462.6</v>
          </cell>
          <cell r="Y384">
            <v>-653007.53</v>
          </cell>
          <cell r="Z384">
            <v>-681673.04</v>
          </cell>
          <cell r="AA384">
            <v>-636878.78</v>
          </cell>
          <cell r="AD384">
            <v>-624639.33625000017</v>
          </cell>
          <cell r="AE384">
            <v>-631497.62500000012</v>
          </cell>
          <cell r="AF384">
            <v>-641665.75458333339</v>
          </cell>
          <cell r="AG384">
            <v>-648810.75625000009</v>
          </cell>
          <cell r="AH384">
            <v>-653362.05500000005</v>
          </cell>
          <cell r="AI384">
            <v>-659361.2841666668</v>
          </cell>
          <cell r="AJ384">
            <v>-663135.13541666674</v>
          </cell>
          <cell r="AK384">
            <v>-658427.19708333351</v>
          </cell>
          <cell r="AL384">
            <v>-653610.26291666669</v>
          </cell>
          <cell r="AM384">
            <v>-653950.24291666679</v>
          </cell>
          <cell r="AN384">
            <v>-654940.70000000007</v>
          </cell>
          <cell r="AP384">
            <v>-624597.3075</v>
          </cell>
          <cell r="AT384">
            <v>0</v>
          </cell>
        </row>
        <row r="385">
          <cell r="J385">
            <v>877289.17</v>
          </cell>
          <cell r="K385">
            <v>441003.02</v>
          </cell>
          <cell r="L385">
            <v>463027.16</v>
          </cell>
          <cell r="M385">
            <v>513393.05</v>
          </cell>
          <cell r="N385">
            <v>382341.64</v>
          </cell>
          <cell r="O385">
            <v>514828.24</v>
          </cell>
          <cell r="P385">
            <v>637282.06999999995</v>
          </cell>
          <cell r="Q385">
            <v>16144492.560000001</v>
          </cell>
          <cell r="R385">
            <v>19606089.170000002</v>
          </cell>
          <cell r="S385">
            <v>22725689.789999999</v>
          </cell>
          <cell r="T385">
            <v>24556928.420000002</v>
          </cell>
          <cell r="U385">
            <v>27850428.260000002</v>
          </cell>
          <cell r="V385">
            <v>19832962.420000002</v>
          </cell>
          <cell r="W385">
            <v>7168529.2699999996</v>
          </cell>
          <cell r="X385">
            <v>9557904.8900000006</v>
          </cell>
          <cell r="Y385">
            <v>7530353.5999999996</v>
          </cell>
          <cell r="Z385">
            <v>5103065.8499999996</v>
          </cell>
          <cell r="AA385">
            <v>4650975.4000000004</v>
          </cell>
          <cell r="AD385">
            <v>1245216.4670833333</v>
          </cell>
          <cell r="AE385">
            <v>2693242.8112500003</v>
          </cell>
          <cell r="AF385">
            <v>4404198.0629166663</v>
          </cell>
          <cell r="AG385">
            <v>6313495.9787500007</v>
          </cell>
          <cell r="AH385">
            <v>8432866.0058333334</v>
          </cell>
          <cell r="AI385">
            <v>10349219.097916668</v>
          </cell>
          <cell r="AJ385">
            <v>11419352.410416668</v>
          </cell>
          <cell r="AK385">
            <v>12078619.242916668</v>
          </cell>
          <cell r="AL385">
            <v>12749945.837916667</v>
          </cell>
          <cell r="AM385">
            <v>13239016.036250003</v>
          </cell>
          <cell r="AN385">
            <v>13608052.343333334</v>
          </cell>
          <cell r="AP385">
            <v>14131943.478749998</v>
          </cell>
          <cell r="AT385" t="str">
            <v>55</v>
          </cell>
        </row>
        <row r="386">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D386">
            <v>0</v>
          </cell>
          <cell r="AE386">
            <v>0</v>
          </cell>
          <cell r="AF386">
            <v>0</v>
          </cell>
          <cell r="AG386">
            <v>0</v>
          </cell>
          <cell r="AH386">
            <v>0</v>
          </cell>
          <cell r="AI386">
            <v>0</v>
          </cell>
          <cell r="AJ386">
            <v>0</v>
          </cell>
          <cell r="AK386">
            <v>0</v>
          </cell>
          <cell r="AL386">
            <v>0</v>
          </cell>
          <cell r="AM386">
            <v>0</v>
          </cell>
          <cell r="AN386">
            <v>0</v>
          </cell>
          <cell r="AP386">
            <v>0</v>
          </cell>
          <cell r="AT386" t="str">
            <v>55</v>
          </cell>
        </row>
        <row r="387">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D387">
            <v>0</v>
          </cell>
          <cell r="AE387">
            <v>0</v>
          </cell>
          <cell r="AF387">
            <v>0</v>
          </cell>
          <cell r="AG387">
            <v>0</v>
          </cell>
          <cell r="AH387">
            <v>0</v>
          </cell>
          <cell r="AI387">
            <v>0</v>
          </cell>
          <cell r="AJ387">
            <v>0</v>
          </cell>
          <cell r="AK387">
            <v>0</v>
          </cell>
          <cell r="AL387">
            <v>0</v>
          </cell>
          <cell r="AM387">
            <v>0</v>
          </cell>
          <cell r="AN387">
            <v>0</v>
          </cell>
          <cell r="AP387">
            <v>-44306.765000000007</v>
          </cell>
          <cell r="AT387">
            <v>0</v>
          </cell>
        </row>
        <row r="388">
          <cell r="J388">
            <v>5286845.1900000004</v>
          </cell>
          <cell r="K388">
            <v>4904812.13</v>
          </cell>
          <cell r="L388">
            <v>4569979.46</v>
          </cell>
          <cell r="M388">
            <v>3313366.08</v>
          </cell>
          <cell r="N388">
            <v>2959985.46</v>
          </cell>
          <cell r="O388">
            <v>3179065.13</v>
          </cell>
          <cell r="P388">
            <v>3326158.67</v>
          </cell>
          <cell r="Q388">
            <v>3508309.42</v>
          </cell>
          <cell r="R388">
            <v>3729807.89</v>
          </cell>
          <cell r="S388">
            <v>3863395.63</v>
          </cell>
          <cell r="T388">
            <v>3021766.64</v>
          </cell>
          <cell r="U388">
            <v>3244687.92</v>
          </cell>
          <cell r="V388">
            <v>4145584.39</v>
          </cell>
          <cell r="W388">
            <v>4193103.74</v>
          </cell>
          <cell r="X388">
            <v>4040013.69</v>
          </cell>
          <cell r="Y388">
            <v>3323452.02</v>
          </cell>
          <cell r="Z388">
            <v>2651297.38</v>
          </cell>
          <cell r="AA388">
            <v>2735281.87</v>
          </cell>
          <cell r="AD388">
            <v>3686851.7162500005</v>
          </cell>
          <cell r="AE388">
            <v>3735313.9891666672</v>
          </cell>
          <cell r="AF388">
            <v>3813729.3254166669</v>
          </cell>
          <cell r="AG388">
            <v>3851481.2829166669</v>
          </cell>
          <cell r="AH388">
            <v>3791112.4712499999</v>
          </cell>
          <cell r="AI388">
            <v>3694795.7683333331</v>
          </cell>
          <cell r="AJ388">
            <v>3617588.71875</v>
          </cell>
          <cell r="AK388">
            <v>3565852.2954166667</v>
          </cell>
          <cell r="AL388">
            <v>3544190.6358333328</v>
          </cell>
          <cell r="AM388">
            <v>3531748.8800000004</v>
          </cell>
          <cell r="AN388">
            <v>3500395.9075000007</v>
          </cell>
          <cell r="AP388">
            <v>3484567.4395833337</v>
          </cell>
          <cell r="AT388">
            <v>0</v>
          </cell>
        </row>
        <row r="389">
          <cell r="J389">
            <v>5805124.7300000004</v>
          </cell>
          <cell r="K389">
            <v>3996811.2</v>
          </cell>
          <cell r="L389">
            <v>4819831.9400000004</v>
          </cell>
          <cell r="M389">
            <v>4509920.46</v>
          </cell>
          <cell r="N389">
            <v>3915677.25</v>
          </cell>
          <cell r="O389">
            <v>3511502.09</v>
          </cell>
          <cell r="P389">
            <v>3057824.34</v>
          </cell>
          <cell r="Q389">
            <v>2528055.84</v>
          </cell>
          <cell r="R389">
            <v>2642571.9500000002</v>
          </cell>
          <cell r="S389">
            <v>2706166.93</v>
          </cell>
          <cell r="T389">
            <v>2920906.25</v>
          </cell>
          <cell r="U389">
            <v>3087091.11</v>
          </cell>
          <cell r="V389">
            <v>3217748.28</v>
          </cell>
          <cell r="W389">
            <v>3530637.62</v>
          </cell>
          <cell r="X389">
            <v>3908707.58</v>
          </cell>
          <cell r="Y389">
            <v>3803371.43</v>
          </cell>
          <cell r="Z389">
            <v>3285725.93</v>
          </cell>
          <cell r="AA389">
            <v>3372271.35</v>
          </cell>
          <cell r="AD389">
            <v>3688614.9783333335</v>
          </cell>
          <cell r="AE389">
            <v>3658145.5554166674</v>
          </cell>
          <cell r="AF389">
            <v>3654674.6470833332</v>
          </cell>
          <cell r="AG389">
            <v>3646053.9962500003</v>
          </cell>
          <cell r="AH389">
            <v>3632320.7320833337</v>
          </cell>
          <cell r="AI389">
            <v>3517316.3220833335</v>
          </cell>
          <cell r="AJ389">
            <v>3390085.0708333328</v>
          </cell>
          <cell r="AK389">
            <v>3332697.6566666663</v>
          </cell>
          <cell r="AL389">
            <v>3265294.5987500004</v>
          </cell>
          <cell r="AM389">
            <v>3209607.084166667</v>
          </cell>
          <cell r="AN389">
            <v>3177557.831666667</v>
          </cell>
          <cell r="AP389">
            <v>3172970.773333333</v>
          </cell>
          <cell r="AT389">
            <v>0</v>
          </cell>
        </row>
        <row r="390">
          <cell r="J390">
            <v>213977.93</v>
          </cell>
          <cell r="K390">
            <v>157106.93</v>
          </cell>
          <cell r="L390">
            <v>212271.93</v>
          </cell>
          <cell r="M390">
            <v>215026.13</v>
          </cell>
          <cell r="N390">
            <v>256529.03</v>
          </cell>
          <cell r="O390">
            <v>228979.95</v>
          </cell>
          <cell r="P390">
            <v>232243.55</v>
          </cell>
          <cell r="Q390">
            <v>209908.49</v>
          </cell>
          <cell r="R390">
            <v>184501.71</v>
          </cell>
          <cell r="S390">
            <v>210355.5</v>
          </cell>
          <cell r="T390">
            <v>282337.19</v>
          </cell>
          <cell r="U390">
            <v>214860.89</v>
          </cell>
          <cell r="V390">
            <v>265545.8</v>
          </cell>
          <cell r="W390">
            <v>170779.28</v>
          </cell>
          <cell r="X390">
            <v>197090.07</v>
          </cell>
          <cell r="Y390">
            <v>270636.90000000002</v>
          </cell>
          <cell r="Z390">
            <v>208586.93</v>
          </cell>
          <cell r="AA390">
            <v>297987.12</v>
          </cell>
          <cell r="AD390">
            <v>228482.90666666662</v>
          </cell>
          <cell r="AE390">
            <v>224161.83749999994</v>
          </cell>
          <cell r="AF390">
            <v>220430.18541666665</v>
          </cell>
          <cell r="AG390">
            <v>220155.97</v>
          </cell>
          <cell r="AH390">
            <v>219469.72916666666</v>
          </cell>
          <cell r="AI390">
            <v>220323.59708333333</v>
          </cell>
          <cell r="AJ390">
            <v>223041.93958333333</v>
          </cell>
          <cell r="AK390">
            <v>222979.04333333331</v>
          </cell>
          <cell r="AL390">
            <v>224663.58125000002</v>
          </cell>
          <cell r="AM390">
            <v>224983.10916666663</v>
          </cell>
          <cell r="AN390">
            <v>225860.82041666671</v>
          </cell>
          <cell r="AP390">
            <v>230599.14708333332</v>
          </cell>
          <cell r="AT390">
            <v>0</v>
          </cell>
        </row>
        <row r="391">
          <cell r="J391">
            <v>22029.03</v>
          </cell>
          <cell r="K391">
            <v>22029.03</v>
          </cell>
          <cell r="L391">
            <v>22029.03</v>
          </cell>
          <cell r="M391">
            <v>22029.03</v>
          </cell>
          <cell r="N391">
            <v>15647.02</v>
          </cell>
          <cell r="O391">
            <v>26382.53</v>
          </cell>
          <cell r="P391">
            <v>25811.8</v>
          </cell>
          <cell r="Q391">
            <v>31725.24</v>
          </cell>
          <cell r="R391">
            <v>28234.66</v>
          </cell>
          <cell r="S391">
            <v>23510.84</v>
          </cell>
          <cell r="T391">
            <v>22770.36</v>
          </cell>
          <cell r="U391">
            <v>22770.36</v>
          </cell>
          <cell r="V391">
            <v>22620.71</v>
          </cell>
          <cell r="W391">
            <v>21472.080000000002</v>
          </cell>
          <cell r="X391">
            <v>21472.080000000002</v>
          </cell>
          <cell r="Y391">
            <v>21133.91</v>
          </cell>
          <cell r="Z391">
            <v>20171.86</v>
          </cell>
          <cell r="AA391">
            <v>36556.42</v>
          </cell>
          <cell r="AD391">
            <v>24574.308749999997</v>
          </cell>
          <cell r="AE391">
            <v>24232.645416666663</v>
          </cell>
          <cell r="AF391">
            <v>24014.140416666662</v>
          </cell>
          <cell r="AG391">
            <v>23918.78458333333</v>
          </cell>
          <cell r="AH391">
            <v>23801.545416666664</v>
          </cell>
          <cell r="AI391">
            <v>23772.064166666663</v>
          </cell>
          <cell r="AJ391">
            <v>23773.51125</v>
          </cell>
          <cell r="AK391">
            <v>23727.098749999994</v>
          </cell>
          <cell r="AL391">
            <v>23666.595833333336</v>
          </cell>
          <cell r="AM391">
            <v>23817.834166666664</v>
          </cell>
          <cell r="AN391">
            <v>24430.28125</v>
          </cell>
          <cell r="AP391">
            <v>25419.704583333336</v>
          </cell>
          <cell r="AT391">
            <v>0</v>
          </cell>
        </row>
        <row r="392">
          <cell r="J392">
            <v>1524021.41</v>
          </cell>
          <cell r="K392">
            <v>1524021.41</v>
          </cell>
          <cell r="L392">
            <v>1517615.45</v>
          </cell>
          <cell r="M392">
            <v>1515451.56</v>
          </cell>
          <cell r="N392">
            <v>1511539.67</v>
          </cell>
          <cell r="O392">
            <v>1511539.67</v>
          </cell>
          <cell r="P392">
            <v>1579266.59</v>
          </cell>
          <cell r="Q392">
            <v>1566977.47</v>
          </cell>
          <cell r="R392">
            <v>1553092.53</v>
          </cell>
          <cell r="S392">
            <v>1418670.36</v>
          </cell>
          <cell r="T392">
            <v>1407962.41</v>
          </cell>
          <cell r="U392">
            <v>1400720.46</v>
          </cell>
          <cell r="V392">
            <v>1394079.56</v>
          </cell>
          <cell r="W392">
            <v>1391939.23</v>
          </cell>
          <cell r="X392">
            <v>1391939.23</v>
          </cell>
          <cell r="Y392">
            <v>1227240.3400000001</v>
          </cell>
          <cell r="Z392">
            <v>1224720.95</v>
          </cell>
          <cell r="AA392">
            <v>1224720.95</v>
          </cell>
          <cell r="AD392">
            <v>1530852.875</v>
          </cell>
          <cell r="AE392">
            <v>1531567.1120833333</v>
          </cell>
          <cell r="AF392">
            <v>1527233.9270833333</v>
          </cell>
          <cell r="AG392">
            <v>1517791.5541666665</v>
          </cell>
          <cell r="AH392">
            <v>1507710.7887500001</v>
          </cell>
          <cell r="AI392">
            <v>1497159.0054166664</v>
          </cell>
          <cell r="AJ392">
            <v>1486241.3374999997</v>
          </cell>
          <cell r="AK392">
            <v>1475501.4041666668</v>
          </cell>
          <cell r="AL392">
            <v>1458256.094166667</v>
          </cell>
          <cell r="AM392">
            <v>1434296.5133333334</v>
          </cell>
          <cell r="AN392">
            <v>1410394.9533333334</v>
          </cell>
          <cell r="AP392">
            <v>1407064.8724999998</v>
          </cell>
          <cell r="AT392">
            <v>0</v>
          </cell>
        </row>
        <row r="393">
          <cell r="J393">
            <v>1779873.66</v>
          </cell>
          <cell r="K393">
            <v>1779873.66</v>
          </cell>
          <cell r="L393">
            <v>1779873.66</v>
          </cell>
          <cell r="M393">
            <v>1779873.66</v>
          </cell>
          <cell r="N393">
            <v>1779873.66</v>
          </cell>
          <cell r="O393">
            <v>1779873.66</v>
          </cell>
          <cell r="P393">
            <v>1779873.66</v>
          </cell>
          <cell r="Q393">
            <v>1779873.66</v>
          </cell>
          <cell r="R393">
            <v>1776295.2</v>
          </cell>
          <cell r="S393">
            <v>1765787.66</v>
          </cell>
          <cell r="T393">
            <v>1765787.66</v>
          </cell>
          <cell r="U393">
            <v>1765787.66</v>
          </cell>
          <cell r="V393">
            <v>1765787.66</v>
          </cell>
          <cell r="W393">
            <v>1755675.93</v>
          </cell>
          <cell r="X393">
            <v>1755675.93</v>
          </cell>
          <cell r="Y393">
            <v>1755675.93</v>
          </cell>
          <cell r="Z393">
            <v>1755675.93</v>
          </cell>
          <cell r="AA393">
            <v>1749874.46</v>
          </cell>
          <cell r="AD393">
            <v>1779879.7933333332</v>
          </cell>
          <cell r="AE393">
            <v>1779724.5574999999</v>
          </cell>
          <cell r="AF393">
            <v>1778988.5383333331</v>
          </cell>
          <cell r="AG393">
            <v>1777814.7050000001</v>
          </cell>
          <cell r="AH393">
            <v>1776640.8716666664</v>
          </cell>
          <cell r="AI393">
            <v>1775467.0383333331</v>
          </cell>
          <cell r="AJ393">
            <v>1773871.8829166666</v>
          </cell>
          <cell r="AK393">
            <v>1771855.4054166663</v>
          </cell>
          <cell r="AL393">
            <v>1769838.9279166665</v>
          </cell>
          <cell r="AM393">
            <v>1767822.4504166667</v>
          </cell>
          <cell r="AN393">
            <v>1765564.2449999999</v>
          </cell>
          <cell r="AP393">
            <v>1763677.8783333332</v>
          </cell>
          <cell r="AT393">
            <v>0</v>
          </cell>
        </row>
        <row r="394">
          <cell r="J394">
            <v>4320236.93</v>
          </cell>
          <cell r="K394">
            <v>4320236.93</v>
          </cell>
          <cell r="L394">
            <v>4320236.93</v>
          </cell>
          <cell r="M394">
            <v>4320236.93</v>
          </cell>
          <cell r="N394">
            <v>4320236.93</v>
          </cell>
          <cell r="O394">
            <v>4315507.03</v>
          </cell>
          <cell r="P394">
            <v>4332472.6399999997</v>
          </cell>
          <cell r="Q394">
            <v>4297943.74</v>
          </cell>
          <cell r="R394">
            <v>4151059.36</v>
          </cell>
          <cell r="S394">
            <v>3997461.19</v>
          </cell>
          <cell r="T394">
            <v>3983714.6</v>
          </cell>
          <cell r="U394">
            <v>3983714.6</v>
          </cell>
          <cell r="V394">
            <v>3983714.6</v>
          </cell>
          <cell r="W394">
            <v>3966524.87</v>
          </cell>
          <cell r="X394">
            <v>3966524.87</v>
          </cell>
          <cell r="Y394">
            <v>3956531.78</v>
          </cell>
          <cell r="Z394">
            <v>3956531.78</v>
          </cell>
          <cell r="AA394">
            <v>3937281.35</v>
          </cell>
          <cell r="AD394">
            <v>4339152.8708333336</v>
          </cell>
          <cell r="AE394">
            <v>4319054.1654166663</v>
          </cell>
          <cell r="AF394">
            <v>4292371.6325000003</v>
          </cell>
          <cell r="AG394">
            <v>4263986.7754166666</v>
          </cell>
          <cell r="AH394">
            <v>4235943.2479166668</v>
          </cell>
          <cell r="AI394">
            <v>4207899.7204166669</v>
          </cell>
          <cell r="AJ394">
            <v>4179139.9541666671</v>
          </cell>
          <cell r="AK394">
            <v>4149663.9491666667</v>
          </cell>
          <cell r="AL394">
            <v>4119771.5654166662</v>
          </cell>
          <cell r="AM394">
            <v>4089462.8029166665</v>
          </cell>
          <cell r="AN394">
            <v>4058549.018333334</v>
          </cell>
          <cell r="AP394">
            <v>4049657.1166666672</v>
          </cell>
          <cell r="AT394">
            <v>0</v>
          </cell>
        </row>
        <row r="395">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D395">
            <v>0</v>
          </cell>
          <cell r="AE395">
            <v>0</v>
          </cell>
          <cell r="AF395">
            <v>0</v>
          </cell>
          <cell r="AG395">
            <v>0</v>
          </cell>
          <cell r="AH395">
            <v>0</v>
          </cell>
          <cell r="AI395">
            <v>0</v>
          </cell>
          <cell r="AJ395">
            <v>0</v>
          </cell>
          <cell r="AK395">
            <v>0</v>
          </cell>
          <cell r="AL395">
            <v>0</v>
          </cell>
          <cell r="AM395">
            <v>0</v>
          </cell>
          <cell r="AN395">
            <v>0</v>
          </cell>
          <cell r="AP395">
            <v>0</v>
          </cell>
          <cell r="AT395">
            <v>0</v>
          </cell>
        </row>
        <row r="396">
          <cell r="J396">
            <v>296599.96000000002</v>
          </cell>
          <cell r="K396">
            <v>296599.96000000002</v>
          </cell>
          <cell r="L396">
            <v>296599.96000000002</v>
          </cell>
          <cell r="M396">
            <v>296344.58</v>
          </cell>
          <cell r="N396">
            <v>296344.58</v>
          </cell>
          <cell r="O396">
            <v>296344.58</v>
          </cell>
          <cell r="P396">
            <v>296344.58</v>
          </cell>
          <cell r="Q396">
            <v>296344.58</v>
          </cell>
          <cell r="R396">
            <v>296344.58</v>
          </cell>
          <cell r="S396">
            <v>296344.58</v>
          </cell>
          <cell r="T396">
            <v>296344.58</v>
          </cell>
          <cell r="U396">
            <v>296344.58</v>
          </cell>
          <cell r="V396">
            <v>296344.58</v>
          </cell>
          <cell r="W396">
            <v>296344.58</v>
          </cell>
          <cell r="X396">
            <v>296344.58</v>
          </cell>
          <cell r="Y396">
            <v>296344.58</v>
          </cell>
          <cell r="Z396">
            <v>296344.58</v>
          </cell>
          <cell r="AA396">
            <v>296344.58</v>
          </cell>
          <cell r="AD396">
            <v>296504.1925</v>
          </cell>
          <cell r="AE396">
            <v>296482.91083333333</v>
          </cell>
          <cell r="AF396">
            <v>296461.62916666671</v>
          </cell>
          <cell r="AG396">
            <v>296440.34750000003</v>
          </cell>
          <cell r="AH396">
            <v>296419.06583333336</v>
          </cell>
          <cell r="AI396">
            <v>296397.78416666674</v>
          </cell>
          <cell r="AJ396">
            <v>296376.50250000006</v>
          </cell>
          <cell r="AK396">
            <v>296355.22083333338</v>
          </cell>
          <cell r="AL396">
            <v>296344.58</v>
          </cell>
          <cell r="AM396">
            <v>296344.58</v>
          </cell>
          <cell r="AN396">
            <v>296344.58</v>
          </cell>
          <cell r="AP396">
            <v>296344.58</v>
          </cell>
          <cell r="AT396">
            <v>0</v>
          </cell>
        </row>
        <row r="397">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D397">
            <v>0</v>
          </cell>
          <cell r="AE397">
            <v>0</v>
          </cell>
          <cell r="AF397">
            <v>0</v>
          </cell>
          <cell r="AG397">
            <v>0</v>
          </cell>
          <cell r="AH397">
            <v>0</v>
          </cell>
          <cell r="AI397">
            <v>0</v>
          </cell>
          <cell r="AJ397">
            <v>0</v>
          </cell>
          <cell r="AK397">
            <v>0</v>
          </cell>
          <cell r="AL397">
            <v>0</v>
          </cell>
          <cell r="AM397">
            <v>0</v>
          </cell>
          <cell r="AN397">
            <v>0</v>
          </cell>
          <cell r="AP397">
            <v>0</v>
          </cell>
          <cell r="AT397">
            <v>0</v>
          </cell>
        </row>
        <row r="398">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D398">
            <v>0</v>
          </cell>
          <cell r="AE398">
            <v>0</v>
          </cell>
          <cell r="AF398">
            <v>0</v>
          </cell>
          <cell r="AG398">
            <v>0</v>
          </cell>
          <cell r="AH398">
            <v>0</v>
          </cell>
          <cell r="AI398">
            <v>0</v>
          </cell>
          <cell r="AJ398">
            <v>0</v>
          </cell>
          <cell r="AK398">
            <v>0</v>
          </cell>
          <cell r="AL398">
            <v>0</v>
          </cell>
          <cell r="AM398">
            <v>0</v>
          </cell>
          <cell r="AN398">
            <v>0</v>
          </cell>
          <cell r="AP398">
            <v>0</v>
          </cell>
          <cell r="AT398">
            <v>0</v>
          </cell>
        </row>
        <row r="399">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D399">
            <v>0</v>
          </cell>
          <cell r="AE399">
            <v>0</v>
          </cell>
          <cell r="AF399">
            <v>0</v>
          </cell>
          <cell r="AG399">
            <v>0</v>
          </cell>
          <cell r="AH399">
            <v>0</v>
          </cell>
          <cell r="AI399">
            <v>0</v>
          </cell>
          <cell r="AJ399">
            <v>0</v>
          </cell>
          <cell r="AK399">
            <v>0</v>
          </cell>
          <cell r="AL399">
            <v>0</v>
          </cell>
          <cell r="AM399">
            <v>0</v>
          </cell>
          <cell r="AN399">
            <v>0</v>
          </cell>
          <cell r="AP399">
            <v>0</v>
          </cell>
          <cell r="AT399">
            <v>0</v>
          </cell>
        </row>
        <row r="400">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D400">
            <v>0</v>
          </cell>
          <cell r="AE400">
            <v>0</v>
          </cell>
          <cell r="AF400">
            <v>0</v>
          </cell>
          <cell r="AG400">
            <v>0</v>
          </cell>
          <cell r="AH400">
            <v>0</v>
          </cell>
          <cell r="AI400">
            <v>0</v>
          </cell>
          <cell r="AJ400">
            <v>0</v>
          </cell>
          <cell r="AK400">
            <v>0</v>
          </cell>
          <cell r="AL400">
            <v>0</v>
          </cell>
          <cell r="AM400">
            <v>0</v>
          </cell>
          <cell r="AN400">
            <v>0</v>
          </cell>
          <cell r="AP400">
            <v>0</v>
          </cell>
          <cell r="AT400">
            <v>0</v>
          </cell>
        </row>
        <row r="401">
          <cell r="J401">
            <v>131670.10999999999</v>
          </cell>
          <cell r="K401">
            <v>54702.11</v>
          </cell>
          <cell r="L401">
            <v>73467.11</v>
          </cell>
          <cell r="M401">
            <v>57227.23</v>
          </cell>
          <cell r="N401">
            <v>73516.11</v>
          </cell>
          <cell r="O401">
            <v>73516.11</v>
          </cell>
          <cell r="P401">
            <v>80634.03</v>
          </cell>
          <cell r="Q401">
            <v>77832.289999999994</v>
          </cell>
          <cell r="R401">
            <v>103609.85</v>
          </cell>
          <cell r="S401">
            <v>103610.11</v>
          </cell>
          <cell r="T401">
            <v>119722.1</v>
          </cell>
          <cell r="U401">
            <v>87273.05</v>
          </cell>
          <cell r="V401">
            <v>129646.55</v>
          </cell>
          <cell r="W401">
            <v>96119.29</v>
          </cell>
          <cell r="X401">
            <v>76118.25</v>
          </cell>
          <cell r="Y401">
            <v>110295.97</v>
          </cell>
          <cell r="Z401">
            <v>114984.22</v>
          </cell>
          <cell r="AA401">
            <v>117502.15</v>
          </cell>
          <cell r="AD401">
            <v>77056.454166666663</v>
          </cell>
          <cell r="AE401">
            <v>77629.367500000008</v>
          </cell>
          <cell r="AF401">
            <v>80074.398333333331</v>
          </cell>
          <cell r="AG401">
            <v>83882.606249999997</v>
          </cell>
          <cell r="AH401">
            <v>86060.353333333318</v>
          </cell>
          <cell r="AI401">
            <v>86314.035833333328</v>
          </cell>
          <cell r="AJ401">
            <v>87955.436666666661</v>
          </cell>
          <cell r="AK401">
            <v>89791.616666666683</v>
          </cell>
          <cell r="AL401">
            <v>92113.278333333335</v>
          </cell>
          <cell r="AM401">
            <v>96052.313750000016</v>
          </cell>
          <cell r="AN401">
            <v>99612.903333333365</v>
          </cell>
          <cell r="AP401">
            <v>107797.66249999999</v>
          </cell>
          <cell r="AT401">
            <v>0</v>
          </cell>
        </row>
        <row r="402">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D402">
            <v>0</v>
          </cell>
          <cell r="AE402">
            <v>0</v>
          </cell>
          <cell r="AF402">
            <v>0</v>
          </cell>
          <cell r="AG402">
            <v>0</v>
          </cell>
          <cell r="AH402">
            <v>0</v>
          </cell>
          <cell r="AI402">
            <v>0</v>
          </cell>
          <cell r="AJ402">
            <v>0</v>
          </cell>
          <cell r="AK402">
            <v>0</v>
          </cell>
          <cell r="AL402">
            <v>0</v>
          </cell>
          <cell r="AM402">
            <v>0</v>
          </cell>
          <cell r="AN402">
            <v>0</v>
          </cell>
          <cell r="AP402">
            <v>0</v>
          </cell>
          <cell r="AT402">
            <v>0</v>
          </cell>
        </row>
        <row r="403">
          <cell r="J403">
            <v>-92958.8</v>
          </cell>
          <cell r="K403">
            <v>-10873.81</v>
          </cell>
          <cell r="L403">
            <v>-12074.87</v>
          </cell>
          <cell r="M403">
            <v>52667.29</v>
          </cell>
          <cell r="N403">
            <v>-34530.199999999997</v>
          </cell>
          <cell r="O403">
            <v>162044.76</v>
          </cell>
          <cell r="P403">
            <v>19041.79</v>
          </cell>
          <cell r="Q403">
            <v>746488.73</v>
          </cell>
          <cell r="R403">
            <v>196518.81</v>
          </cell>
          <cell r="S403">
            <v>116449.28</v>
          </cell>
          <cell r="T403">
            <v>218392.62</v>
          </cell>
          <cell r="U403">
            <v>330715.18</v>
          </cell>
          <cell r="V403">
            <v>396830.35</v>
          </cell>
          <cell r="W403">
            <v>328991</v>
          </cell>
          <cell r="X403">
            <v>341561.7</v>
          </cell>
          <cell r="Y403">
            <v>372572</v>
          </cell>
          <cell r="Z403">
            <v>311861.53000000003</v>
          </cell>
          <cell r="AA403">
            <v>314396.78999999998</v>
          </cell>
          <cell r="AD403">
            <v>33296.288333333338</v>
          </cell>
          <cell r="AE403">
            <v>67197.258333333331</v>
          </cell>
          <cell r="AF403">
            <v>75187.400000000009</v>
          </cell>
          <cell r="AG403">
            <v>95318.631666666668</v>
          </cell>
          <cell r="AH403">
            <v>125293.61958333333</v>
          </cell>
          <cell r="AI403">
            <v>161397.94624999998</v>
          </cell>
          <cell r="AJ403">
            <v>195966.86124999999</v>
          </cell>
          <cell r="AK403">
            <v>224862.75208333333</v>
          </cell>
          <cell r="AL403">
            <v>252926.97208333333</v>
          </cell>
          <cell r="AM403">
            <v>280689.32375000004</v>
          </cell>
          <cell r="AN403">
            <v>301470.31375000003</v>
          </cell>
          <cell r="AP403">
            <v>320468.32166666666</v>
          </cell>
          <cell r="AT403">
            <v>0</v>
          </cell>
        </row>
        <row r="404">
          <cell r="J404">
            <v>350388.41</v>
          </cell>
          <cell r="K404">
            <v>275234.95</v>
          </cell>
          <cell r="L404">
            <v>810219.15</v>
          </cell>
          <cell r="M404">
            <v>1140498.52</v>
          </cell>
          <cell r="N404">
            <v>1503420.54</v>
          </cell>
          <cell r="O404">
            <v>1405457.96</v>
          </cell>
          <cell r="P404">
            <v>1394635.63</v>
          </cell>
          <cell r="Q404">
            <v>1617900.85</v>
          </cell>
          <cell r="R404">
            <v>802210.93</v>
          </cell>
          <cell r="S404">
            <v>247410.78</v>
          </cell>
          <cell r="T404">
            <v>271333.34999999998</v>
          </cell>
          <cell r="U404">
            <v>221012.42</v>
          </cell>
          <cell r="V404">
            <v>1159336.33</v>
          </cell>
          <cell r="W404">
            <v>1064256.04</v>
          </cell>
          <cell r="X404">
            <v>589812.71</v>
          </cell>
          <cell r="Y404">
            <v>1224496.67</v>
          </cell>
          <cell r="Z404">
            <v>1408459.13</v>
          </cell>
          <cell r="AA404">
            <v>1024227.51</v>
          </cell>
          <cell r="AD404">
            <v>889023.77291666658</v>
          </cell>
          <cell r="AE404">
            <v>905379.45374999987</v>
          </cell>
          <cell r="AF404">
            <v>864562.86083333322</v>
          </cell>
          <cell r="AG404">
            <v>842303.39958333317</v>
          </cell>
          <cell r="AH404">
            <v>837420.66249999998</v>
          </cell>
          <cell r="AI404">
            <v>870349.78749999974</v>
          </cell>
          <cell r="AJ404">
            <v>936931.82958333322</v>
          </cell>
          <cell r="AK404">
            <v>960624.1066666668</v>
          </cell>
          <cell r="AL404">
            <v>954940.42791666661</v>
          </cell>
          <cell r="AM404">
            <v>954483.62541666662</v>
          </cell>
          <cell r="AN404">
            <v>934642.2979166666</v>
          </cell>
          <cell r="AP404">
            <v>833475.4029166667</v>
          </cell>
          <cell r="AT404">
            <v>0</v>
          </cell>
        </row>
        <row r="405">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D405">
            <v>0</v>
          </cell>
          <cell r="AE405">
            <v>0</v>
          </cell>
          <cell r="AF405">
            <v>0</v>
          </cell>
          <cell r="AG405">
            <v>0</v>
          </cell>
          <cell r="AH405">
            <v>0</v>
          </cell>
          <cell r="AI405">
            <v>0</v>
          </cell>
          <cell r="AJ405">
            <v>0</v>
          </cell>
          <cell r="AK405">
            <v>0</v>
          </cell>
          <cell r="AL405">
            <v>0</v>
          </cell>
          <cell r="AM405">
            <v>0</v>
          </cell>
          <cell r="AN405">
            <v>0</v>
          </cell>
          <cell r="AP405">
            <v>0</v>
          </cell>
          <cell r="AT405">
            <v>0</v>
          </cell>
        </row>
        <row r="406">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D406">
            <v>0</v>
          </cell>
          <cell r="AE406">
            <v>0</v>
          </cell>
          <cell r="AF406">
            <v>0</v>
          </cell>
          <cell r="AG406">
            <v>0</v>
          </cell>
          <cell r="AH406">
            <v>0</v>
          </cell>
          <cell r="AI406">
            <v>0</v>
          </cell>
          <cell r="AJ406">
            <v>0</v>
          </cell>
          <cell r="AK406">
            <v>0</v>
          </cell>
          <cell r="AL406">
            <v>0</v>
          </cell>
          <cell r="AM406">
            <v>0</v>
          </cell>
          <cell r="AN406">
            <v>0</v>
          </cell>
          <cell r="AP406">
            <v>0</v>
          </cell>
          <cell r="AT406">
            <v>0</v>
          </cell>
        </row>
        <row r="407">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D407">
            <v>0</v>
          </cell>
          <cell r="AE407">
            <v>0</v>
          </cell>
          <cell r="AF407">
            <v>0</v>
          </cell>
          <cell r="AG407">
            <v>0</v>
          </cell>
          <cell r="AH407">
            <v>0</v>
          </cell>
          <cell r="AI407">
            <v>0</v>
          </cell>
          <cell r="AJ407">
            <v>0</v>
          </cell>
          <cell r="AK407">
            <v>0</v>
          </cell>
          <cell r="AL407">
            <v>0</v>
          </cell>
          <cell r="AM407">
            <v>0</v>
          </cell>
          <cell r="AN407">
            <v>0</v>
          </cell>
          <cell r="AP407">
            <v>0</v>
          </cell>
          <cell r="AT407">
            <v>0</v>
          </cell>
        </row>
        <row r="408">
          <cell r="J408">
            <v>2796687.21</v>
          </cell>
          <cell r="K408">
            <v>2795461.96</v>
          </cell>
          <cell r="L408">
            <v>2792065.71</v>
          </cell>
          <cell r="M408">
            <v>2790804.33</v>
          </cell>
          <cell r="N408">
            <v>2790369.75</v>
          </cell>
          <cell r="O408">
            <v>2790369.75</v>
          </cell>
          <cell r="P408">
            <v>2788433.37</v>
          </cell>
          <cell r="Q408">
            <v>2781951.69</v>
          </cell>
          <cell r="R408">
            <v>2780928.27</v>
          </cell>
          <cell r="S408">
            <v>2780785.32</v>
          </cell>
          <cell r="T408">
            <v>2780785.32</v>
          </cell>
          <cell r="U408">
            <v>2780785.32</v>
          </cell>
          <cell r="V408">
            <v>2780785.32</v>
          </cell>
          <cell r="W408">
            <v>2780785.32</v>
          </cell>
          <cell r="X408">
            <v>2776142.55</v>
          </cell>
          <cell r="Y408">
            <v>2775954.11</v>
          </cell>
          <cell r="Z408">
            <v>2775954.11</v>
          </cell>
          <cell r="AA408">
            <v>2775902.13</v>
          </cell>
          <cell r="AD408">
            <v>2794743.1870833337</v>
          </cell>
          <cell r="AE408">
            <v>2792516.0012500007</v>
          </cell>
          <cell r="AF408">
            <v>2790765.2270833338</v>
          </cell>
          <cell r="AG408">
            <v>2789440.0695833336</v>
          </cell>
          <cell r="AH408">
            <v>2788114.9120833338</v>
          </cell>
          <cell r="AI408">
            <v>2786789.7545833336</v>
          </cell>
          <cell r="AJ408">
            <v>2785515.6491666669</v>
          </cell>
          <cell r="AK408">
            <v>2784240.6574999997</v>
          </cell>
          <cell r="AL408">
            <v>2782958.4333333331</v>
          </cell>
          <cell r="AM408">
            <v>2781739.0225</v>
          </cell>
          <cell r="AN408">
            <v>2780535.5533333332</v>
          </cell>
          <cell r="AP408">
            <v>2778636.4008333334</v>
          </cell>
          <cell r="AT408">
            <v>0</v>
          </cell>
        </row>
        <row r="409">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D409">
            <v>0</v>
          </cell>
          <cell r="AE409">
            <v>0</v>
          </cell>
          <cell r="AF409">
            <v>0</v>
          </cell>
          <cell r="AG409">
            <v>0</v>
          </cell>
          <cell r="AH409">
            <v>0</v>
          </cell>
          <cell r="AI409">
            <v>0</v>
          </cell>
          <cell r="AJ409">
            <v>0</v>
          </cell>
          <cell r="AK409">
            <v>0</v>
          </cell>
          <cell r="AL409">
            <v>0</v>
          </cell>
          <cell r="AM409">
            <v>0</v>
          </cell>
          <cell r="AN409">
            <v>0</v>
          </cell>
          <cell r="AP409">
            <v>0</v>
          </cell>
          <cell r="AT409">
            <v>0</v>
          </cell>
        </row>
        <row r="410">
          <cell r="J410">
            <v>392523.81</v>
          </cell>
          <cell r="K410">
            <v>392523.81</v>
          </cell>
          <cell r="L410">
            <v>392523.81</v>
          </cell>
          <cell r="M410">
            <v>392523.81</v>
          </cell>
          <cell r="N410">
            <v>392523.81</v>
          </cell>
          <cell r="O410">
            <v>392523.81</v>
          </cell>
          <cell r="P410">
            <v>392523.81</v>
          </cell>
          <cell r="Q410">
            <v>392070.41</v>
          </cell>
          <cell r="R410">
            <v>392070.41</v>
          </cell>
          <cell r="S410">
            <v>392070.41</v>
          </cell>
          <cell r="T410">
            <v>392070.41</v>
          </cell>
          <cell r="U410">
            <v>392070.41</v>
          </cell>
          <cell r="V410">
            <v>392070.41</v>
          </cell>
          <cell r="W410">
            <v>392070.41</v>
          </cell>
          <cell r="X410">
            <v>392070.41</v>
          </cell>
          <cell r="Y410">
            <v>392070.41</v>
          </cell>
          <cell r="Z410">
            <v>392070.41</v>
          </cell>
          <cell r="AA410">
            <v>392070.41</v>
          </cell>
          <cell r="AD410">
            <v>392504.91833333339</v>
          </cell>
          <cell r="AE410">
            <v>392467.13500000001</v>
          </cell>
          <cell r="AF410">
            <v>392429.35166666674</v>
          </cell>
          <cell r="AG410">
            <v>392391.56833333336</v>
          </cell>
          <cell r="AH410">
            <v>392353.78500000009</v>
          </cell>
          <cell r="AI410">
            <v>392316.00166666671</v>
          </cell>
          <cell r="AJ410">
            <v>392278.21833333344</v>
          </cell>
          <cell r="AK410">
            <v>392240.43500000006</v>
          </cell>
          <cell r="AL410">
            <v>392202.65166666667</v>
          </cell>
          <cell r="AM410">
            <v>392164.8683333334</v>
          </cell>
          <cell r="AN410">
            <v>392127.08500000002</v>
          </cell>
          <cell r="AP410">
            <v>392070.41000000009</v>
          </cell>
          <cell r="AT410">
            <v>0</v>
          </cell>
        </row>
        <row r="411">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D411">
            <v>0</v>
          </cell>
          <cell r="AE411">
            <v>0</v>
          </cell>
          <cell r="AF411">
            <v>0</v>
          </cell>
          <cell r="AG411">
            <v>0</v>
          </cell>
          <cell r="AH411">
            <v>0</v>
          </cell>
          <cell r="AI411">
            <v>0</v>
          </cell>
          <cell r="AJ411">
            <v>0</v>
          </cell>
          <cell r="AK411">
            <v>0</v>
          </cell>
          <cell r="AL411">
            <v>0</v>
          </cell>
          <cell r="AM411">
            <v>0</v>
          </cell>
          <cell r="AN411">
            <v>0</v>
          </cell>
          <cell r="AP411">
            <v>0</v>
          </cell>
          <cell r="AT411">
            <v>0</v>
          </cell>
        </row>
        <row r="412">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D412">
            <v>0</v>
          </cell>
          <cell r="AE412">
            <v>0</v>
          </cell>
          <cell r="AF412">
            <v>0</v>
          </cell>
          <cell r="AG412">
            <v>0</v>
          </cell>
          <cell r="AH412">
            <v>0</v>
          </cell>
          <cell r="AI412">
            <v>0</v>
          </cell>
          <cell r="AJ412">
            <v>0</v>
          </cell>
          <cell r="AK412">
            <v>0</v>
          </cell>
          <cell r="AL412">
            <v>0</v>
          </cell>
          <cell r="AM412">
            <v>0</v>
          </cell>
          <cell r="AN412">
            <v>0</v>
          </cell>
          <cell r="AP412">
            <v>0</v>
          </cell>
          <cell r="AT412">
            <v>0</v>
          </cell>
        </row>
        <row r="413">
          <cell r="J413">
            <v>242754.92</v>
          </cell>
          <cell r="K413">
            <v>242642.92</v>
          </cell>
          <cell r="L413">
            <v>242642.92</v>
          </cell>
          <cell r="M413">
            <v>242642.92</v>
          </cell>
          <cell r="N413">
            <v>242642.92</v>
          </cell>
          <cell r="O413">
            <v>242642.92</v>
          </cell>
          <cell r="P413">
            <v>242642.92</v>
          </cell>
          <cell r="Q413">
            <v>242138.92</v>
          </cell>
          <cell r="R413">
            <v>237249.56</v>
          </cell>
          <cell r="S413">
            <v>235520.84</v>
          </cell>
          <cell r="T413">
            <v>235520.84</v>
          </cell>
          <cell r="U413">
            <v>235520.84</v>
          </cell>
          <cell r="V413">
            <v>235531.68</v>
          </cell>
          <cell r="W413">
            <v>235531.68</v>
          </cell>
          <cell r="X413">
            <v>235220.82</v>
          </cell>
          <cell r="Y413">
            <v>235220.82</v>
          </cell>
          <cell r="Z413">
            <v>235220.82</v>
          </cell>
          <cell r="AA413">
            <v>235220.82</v>
          </cell>
          <cell r="AD413">
            <v>243031.34999999998</v>
          </cell>
          <cell r="AE413">
            <v>242622.29333333333</v>
          </cell>
          <cell r="AF413">
            <v>242017.47</v>
          </cell>
          <cell r="AG413">
            <v>241362.59666666665</v>
          </cell>
          <cell r="AH413">
            <v>240707.7233333333</v>
          </cell>
          <cell r="AI413">
            <v>240079.31833333327</v>
          </cell>
          <cell r="AJ413">
            <v>239482.04833333334</v>
          </cell>
          <cell r="AK413">
            <v>238876.49250000005</v>
          </cell>
          <cell r="AL413">
            <v>238257.98416666672</v>
          </cell>
          <cell r="AM413">
            <v>237639.47583333333</v>
          </cell>
          <cell r="AN413">
            <v>237020.9675</v>
          </cell>
          <cell r="AP413">
            <v>235804.95083333331</v>
          </cell>
          <cell r="AT413">
            <v>0</v>
          </cell>
        </row>
        <row r="414">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D414">
            <v>0</v>
          </cell>
          <cell r="AE414">
            <v>0</v>
          </cell>
          <cell r="AF414">
            <v>0</v>
          </cell>
          <cell r="AG414">
            <v>0</v>
          </cell>
          <cell r="AH414">
            <v>0</v>
          </cell>
          <cell r="AI414">
            <v>0</v>
          </cell>
          <cell r="AJ414">
            <v>0</v>
          </cell>
          <cell r="AK414">
            <v>0</v>
          </cell>
          <cell r="AL414">
            <v>0</v>
          </cell>
          <cell r="AM414">
            <v>0</v>
          </cell>
          <cell r="AN414">
            <v>0</v>
          </cell>
          <cell r="AP414">
            <v>0</v>
          </cell>
          <cell r="AT414">
            <v>0</v>
          </cell>
        </row>
        <row r="415">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D415">
            <v>0</v>
          </cell>
          <cell r="AE415">
            <v>0</v>
          </cell>
          <cell r="AF415">
            <v>0</v>
          </cell>
          <cell r="AG415">
            <v>0</v>
          </cell>
          <cell r="AH415">
            <v>0</v>
          </cell>
          <cell r="AI415">
            <v>0</v>
          </cell>
          <cell r="AJ415">
            <v>0</v>
          </cell>
          <cell r="AK415">
            <v>0</v>
          </cell>
          <cell r="AL415">
            <v>0</v>
          </cell>
          <cell r="AM415">
            <v>0</v>
          </cell>
          <cell r="AN415">
            <v>0</v>
          </cell>
          <cell r="AP415">
            <v>0</v>
          </cell>
          <cell r="AT415">
            <v>0</v>
          </cell>
        </row>
        <row r="416">
          <cell r="J416">
            <v>10648854.279999999</v>
          </cell>
          <cell r="K416">
            <v>11285148.9</v>
          </cell>
          <cell r="L416">
            <v>10994059.810000001</v>
          </cell>
          <cell r="M416">
            <v>11551673.529999999</v>
          </cell>
          <cell r="N416">
            <v>11336141.960000001</v>
          </cell>
          <cell r="O416">
            <v>11608089.52</v>
          </cell>
          <cell r="P416">
            <v>11255828.41</v>
          </cell>
          <cell r="Q416">
            <v>11742468.33</v>
          </cell>
          <cell r="R416">
            <v>12347090.810000001</v>
          </cell>
          <cell r="S416">
            <v>13699237.92</v>
          </cell>
          <cell r="T416">
            <v>13373708.93</v>
          </cell>
          <cell r="U416">
            <v>13452808.529999999</v>
          </cell>
          <cell r="V416">
            <v>13132024.49</v>
          </cell>
          <cell r="W416">
            <v>12883307.710000001</v>
          </cell>
          <cell r="X416">
            <v>13134599.74</v>
          </cell>
          <cell r="Y416">
            <v>12244941.859999999</v>
          </cell>
          <cell r="Z416">
            <v>12754775.029999999</v>
          </cell>
          <cell r="AA416">
            <v>12783446.24</v>
          </cell>
          <cell r="AD416">
            <v>10952550.039583331</v>
          </cell>
          <cell r="AE416">
            <v>11101643.658333333</v>
          </cell>
          <cell r="AF416">
            <v>11330690.248749999</v>
          </cell>
          <cell r="AG416">
            <v>11568017.571249999</v>
          </cell>
          <cell r="AH416">
            <v>11806096.215416668</v>
          </cell>
          <cell r="AI416">
            <v>12044724.669583334</v>
          </cell>
          <cell r="AJ416">
            <v>12214780.045416668</v>
          </cell>
          <cell r="AK416">
            <v>12370559.159583332</v>
          </cell>
          <cell r="AL416">
            <v>12488634.503749998</v>
          </cell>
          <cell r="AM416">
            <v>12576630.395416668</v>
          </cell>
          <cell r="AN416">
            <v>12684713.303333333</v>
          </cell>
          <cell r="AP416">
            <v>12932143.998333333</v>
          </cell>
          <cell r="AT416">
            <v>0</v>
          </cell>
        </row>
        <row r="417">
          <cell r="J417">
            <v>5758062.54</v>
          </cell>
          <cell r="K417">
            <v>5890975.54</v>
          </cell>
          <cell r="L417">
            <v>5957928.54</v>
          </cell>
          <cell r="M417">
            <v>6006375.46</v>
          </cell>
          <cell r="N417">
            <v>5952793.04</v>
          </cell>
          <cell r="O417">
            <v>5928834.6200000001</v>
          </cell>
          <cell r="P417">
            <v>5931227.2999999998</v>
          </cell>
          <cell r="Q417">
            <v>5842707.2599999998</v>
          </cell>
          <cell r="R417">
            <v>5865347.7599999998</v>
          </cell>
          <cell r="S417">
            <v>5927631.2800000003</v>
          </cell>
          <cell r="T417">
            <v>5930310</v>
          </cell>
          <cell r="U417">
            <v>5892645.0999999996</v>
          </cell>
          <cell r="V417">
            <v>5815652.2800000003</v>
          </cell>
          <cell r="W417">
            <v>5821525.9199999999</v>
          </cell>
          <cell r="X417">
            <v>5968241.4000000004</v>
          </cell>
          <cell r="Y417">
            <v>6076522.3600000003</v>
          </cell>
          <cell r="Z417">
            <v>6075881.2199999997</v>
          </cell>
          <cell r="AA417">
            <v>6088140.5599999996</v>
          </cell>
          <cell r="AD417">
            <v>5870492.9249999998</v>
          </cell>
          <cell r="AE417">
            <v>5881130.0058333324</v>
          </cell>
          <cell r="AF417">
            <v>5891745.0874999985</v>
          </cell>
          <cell r="AG417">
            <v>5903467.0958333323</v>
          </cell>
          <cell r="AH417">
            <v>5908445.8049999997</v>
          </cell>
          <cell r="AI417">
            <v>5909469.4424999999</v>
          </cell>
          <cell r="AJ417">
            <v>5908975.2808333337</v>
          </cell>
          <cell r="AK417">
            <v>5906511.2491666675</v>
          </cell>
          <cell r="AL417">
            <v>5909863.7391666668</v>
          </cell>
          <cell r="AM417">
            <v>5917915.2008333327</v>
          </cell>
          <cell r="AN417">
            <v>5929681.6224999996</v>
          </cell>
          <cell r="AP417">
            <v>5965207.3504166678</v>
          </cell>
          <cell r="AT417">
            <v>0</v>
          </cell>
        </row>
        <row r="418">
          <cell r="J418">
            <v>-10642949.439999999</v>
          </cell>
          <cell r="K418">
            <v>-11285345.67</v>
          </cell>
          <cell r="L418">
            <v>-10994187.609999999</v>
          </cell>
          <cell r="M418">
            <v>-11551721.35</v>
          </cell>
          <cell r="N418">
            <v>-11336169.33</v>
          </cell>
          <cell r="O418">
            <v>-11608152.640000001</v>
          </cell>
          <cell r="P418">
            <v>-11256051.539999999</v>
          </cell>
          <cell r="Q418">
            <v>-11744087.65</v>
          </cell>
          <cell r="R418">
            <v>-12347090.810000001</v>
          </cell>
          <cell r="S418">
            <v>-13699393.210000001</v>
          </cell>
          <cell r="T418">
            <v>-13378668.550000001</v>
          </cell>
          <cell r="U418">
            <v>-13461923.24</v>
          </cell>
          <cell r="V418">
            <v>-13142191.83</v>
          </cell>
          <cell r="W418">
            <v>-12899510.41</v>
          </cell>
          <cell r="X418">
            <v>-13177099.74</v>
          </cell>
          <cell r="Y418">
            <v>-12288763.720000001</v>
          </cell>
          <cell r="Z418">
            <v>-12756142.59</v>
          </cell>
          <cell r="AA418">
            <v>-12787352.550000001</v>
          </cell>
          <cell r="AD418">
            <v>-10952222.599166667</v>
          </cell>
          <cell r="AE418">
            <v>-11101377.722083334</v>
          </cell>
          <cell r="AF418">
            <v>-11330427.79916667</v>
          </cell>
          <cell r="AG418">
            <v>-11567959.258749999</v>
          </cell>
          <cell r="AH418">
            <v>-11806608.813749999</v>
          </cell>
          <cell r="AI418">
            <v>-12046280.186249999</v>
          </cell>
          <cell r="AJ418">
            <v>-12217672.15</v>
          </cell>
          <cell r="AK418">
            <v>-12375883.686250001</v>
          </cell>
          <cell r="AL418">
            <v>-12497548.457083331</v>
          </cell>
          <cell r="AM418">
            <v>-12587424.108333334</v>
          </cell>
          <cell r="AN418">
            <v>-12695722.990416666</v>
          </cell>
          <cell r="AP418">
            <v>-12943945.991666667</v>
          </cell>
          <cell r="AT418">
            <v>0</v>
          </cell>
        </row>
        <row r="419">
          <cell r="J419">
            <v>4318569.03</v>
          </cell>
          <cell r="K419">
            <v>4418254.03</v>
          </cell>
          <cell r="L419">
            <v>4468442.03</v>
          </cell>
          <cell r="M419">
            <v>4504779.1500000004</v>
          </cell>
          <cell r="N419">
            <v>4464592.57</v>
          </cell>
          <cell r="O419">
            <v>4446625.93</v>
          </cell>
          <cell r="P419">
            <v>4448421.5599999996</v>
          </cell>
          <cell r="Q419">
            <v>4382034.68</v>
          </cell>
          <cell r="R419">
            <v>4399015.6100000003</v>
          </cell>
          <cell r="S419">
            <v>4445730.05</v>
          </cell>
          <cell r="T419">
            <v>4447740.4800000004</v>
          </cell>
          <cell r="U419">
            <v>4419494.2</v>
          </cell>
          <cell r="V419">
            <v>4361753.7</v>
          </cell>
          <cell r="W419">
            <v>4366160.1100000003</v>
          </cell>
          <cell r="X419">
            <v>4476197.0599999996</v>
          </cell>
          <cell r="Y419">
            <v>4557409.43</v>
          </cell>
          <cell r="Z419">
            <v>4556929.42</v>
          </cell>
          <cell r="AA419">
            <v>4566125.8</v>
          </cell>
          <cell r="AD419">
            <v>4402880.4395833341</v>
          </cell>
          <cell r="AE419">
            <v>4410857.0325000007</v>
          </cell>
          <cell r="AF419">
            <v>4418817.1825000001</v>
          </cell>
          <cell r="AG419">
            <v>4427607.6187500004</v>
          </cell>
          <cell r="AH419">
            <v>4431340.6862500003</v>
          </cell>
          <cell r="AI419">
            <v>4432107.6379166674</v>
          </cell>
          <cell r="AJ419">
            <v>4431736.4191666674</v>
          </cell>
          <cell r="AK419">
            <v>4429888.9654166671</v>
          </cell>
          <cell r="AL419">
            <v>4432405.0200000005</v>
          </cell>
          <cell r="AM419">
            <v>4438445.3170833336</v>
          </cell>
          <cell r="AN419">
            <v>4447271.8470833339</v>
          </cell>
          <cell r="AP419">
            <v>4473919.5475000003</v>
          </cell>
          <cell r="AT419">
            <v>0</v>
          </cell>
        </row>
        <row r="420">
          <cell r="J420">
            <v>18964261.010000002</v>
          </cell>
          <cell r="K420">
            <v>16868308.75</v>
          </cell>
          <cell r="L420">
            <v>16859994.289999999</v>
          </cell>
          <cell r="M420">
            <v>28062756.050000001</v>
          </cell>
          <cell r="N420">
            <v>27353815.210000001</v>
          </cell>
          <cell r="O420">
            <v>27581357.489999998</v>
          </cell>
          <cell r="P420">
            <v>27697664.629999999</v>
          </cell>
          <cell r="Q420">
            <v>27661333.489999998</v>
          </cell>
          <cell r="R420">
            <v>28580584.789999999</v>
          </cell>
          <cell r="S420">
            <v>28870952.190000001</v>
          </cell>
          <cell r="T420">
            <v>29281669.239999998</v>
          </cell>
          <cell r="U420">
            <v>29086115.82</v>
          </cell>
          <cell r="V420">
            <v>26568010.41</v>
          </cell>
          <cell r="W420">
            <v>25581591.059999999</v>
          </cell>
          <cell r="X420">
            <v>25681280.309999999</v>
          </cell>
          <cell r="Y420">
            <v>25744337.989999998</v>
          </cell>
          <cell r="Z420">
            <v>25912082.079999998</v>
          </cell>
          <cell r="AA420">
            <v>25863287.699999999</v>
          </cell>
          <cell r="AD420">
            <v>22092775.459166668</v>
          </cell>
          <cell r="AE420">
            <v>22879802.05125</v>
          </cell>
          <cell r="AF420">
            <v>23669315.837916669</v>
          </cell>
          <cell r="AG420">
            <v>24459241.647916671</v>
          </cell>
          <cell r="AH420">
            <v>25212466.077083334</v>
          </cell>
          <cell r="AI420">
            <v>25889223.971666668</v>
          </cell>
          <cell r="AJ420">
            <v>26569100.292916667</v>
          </cell>
          <cell r="AK420">
            <v>27299707.306666669</v>
          </cell>
          <cell r="AL420">
            <v>27570660.138333332</v>
          </cell>
          <cell r="AM420">
            <v>27413987.172083333</v>
          </cell>
          <cell r="AN420">
            <v>27282328.717083335</v>
          </cell>
          <cell r="AP420">
            <v>27054195.19875</v>
          </cell>
          <cell r="AT420">
            <v>0</v>
          </cell>
        </row>
        <row r="421">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D421">
            <v>0</v>
          </cell>
          <cell r="AE421">
            <v>0</v>
          </cell>
          <cell r="AF421">
            <v>0</v>
          </cell>
          <cell r="AG421">
            <v>0</v>
          </cell>
          <cell r="AH421">
            <v>0</v>
          </cell>
          <cell r="AI421">
            <v>0</v>
          </cell>
          <cell r="AJ421">
            <v>0</v>
          </cell>
          <cell r="AK421">
            <v>0</v>
          </cell>
          <cell r="AL421">
            <v>0</v>
          </cell>
          <cell r="AM421">
            <v>0</v>
          </cell>
          <cell r="AN421">
            <v>0</v>
          </cell>
          <cell r="AP421">
            <v>0</v>
          </cell>
          <cell r="AT421">
            <v>0</v>
          </cell>
        </row>
        <row r="422">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D422">
            <v>0</v>
          </cell>
          <cell r="AE422">
            <v>0</v>
          </cell>
          <cell r="AF422">
            <v>0</v>
          </cell>
          <cell r="AG422">
            <v>0</v>
          </cell>
          <cell r="AH422">
            <v>0</v>
          </cell>
          <cell r="AI422">
            <v>0</v>
          </cell>
          <cell r="AJ422">
            <v>0</v>
          </cell>
          <cell r="AK422">
            <v>0</v>
          </cell>
          <cell r="AL422">
            <v>0</v>
          </cell>
          <cell r="AM422">
            <v>0</v>
          </cell>
          <cell r="AN422">
            <v>0</v>
          </cell>
          <cell r="AP422">
            <v>0</v>
          </cell>
          <cell r="AT422">
            <v>0</v>
          </cell>
        </row>
        <row r="423">
          <cell r="J423">
            <v>27508884.859999999</v>
          </cell>
          <cell r="K423">
            <v>26935767.82</v>
          </cell>
          <cell r="L423">
            <v>27480060.539999999</v>
          </cell>
          <cell r="M423">
            <v>30598624.57</v>
          </cell>
          <cell r="N423">
            <v>29434086.620000001</v>
          </cell>
          <cell r="O423">
            <v>29737177.84</v>
          </cell>
          <cell r="P423">
            <v>30432028.739999998</v>
          </cell>
          <cell r="Q423">
            <v>30655260.75</v>
          </cell>
          <cell r="R423">
            <v>31209138.68</v>
          </cell>
          <cell r="S423">
            <v>30548308.59</v>
          </cell>
          <cell r="T423">
            <v>29346227.879999999</v>
          </cell>
          <cell r="U423">
            <v>32024198.43</v>
          </cell>
          <cell r="V423">
            <v>32513611.649999999</v>
          </cell>
          <cell r="W423">
            <v>33897057.649999999</v>
          </cell>
          <cell r="X423">
            <v>37952345.240000002</v>
          </cell>
          <cell r="Y423">
            <v>40526303.43</v>
          </cell>
          <cell r="Z423">
            <v>41908075.920000002</v>
          </cell>
          <cell r="AA423">
            <v>39885861.009999998</v>
          </cell>
          <cell r="AD423">
            <v>28680234.071250003</v>
          </cell>
          <cell r="AE423">
            <v>28887117.995833337</v>
          </cell>
          <cell r="AF423">
            <v>29114552.0425</v>
          </cell>
          <cell r="AG423">
            <v>29284195.17958333</v>
          </cell>
          <cell r="AH423">
            <v>29503430.180416662</v>
          </cell>
          <cell r="AI423">
            <v>29867677.392916668</v>
          </cell>
          <cell r="AJ423">
            <v>30366261.418750003</v>
          </cell>
          <cell r="AK423">
            <v>31092660.357499991</v>
          </cell>
          <cell r="AL423">
            <v>31942658.839166667</v>
          </cell>
          <cell r="AM423">
            <v>32876061.679166663</v>
          </cell>
          <cell r="AN423">
            <v>33818673.03208334</v>
          </cell>
          <cell r="AP423">
            <v>35433137.955833331</v>
          </cell>
          <cell r="AT423">
            <v>0</v>
          </cell>
        </row>
        <row r="424">
          <cell r="J424">
            <v>5466156.9299999997</v>
          </cell>
          <cell r="K424">
            <v>5928864.4800000004</v>
          </cell>
          <cell r="L424">
            <v>5999293.8499999996</v>
          </cell>
          <cell r="M424">
            <v>5795716.25</v>
          </cell>
          <cell r="N424">
            <v>5646393.0700000003</v>
          </cell>
          <cell r="O424">
            <v>6012317</v>
          </cell>
          <cell r="P424">
            <v>5996104.6100000003</v>
          </cell>
          <cell r="Q424">
            <v>6272491.5499999998</v>
          </cell>
          <cell r="R424">
            <v>6194369.6699999999</v>
          </cell>
          <cell r="S424">
            <v>6279476.9500000002</v>
          </cell>
          <cell r="T424">
            <v>6165893.1100000003</v>
          </cell>
          <cell r="U424">
            <v>6423508.8300000001</v>
          </cell>
          <cell r="V424">
            <v>6434648.5099999998</v>
          </cell>
          <cell r="W424">
            <v>6766713.5599999996</v>
          </cell>
          <cell r="X424">
            <v>6963992.9400000004</v>
          </cell>
          <cell r="Y424">
            <v>7600829.6799999997</v>
          </cell>
          <cell r="Z424">
            <v>7743333.79</v>
          </cell>
          <cell r="AA424">
            <v>8222289.8300000001</v>
          </cell>
          <cell r="AD424">
            <v>5825230.0129166665</v>
          </cell>
          <cell r="AE424">
            <v>5849115.0362499999</v>
          </cell>
          <cell r="AF424">
            <v>5887588.3612499991</v>
          </cell>
          <cell r="AG424">
            <v>5928423.9804166667</v>
          </cell>
          <cell r="AH424">
            <v>5980082.8995833332</v>
          </cell>
          <cell r="AI424">
            <v>6055402.6741666673</v>
          </cell>
          <cell r="AJ424">
            <v>6130666.8683333332</v>
          </cell>
          <cell r="AK424">
            <v>6205773.0420833332</v>
          </cell>
          <cell r="AL424">
            <v>6321181.8970833337</v>
          </cell>
          <cell r="AM424">
            <v>6483767.4866666673</v>
          </cell>
          <cell r="AN424">
            <v>6663222.2179166675</v>
          </cell>
          <cell r="AP424">
            <v>7055120.1020833338</v>
          </cell>
          <cell r="AT424">
            <v>0</v>
          </cell>
        </row>
        <row r="425">
          <cell r="J425">
            <v>29907904.82</v>
          </cell>
          <cell r="K425">
            <v>29780862.489999998</v>
          </cell>
          <cell r="L425">
            <v>29765822.489999998</v>
          </cell>
          <cell r="M425">
            <v>27956199.989999998</v>
          </cell>
          <cell r="N425">
            <v>27274882.510000002</v>
          </cell>
          <cell r="O425">
            <v>26951041.059999999</v>
          </cell>
          <cell r="P425">
            <v>26955564.149999999</v>
          </cell>
          <cell r="Q425">
            <v>24958070.16</v>
          </cell>
          <cell r="R425">
            <v>25015951.25</v>
          </cell>
          <cell r="S425">
            <v>25093173.41</v>
          </cell>
          <cell r="T425">
            <v>22341934.739999998</v>
          </cell>
          <cell r="U425">
            <v>22352517.199999999</v>
          </cell>
          <cell r="V425">
            <v>22387711.379999999</v>
          </cell>
          <cell r="W425">
            <v>20785731.469999999</v>
          </cell>
          <cell r="X425">
            <v>19867113.84</v>
          </cell>
          <cell r="Y425">
            <v>19812061.359999999</v>
          </cell>
          <cell r="Z425">
            <v>19748380.5</v>
          </cell>
          <cell r="AA425">
            <v>19566241.02</v>
          </cell>
          <cell r="AD425">
            <v>24576652.844583336</v>
          </cell>
          <cell r="AE425">
            <v>25973469.789583337</v>
          </cell>
          <cell r="AF425">
            <v>27189743.421666667</v>
          </cell>
          <cell r="AG425">
            <v>27415798.616666663</v>
          </cell>
          <cell r="AH425">
            <v>26830057.681250002</v>
          </cell>
          <cell r="AI425">
            <v>26216152.295833334</v>
          </cell>
          <cell r="AJ425">
            <v>25528013.776666667</v>
          </cell>
          <cell r="AK425">
            <v>24740770.457083333</v>
          </cell>
          <cell r="AL425">
            <v>23988985.153749999</v>
          </cell>
          <cell r="AM425">
            <v>23336041.793749999</v>
          </cell>
          <cell r="AN425">
            <v>22714737.541666668</v>
          </cell>
          <cell r="AP425">
            <v>21570702.558333334</v>
          </cell>
          <cell r="AT425">
            <v>0</v>
          </cell>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D426">
            <v>0</v>
          </cell>
          <cell r="AE426">
            <v>0</v>
          </cell>
          <cell r="AF426">
            <v>0</v>
          </cell>
          <cell r="AG426">
            <v>0</v>
          </cell>
          <cell r="AH426">
            <v>0</v>
          </cell>
          <cell r="AI426">
            <v>0</v>
          </cell>
          <cell r="AJ426">
            <v>0</v>
          </cell>
          <cell r="AK426">
            <v>0</v>
          </cell>
          <cell r="AL426">
            <v>0</v>
          </cell>
          <cell r="AM426">
            <v>0</v>
          </cell>
          <cell r="AN426">
            <v>0</v>
          </cell>
          <cell r="AP426">
            <v>0</v>
          </cell>
          <cell r="AT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D427">
            <v>0</v>
          </cell>
          <cell r="AE427">
            <v>0</v>
          </cell>
          <cell r="AF427">
            <v>0</v>
          </cell>
          <cell r="AG427">
            <v>0</v>
          </cell>
          <cell r="AH427">
            <v>0</v>
          </cell>
          <cell r="AI427">
            <v>0</v>
          </cell>
          <cell r="AJ427">
            <v>0</v>
          </cell>
          <cell r="AK427">
            <v>0</v>
          </cell>
          <cell r="AL427">
            <v>0</v>
          </cell>
          <cell r="AM427">
            <v>0</v>
          </cell>
          <cell r="AN427">
            <v>0</v>
          </cell>
          <cell r="AP427">
            <v>0</v>
          </cell>
          <cell r="AT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D428">
            <v>0</v>
          </cell>
          <cell r="AE428">
            <v>0</v>
          </cell>
          <cell r="AF428">
            <v>0</v>
          </cell>
          <cell r="AG428">
            <v>0</v>
          </cell>
          <cell r="AH428">
            <v>0</v>
          </cell>
          <cell r="AI428">
            <v>0</v>
          </cell>
          <cell r="AJ428">
            <v>0</v>
          </cell>
          <cell r="AK428">
            <v>0</v>
          </cell>
          <cell r="AL428">
            <v>0</v>
          </cell>
          <cell r="AM428">
            <v>0</v>
          </cell>
          <cell r="AN428">
            <v>0</v>
          </cell>
          <cell r="AP428">
            <v>0</v>
          </cell>
          <cell r="AT428">
            <v>0</v>
          </cell>
        </row>
        <row r="429">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D429">
            <v>0</v>
          </cell>
          <cell r="AE429">
            <v>0</v>
          </cell>
          <cell r="AF429">
            <v>0</v>
          </cell>
          <cell r="AG429">
            <v>0</v>
          </cell>
          <cell r="AH429">
            <v>0</v>
          </cell>
          <cell r="AI429">
            <v>0</v>
          </cell>
          <cell r="AJ429">
            <v>0</v>
          </cell>
          <cell r="AK429">
            <v>0</v>
          </cell>
          <cell r="AL429">
            <v>0</v>
          </cell>
          <cell r="AM429">
            <v>0</v>
          </cell>
          <cell r="AN429">
            <v>0</v>
          </cell>
          <cell r="AP429">
            <v>0</v>
          </cell>
          <cell r="AT429">
            <v>0</v>
          </cell>
        </row>
        <row r="430">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D430">
            <v>0</v>
          </cell>
          <cell r="AE430">
            <v>0</v>
          </cell>
          <cell r="AF430">
            <v>0</v>
          </cell>
          <cell r="AG430">
            <v>0</v>
          </cell>
          <cell r="AH430">
            <v>0</v>
          </cell>
          <cell r="AI430">
            <v>0</v>
          </cell>
          <cell r="AJ430">
            <v>0</v>
          </cell>
          <cell r="AK430">
            <v>0</v>
          </cell>
          <cell r="AL430">
            <v>0</v>
          </cell>
          <cell r="AM430">
            <v>0</v>
          </cell>
          <cell r="AN430">
            <v>0</v>
          </cell>
          <cell r="AP430">
            <v>0</v>
          </cell>
          <cell r="AT430">
            <v>0</v>
          </cell>
        </row>
        <row r="431">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D431">
            <v>0</v>
          </cell>
          <cell r="AE431">
            <v>0</v>
          </cell>
          <cell r="AF431">
            <v>0</v>
          </cell>
          <cell r="AG431">
            <v>0</v>
          </cell>
          <cell r="AH431">
            <v>0</v>
          </cell>
          <cell r="AI431">
            <v>0</v>
          </cell>
          <cell r="AJ431">
            <v>0</v>
          </cell>
          <cell r="AK431">
            <v>0</v>
          </cell>
          <cell r="AL431">
            <v>0</v>
          </cell>
          <cell r="AM431">
            <v>0</v>
          </cell>
          <cell r="AN431">
            <v>0</v>
          </cell>
          <cell r="AP431">
            <v>0</v>
          </cell>
          <cell r="AT431">
            <v>0</v>
          </cell>
        </row>
        <row r="432">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D432">
            <v>0</v>
          </cell>
          <cell r="AE432">
            <v>0</v>
          </cell>
          <cell r="AF432">
            <v>0</v>
          </cell>
          <cell r="AG432">
            <v>0</v>
          </cell>
          <cell r="AH432">
            <v>0</v>
          </cell>
          <cell r="AI432">
            <v>0</v>
          </cell>
          <cell r="AJ432">
            <v>0</v>
          </cell>
          <cell r="AK432">
            <v>0</v>
          </cell>
          <cell r="AL432">
            <v>0</v>
          </cell>
          <cell r="AM432">
            <v>0</v>
          </cell>
          <cell r="AN432">
            <v>0</v>
          </cell>
          <cell r="AP432">
            <v>0</v>
          </cell>
          <cell r="AT432">
            <v>0</v>
          </cell>
        </row>
        <row r="433">
          <cell r="J433">
            <v>3818021.44</v>
          </cell>
          <cell r="K433">
            <v>3814574.02</v>
          </cell>
          <cell r="L433">
            <v>3834536.23</v>
          </cell>
          <cell r="M433">
            <v>3893593.11</v>
          </cell>
          <cell r="N433">
            <v>3922727.38</v>
          </cell>
          <cell r="O433">
            <v>3928661.28</v>
          </cell>
          <cell r="P433">
            <v>3924619.38</v>
          </cell>
          <cell r="Q433">
            <v>4739521.45</v>
          </cell>
          <cell r="R433">
            <v>4966603.79</v>
          </cell>
          <cell r="S433">
            <v>4982813.4000000004</v>
          </cell>
          <cell r="T433">
            <v>5347711.0199999996</v>
          </cell>
          <cell r="U433">
            <v>5372208.4100000001</v>
          </cell>
          <cell r="V433">
            <v>5119646.7</v>
          </cell>
          <cell r="W433">
            <v>3647983.83</v>
          </cell>
          <cell r="X433">
            <v>3454939.92</v>
          </cell>
          <cell r="Y433">
            <v>2634380.5</v>
          </cell>
          <cell r="Z433">
            <v>2634797.2799999998</v>
          </cell>
          <cell r="AA433">
            <v>2635734.64</v>
          </cell>
          <cell r="AD433">
            <v>3858242.4829166667</v>
          </cell>
          <cell r="AE433">
            <v>3984347.7395833335</v>
          </cell>
          <cell r="AF433">
            <v>4078633.0554166664</v>
          </cell>
          <cell r="AG433">
            <v>4187898.6912499997</v>
          </cell>
          <cell r="AH433">
            <v>4314352.8849999998</v>
          </cell>
          <cell r="AI433">
            <v>4433033.6283333329</v>
          </cell>
          <cell r="AJ433">
            <v>4480326.7562499987</v>
          </cell>
          <cell r="AK433">
            <v>4457568.9854166666</v>
          </cell>
          <cell r="AL433">
            <v>4389285.2804166665</v>
          </cell>
          <cell r="AM433">
            <v>4283154.3341666665</v>
          </cell>
          <cell r="AN433">
            <v>4175618.6366666672</v>
          </cell>
          <cell r="AP433">
            <v>3926556.8974999995</v>
          </cell>
          <cell r="AT433">
            <v>0</v>
          </cell>
        </row>
        <row r="434">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D434">
            <v>0</v>
          </cell>
          <cell r="AE434">
            <v>0</v>
          </cell>
          <cell r="AF434">
            <v>0</v>
          </cell>
          <cell r="AG434">
            <v>0</v>
          </cell>
          <cell r="AH434">
            <v>0</v>
          </cell>
          <cell r="AI434">
            <v>0</v>
          </cell>
          <cell r="AJ434">
            <v>0</v>
          </cell>
          <cell r="AK434">
            <v>0</v>
          </cell>
          <cell r="AL434">
            <v>0</v>
          </cell>
          <cell r="AM434">
            <v>0</v>
          </cell>
          <cell r="AN434">
            <v>0</v>
          </cell>
          <cell r="AP434">
            <v>0</v>
          </cell>
          <cell r="AT434">
            <v>0</v>
          </cell>
        </row>
        <row r="435">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D435">
            <v>0</v>
          </cell>
          <cell r="AE435">
            <v>0</v>
          </cell>
          <cell r="AF435">
            <v>0</v>
          </cell>
          <cell r="AG435">
            <v>0</v>
          </cell>
          <cell r="AH435">
            <v>0</v>
          </cell>
          <cell r="AI435">
            <v>0</v>
          </cell>
          <cell r="AJ435">
            <v>0</v>
          </cell>
          <cell r="AK435">
            <v>0</v>
          </cell>
          <cell r="AL435">
            <v>0</v>
          </cell>
          <cell r="AM435">
            <v>0</v>
          </cell>
          <cell r="AN435">
            <v>0</v>
          </cell>
          <cell r="AP435">
            <v>0</v>
          </cell>
          <cell r="AT435">
            <v>0</v>
          </cell>
        </row>
        <row r="436">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D436">
            <v>0</v>
          </cell>
          <cell r="AE436">
            <v>0</v>
          </cell>
          <cell r="AF436">
            <v>0</v>
          </cell>
          <cell r="AG436">
            <v>0</v>
          </cell>
          <cell r="AH436">
            <v>0</v>
          </cell>
          <cell r="AI436">
            <v>0</v>
          </cell>
          <cell r="AJ436">
            <v>0</v>
          </cell>
          <cell r="AK436">
            <v>0</v>
          </cell>
          <cell r="AL436">
            <v>0</v>
          </cell>
          <cell r="AM436">
            <v>0</v>
          </cell>
          <cell r="AN436">
            <v>0</v>
          </cell>
          <cell r="AP436">
            <v>0</v>
          </cell>
          <cell r="AT436">
            <v>0</v>
          </cell>
        </row>
        <row r="437">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D437">
            <v>0</v>
          </cell>
          <cell r="AE437">
            <v>0</v>
          </cell>
          <cell r="AF437">
            <v>0</v>
          </cell>
          <cell r="AG437">
            <v>0</v>
          </cell>
          <cell r="AH437">
            <v>0</v>
          </cell>
          <cell r="AI437">
            <v>0</v>
          </cell>
          <cell r="AJ437">
            <v>0</v>
          </cell>
          <cell r="AK437">
            <v>0</v>
          </cell>
          <cell r="AL437">
            <v>0</v>
          </cell>
          <cell r="AM437">
            <v>0</v>
          </cell>
          <cell r="AN437">
            <v>0</v>
          </cell>
          <cell r="AP437">
            <v>0</v>
          </cell>
          <cell r="AT437">
            <v>0</v>
          </cell>
        </row>
        <row r="438">
          <cell r="J438">
            <v>424429.3</v>
          </cell>
          <cell r="K438">
            <v>396856.21</v>
          </cell>
          <cell r="L438">
            <v>259383.27</v>
          </cell>
          <cell r="M438">
            <v>259383.27</v>
          </cell>
          <cell r="N438">
            <v>149552.1</v>
          </cell>
          <cell r="O438">
            <v>241934.74</v>
          </cell>
          <cell r="P438">
            <v>28705.55</v>
          </cell>
          <cell r="Q438">
            <v>205467.95</v>
          </cell>
          <cell r="R438">
            <v>224168.35</v>
          </cell>
          <cell r="S438">
            <v>238787.07</v>
          </cell>
          <cell r="T438">
            <v>261582.98</v>
          </cell>
          <cell r="U438">
            <v>367457.41</v>
          </cell>
          <cell r="V438">
            <v>241714.41</v>
          </cell>
          <cell r="W438">
            <v>186907.14</v>
          </cell>
          <cell r="X438">
            <v>159874.69</v>
          </cell>
          <cell r="Y438">
            <v>190781.1</v>
          </cell>
          <cell r="Z438">
            <v>270944.03000000003</v>
          </cell>
          <cell r="AA438">
            <v>246307.12</v>
          </cell>
          <cell r="AD438">
            <v>221776.66958333334</v>
          </cell>
          <cell r="AE438">
            <v>217436.63958333331</v>
          </cell>
          <cell r="AF438">
            <v>217658.00083333335</v>
          </cell>
          <cell r="AG438">
            <v>226808.34791666665</v>
          </cell>
          <cell r="AH438">
            <v>244855.02499999999</v>
          </cell>
          <cell r="AI438">
            <v>247195.89625000002</v>
          </cell>
          <cell r="AJ438">
            <v>230834.8979166667</v>
          </cell>
          <cell r="AK438">
            <v>217940.82916666669</v>
          </cell>
          <cell r="AL438">
            <v>210936.21458333332</v>
          </cell>
          <cell r="AM438">
            <v>213135.78791666662</v>
          </cell>
          <cell r="AN438">
            <v>218375.9675</v>
          </cell>
          <cell r="AP438">
            <v>233886.87541666665</v>
          </cell>
          <cell r="AT438" t="str">
            <v>56</v>
          </cell>
        </row>
        <row r="439">
          <cell r="J439">
            <v>4082.8</v>
          </cell>
          <cell r="K439">
            <v>4082.8</v>
          </cell>
          <cell r="L439">
            <v>4082.8</v>
          </cell>
          <cell r="M439">
            <v>4082.8</v>
          </cell>
          <cell r="N439">
            <v>4082.8</v>
          </cell>
          <cell r="O439">
            <v>4082.8</v>
          </cell>
          <cell r="P439">
            <v>4082.8</v>
          </cell>
          <cell r="Q439">
            <v>4082.8</v>
          </cell>
          <cell r="R439">
            <v>4082.8</v>
          </cell>
          <cell r="S439">
            <v>4082.8</v>
          </cell>
          <cell r="T439">
            <v>4082.8</v>
          </cell>
          <cell r="U439">
            <v>4082.8</v>
          </cell>
          <cell r="V439">
            <v>4082.8</v>
          </cell>
          <cell r="W439">
            <v>4082.8</v>
          </cell>
          <cell r="X439">
            <v>4082.8</v>
          </cell>
          <cell r="Y439">
            <v>4082.8</v>
          </cell>
          <cell r="Z439">
            <v>4082.8</v>
          </cell>
          <cell r="AA439">
            <v>34502.800000000003</v>
          </cell>
          <cell r="AD439">
            <v>4082.8000000000006</v>
          </cell>
          <cell r="AE439">
            <v>4082.8000000000006</v>
          </cell>
          <cell r="AF439">
            <v>4082.8000000000006</v>
          </cell>
          <cell r="AG439">
            <v>4082.8000000000006</v>
          </cell>
          <cell r="AH439">
            <v>4082.8000000000006</v>
          </cell>
          <cell r="AI439">
            <v>4082.8000000000006</v>
          </cell>
          <cell r="AJ439">
            <v>4082.8000000000006</v>
          </cell>
          <cell r="AK439">
            <v>4082.8000000000006</v>
          </cell>
          <cell r="AL439">
            <v>4082.8000000000006</v>
          </cell>
          <cell r="AM439">
            <v>4082.8000000000006</v>
          </cell>
          <cell r="AN439">
            <v>5350.3</v>
          </cell>
          <cell r="AP439">
            <v>10133.833333333334</v>
          </cell>
          <cell r="AT439" t="str">
            <v xml:space="preserve"> </v>
          </cell>
        </row>
        <row r="440">
          <cell r="J440">
            <v>3182036.59</v>
          </cell>
          <cell r="K440">
            <v>2719552.74</v>
          </cell>
          <cell r="L440">
            <v>2546078.09</v>
          </cell>
          <cell r="M440">
            <v>2200898.2999999998</v>
          </cell>
          <cell r="N440">
            <v>2188609.62</v>
          </cell>
          <cell r="O440">
            <v>1931924.81</v>
          </cell>
          <cell r="P440">
            <v>1752046.93</v>
          </cell>
          <cell r="Q440">
            <v>1423510.24</v>
          </cell>
          <cell r="R440">
            <v>950628.09</v>
          </cell>
          <cell r="S440">
            <v>609941.99</v>
          </cell>
          <cell r="T440">
            <v>-218001.93</v>
          </cell>
          <cell r="U440">
            <v>-300510.8</v>
          </cell>
          <cell r="V440">
            <v>-748818.06</v>
          </cell>
          <cell r="W440">
            <v>-734489.39</v>
          </cell>
          <cell r="X440">
            <v>-766982.69</v>
          </cell>
          <cell r="Y440">
            <v>-322250.38</v>
          </cell>
          <cell r="Z440">
            <v>-219442.88</v>
          </cell>
          <cell r="AA440">
            <v>-228895.65</v>
          </cell>
          <cell r="AD440">
            <v>2767150.7070833337</v>
          </cell>
          <cell r="AE440">
            <v>2556532.73</v>
          </cell>
          <cell r="AF440">
            <v>2318236.8454166665</v>
          </cell>
          <cell r="AG440">
            <v>2038940.6629166661</v>
          </cell>
          <cell r="AH440">
            <v>1733124.6733333331</v>
          </cell>
          <cell r="AI440">
            <v>1418440.6120833333</v>
          </cell>
          <cell r="AJ440">
            <v>1110736.5795833333</v>
          </cell>
          <cell r="AK440">
            <v>828773.95833333314</v>
          </cell>
          <cell r="AL440">
            <v>585598.56416666671</v>
          </cell>
          <cell r="AM440">
            <v>380131.84833333344</v>
          </cell>
          <cell r="AN440">
            <v>189762.14166666672</v>
          </cell>
          <cell r="AP440">
            <v>-114921.52624999998</v>
          </cell>
          <cell r="AT440">
            <v>0</v>
          </cell>
        </row>
        <row r="441">
          <cell r="J441">
            <v>485395.85</v>
          </cell>
          <cell r="K441">
            <v>476726.42</v>
          </cell>
          <cell r="L441">
            <v>503132.15999999997</v>
          </cell>
          <cell r="M441">
            <v>442437.17</v>
          </cell>
          <cell r="N441">
            <v>450319.46</v>
          </cell>
          <cell r="O441">
            <v>418814.52</v>
          </cell>
          <cell r="P441">
            <v>437865.26</v>
          </cell>
          <cell r="Q441">
            <v>440922</v>
          </cell>
          <cell r="R441">
            <v>458136.89</v>
          </cell>
          <cell r="S441">
            <v>447964.61</v>
          </cell>
          <cell r="T441">
            <v>431003.03</v>
          </cell>
          <cell r="U441">
            <v>463588.28</v>
          </cell>
          <cell r="V441">
            <v>504777.13</v>
          </cell>
          <cell r="W441">
            <v>651920.73</v>
          </cell>
          <cell r="X441">
            <v>832046.01</v>
          </cell>
          <cell r="Y441">
            <v>616920.34</v>
          </cell>
          <cell r="Z441">
            <v>451298.45</v>
          </cell>
          <cell r="AA441">
            <v>149464.49</v>
          </cell>
          <cell r="AD441">
            <v>464118.96416666661</v>
          </cell>
          <cell r="AE441">
            <v>463620.1358333333</v>
          </cell>
          <cell r="AF441">
            <v>462197.88874999993</v>
          </cell>
          <cell r="AG441">
            <v>458616.60999999993</v>
          </cell>
          <cell r="AH441">
            <v>455600.78625000006</v>
          </cell>
          <cell r="AI441">
            <v>455499.69083333341</v>
          </cell>
          <cell r="AJ441">
            <v>463607.00708333339</v>
          </cell>
          <cell r="AK441">
            <v>484611.51374999998</v>
          </cell>
          <cell r="AL441">
            <v>505586.38958333334</v>
          </cell>
          <cell r="AM441">
            <v>512897.31291666656</v>
          </cell>
          <cell r="AN441">
            <v>501715.18625000003</v>
          </cell>
          <cell r="AP441">
            <v>429887.81291666668</v>
          </cell>
          <cell r="AT441">
            <v>0</v>
          </cell>
        </row>
        <row r="442">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D442">
            <v>0</v>
          </cell>
          <cell r="AE442">
            <v>0</v>
          </cell>
          <cell r="AF442">
            <v>0</v>
          </cell>
          <cell r="AG442">
            <v>0</v>
          </cell>
          <cell r="AH442">
            <v>0</v>
          </cell>
          <cell r="AI442">
            <v>0</v>
          </cell>
          <cell r="AJ442">
            <v>0</v>
          </cell>
          <cell r="AK442">
            <v>0</v>
          </cell>
          <cell r="AL442">
            <v>0</v>
          </cell>
          <cell r="AM442">
            <v>0</v>
          </cell>
          <cell r="AN442">
            <v>0</v>
          </cell>
          <cell r="AP442">
            <v>0</v>
          </cell>
          <cell r="AT442">
            <v>0</v>
          </cell>
        </row>
        <row r="443">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D443">
            <v>0</v>
          </cell>
          <cell r="AE443">
            <v>0</v>
          </cell>
          <cell r="AF443">
            <v>0</v>
          </cell>
          <cell r="AG443">
            <v>0</v>
          </cell>
          <cell r="AH443">
            <v>0</v>
          </cell>
          <cell r="AI443">
            <v>0</v>
          </cell>
          <cell r="AJ443">
            <v>0</v>
          </cell>
          <cell r="AK443">
            <v>0</v>
          </cell>
          <cell r="AL443">
            <v>0</v>
          </cell>
          <cell r="AM443">
            <v>0</v>
          </cell>
          <cell r="AN443">
            <v>0</v>
          </cell>
          <cell r="AP443">
            <v>0</v>
          </cell>
          <cell r="AT443">
            <v>0</v>
          </cell>
        </row>
        <row r="444">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D444">
            <v>0</v>
          </cell>
          <cell r="AE444">
            <v>0</v>
          </cell>
          <cell r="AF444">
            <v>0</v>
          </cell>
          <cell r="AG444">
            <v>0</v>
          </cell>
          <cell r="AH444">
            <v>0</v>
          </cell>
          <cell r="AI444">
            <v>0</v>
          </cell>
          <cell r="AJ444">
            <v>0</v>
          </cell>
          <cell r="AK444">
            <v>0</v>
          </cell>
          <cell r="AL444">
            <v>0</v>
          </cell>
          <cell r="AM444">
            <v>0</v>
          </cell>
          <cell r="AN444">
            <v>0</v>
          </cell>
          <cell r="AP444">
            <v>0</v>
          </cell>
          <cell r="AT444">
            <v>0</v>
          </cell>
        </row>
        <row r="445">
          <cell r="J445">
            <v>11013138.880000001</v>
          </cell>
          <cell r="K445">
            <v>11557265.4</v>
          </cell>
          <cell r="L445">
            <v>12854339.800000001</v>
          </cell>
          <cell r="M445">
            <v>15017947.77</v>
          </cell>
          <cell r="N445">
            <v>17331874.140000001</v>
          </cell>
          <cell r="O445">
            <v>17200668.120000001</v>
          </cell>
          <cell r="P445">
            <v>16862866.530000001</v>
          </cell>
          <cell r="Q445">
            <v>18088957</v>
          </cell>
          <cell r="R445">
            <v>16112255.279999999</v>
          </cell>
          <cell r="S445">
            <v>7980641.4400000004</v>
          </cell>
          <cell r="T445">
            <v>8538189</v>
          </cell>
          <cell r="U445">
            <v>10560621.460000001</v>
          </cell>
          <cell r="V445">
            <v>11564402.060000001</v>
          </cell>
          <cell r="W445">
            <v>13657508.529999999</v>
          </cell>
          <cell r="X445">
            <v>13973248.130000001</v>
          </cell>
          <cell r="Y445">
            <v>15652036.08</v>
          </cell>
          <cell r="Z445">
            <v>18419895.16</v>
          </cell>
          <cell r="AA445">
            <v>16798742.579999998</v>
          </cell>
          <cell r="AD445">
            <v>13610142.6425</v>
          </cell>
          <cell r="AE445">
            <v>13616064.401249999</v>
          </cell>
          <cell r="AF445">
            <v>13516040.412916668</v>
          </cell>
          <cell r="AG445">
            <v>13409639.759583332</v>
          </cell>
          <cell r="AH445">
            <v>13500027.536249997</v>
          </cell>
          <cell r="AI445">
            <v>13616199.700833336</v>
          </cell>
          <cell r="AJ445">
            <v>13726679.130416667</v>
          </cell>
          <cell r="AK445">
            <v>13860810.441250002</v>
          </cell>
          <cell r="AL445">
            <v>13933851.967916667</v>
          </cell>
          <cell r="AM445">
            <v>14005606.523333335</v>
          </cell>
          <cell r="AN445">
            <v>14034193.835000001</v>
          </cell>
          <cell r="AP445">
            <v>14043371.29125</v>
          </cell>
          <cell r="AT445">
            <v>0</v>
          </cell>
        </row>
        <row r="446">
          <cell r="J446">
            <v>2742409.9</v>
          </cell>
          <cell r="K446">
            <v>2669367.54</v>
          </cell>
          <cell r="L446">
            <v>2659534.96</v>
          </cell>
          <cell r="M446">
            <v>2659534.96</v>
          </cell>
          <cell r="N446">
            <v>2659534.96</v>
          </cell>
          <cell r="O446">
            <v>2659534.96</v>
          </cell>
          <cell r="P446">
            <v>2659534.96</v>
          </cell>
          <cell r="Q446">
            <v>2673510.5299999998</v>
          </cell>
          <cell r="R446">
            <v>2673510.5299999998</v>
          </cell>
          <cell r="S446">
            <v>2661533.69</v>
          </cell>
          <cell r="T446">
            <v>0</v>
          </cell>
          <cell r="U446">
            <v>0</v>
          </cell>
          <cell r="V446">
            <v>2967635.32</v>
          </cell>
          <cell r="W446">
            <v>2913940.17</v>
          </cell>
          <cell r="X446">
            <v>2913940.17</v>
          </cell>
          <cell r="Y446">
            <v>2800621.3</v>
          </cell>
          <cell r="Z446">
            <v>2676898.2200000002</v>
          </cell>
          <cell r="AA446">
            <v>2713822.09</v>
          </cell>
          <cell r="AD446">
            <v>2877503.3425000007</v>
          </cell>
          <cell r="AE446">
            <v>2824120.9350000005</v>
          </cell>
          <cell r="AF446">
            <v>2770519.9137500008</v>
          </cell>
          <cell r="AG446">
            <v>2609057.4458333342</v>
          </cell>
          <cell r="AH446">
            <v>2350543.4808333339</v>
          </cell>
          <cell r="AI446">
            <v>2235884.9750000001</v>
          </cell>
          <cell r="AJ446">
            <v>2255459.8937500003</v>
          </cell>
          <cell r="AK446">
            <v>2276250.6370833335</v>
          </cell>
          <cell r="AL446">
            <v>2292729.4516666667</v>
          </cell>
          <cell r="AM446">
            <v>2299331.5183333331</v>
          </cell>
          <cell r="AN446">
            <v>2302316.9512499995</v>
          </cell>
          <cell r="AP446">
            <v>2312338.4916666667</v>
          </cell>
          <cell r="AT446">
            <v>0</v>
          </cell>
        </row>
        <row r="447">
          <cell r="J447">
            <v>16345638.359999999</v>
          </cell>
          <cell r="K447">
            <v>16936258.68</v>
          </cell>
          <cell r="L447">
            <v>18303665.870000001</v>
          </cell>
          <cell r="M447">
            <v>18633773.309999999</v>
          </cell>
          <cell r="N447">
            <v>20357050.239999998</v>
          </cell>
          <cell r="O447">
            <v>20923722.48</v>
          </cell>
          <cell r="P447">
            <v>21336979.289999999</v>
          </cell>
          <cell r="Q447">
            <v>15743581.57</v>
          </cell>
          <cell r="R447">
            <v>10570503.4</v>
          </cell>
          <cell r="S447">
            <v>9089872.0999999996</v>
          </cell>
          <cell r="T447">
            <v>10923061.689999999</v>
          </cell>
          <cell r="U447">
            <v>12622143.369999999</v>
          </cell>
          <cell r="V447">
            <v>15190139.25</v>
          </cell>
          <cell r="W447">
            <v>17357754.82</v>
          </cell>
          <cell r="X447">
            <v>17327603.18</v>
          </cell>
          <cell r="Y447">
            <v>18483624.710000001</v>
          </cell>
          <cell r="Z447">
            <v>19561444.949999999</v>
          </cell>
          <cell r="AA447">
            <v>19693275.899999999</v>
          </cell>
          <cell r="AD447">
            <v>16929963.927083332</v>
          </cell>
          <cell r="AE447">
            <v>16693669.747083331</v>
          </cell>
          <cell r="AF447">
            <v>16403172.252499999</v>
          </cell>
          <cell r="AG447">
            <v>16218031.690416666</v>
          </cell>
          <cell r="AH447">
            <v>16056248.047083331</v>
          </cell>
          <cell r="AI447">
            <v>15934041.733750001</v>
          </cell>
          <cell r="AJ447">
            <v>15903458.276666665</v>
          </cell>
          <cell r="AK447">
            <v>15880351.337083332</v>
          </cell>
          <cell r="AL447">
            <v>15833425.866666665</v>
          </cell>
          <cell r="AM447">
            <v>15794019.454583334</v>
          </cell>
          <cell r="AN447">
            <v>15709600.626666667</v>
          </cell>
          <cell r="AP447">
            <v>15070418.203749999</v>
          </cell>
          <cell r="AT447">
            <v>0</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D448">
            <v>0</v>
          </cell>
          <cell r="AE448">
            <v>0</v>
          </cell>
          <cell r="AF448">
            <v>0</v>
          </cell>
          <cell r="AG448">
            <v>0</v>
          </cell>
          <cell r="AH448">
            <v>0</v>
          </cell>
          <cell r="AI448">
            <v>0</v>
          </cell>
          <cell r="AJ448">
            <v>0</v>
          </cell>
          <cell r="AK448">
            <v>0</v>
          </cell>
          <cell r="AL448">
            <v>0</v>
          </cell>
          <cell r="AM448">
            <v>0</v>
          </cell>
          <cell r="AN448">
            <v>0</v>
          </cell>
          <cell r="AP448">
            <v>0</v>
          </cell>
          <cell r="AT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D449">
            <v>0</v>
          </cell>
          <cell r="AE449">
            <v>0</v>
          </cell>
          <cell r="AF449">
            <v>0</v>
          </cell>
          <cell r="AG449">
            <v>0</v>
          </cell>
          <cell r="AH449">
            <v>0</v>
          </cell>
          <cell r="AI449">
            <v>0</v>
          </cell>
          <cell r="AJ449">
            <v>0</v>
          </cell>
          <cell r="AK449">
            <v>0</v>
          </cell>
          <cell r="AL449">
            <v>0</v>
          </cell>
          <cell r="AM449">
            <v>0</v>
          </cell>
          <cell r="AN449">
            <v>0</v>
          </cell>
          <cell r="AP449">
            <v>0</v>
          </cell>
          <cell r="AT449">
            <v>0</v>
          </cell>
        </row>
        <row r="450">
          <cell r="J450">
            <v>45176.84</v>
          </cell>
          <cell r="K450">
            <v>39435.56</v>
          </cell>
          <cell r="L450">
            <v>34283.47</v>
          </cell>
          <cell r="M450">
            <v>27254.9</v>
          </cell>
          <cell r="N450">
            <v>23991.279999999999</v>
          </cell>
          <cell r="O450">
            <v>26078.35</v>
          </cell>
          <cell r="P450">
            <v>62566.71</v>
          </cell>
          <cell r="Q450">
            <v>61729.599999999999</v>
          </cell>
          <cell r="R450">
            <v>82020.92</v>
          </cell>
          <cell r="S450">
            <v>74023.759999999995</v>
          </cell>
          <cell r="T450">
            <v>63063.92</v>
          </cell>
          <cell r="U450">
            <v>53685.1</v>
          </cell>
          <cell r="V450">
            <v>44104.1</v>
          </cell>
          <cell r="W450">
            <v>37421.32</v>
          </cell>
          <cell r="X450">
            <v>30683.18</v>
          </cell>
          <cell r="Y450">
            <v>50110.03</v>
          </cell>
          <cell r="Z450">
            <v>73314.69</v>
          </cell>
          <cell r="AA450">
            <v>79767.490000000005</v>
          </cell>
          <cell r="AD450">
            <v>42529.18208333334</v>
          </cell>
          <cell r="AE450">
            <v>44834.090416666666</v>
          </cell>
          <cell r="AF450">
            <v>47885.317499999997</v>
          </cell>
          <cell r="AG450">
            <v>49197.678749999999</v>
          </cell>
          <cell r="AH450">
            <v>49407.454583333332</v>
          </cell>
          <cell r="AI450">
            <v>49397.836666666662</v>
          </cell>
          <cell r="AJ450">
            <v>49269.212500000001</v>
          </cell>
          <cell r="AK450">
            <v>49035.273749999993</v>
          </cell>
          <cell r="AL450">
            <v>49837.558749999997</v>
          </cell>
          <cell r="AM450">
            <v>52844.997916666667</v>
          </cell>
          <cell r="AN450">
            <v>57137.187499999993</v>
          </cell>
          <cell r="AP450">
            <v>60601.980833333335</v>
          </cell>
          <cell r="AT450">
            <v>0</v>
          </cell>
        </row>
        <row r="451">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D451">
            <v>0</v>
          </cell>
          <cell r="AE451">
            <v>0</v>
          </cell>
          <cell r="AF451">
            <v>0</v>
          </cell>
          <cell r="AG451">
            <v>0</v>
          </cell>
          <cell r="AH451">
            <v>0</v>
          </cell>
          <cell r="AI451">
            <v>0</v>
          </cell>
          <cell r="AJ451">
            <v>0</v>
          </cell>
          <cell r="AK451">
            <v>0</v>
          </cell>
          <cell r="AL451">
            <v>0</v>
          </cell>
          <cell r="AM451">
            <v>0</v>
          </cell>
          <cell r="AN451">
            <v>0</v>
          </cell>
          <cell r="AP451">
            <v>0</v>
          </cell>
          <cell r="AT451">
            <v>0</v>
          </cell>
        </row>
        <row r="452">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D452">
            <v>0</v>
          </cell>
          <cell r="AE452">
            <v>0</v>
          </cell>
          <cell r="AF452">
            <v>0</v>
          </cell>
          <cell r="AG452">
            <v>0</v>
          </cell>
          <cell r="AH452">
            <v>0</v>
          </cell>
          <cell r="AI452">
            <v>0</v>
          </cell>
          <cell r="AJ452">
            <v>0</v>
          </cell>
          <cell r="AK452">
            <v>0</v>
          </cell>
          <cell r="AL452">
            <v>0</v>
          </cell>
          <cell r="AM452">
            <v>0</v>
          </cell>
          <cell r="AN452">
            <v>0</v>
          </cell>
          <cell r="AP452">
            <v>0</v>
          </cell>
          <cell r="AT452">
            <v>0</v>
          </cell>
        </row>
        <row r="453">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D453">
            <v>0</v>
          </cell>
          <cell r="AE453">
            <v>0</v>
          </cell>
          <cell r="AF453">
            <v>0</v>
          </cell>
          <cell r="AG453">
            <v>0</v>
          </cell>
          <cell r="AH453">
            <v>0</v>
          </cell>
          <cell r="AI453">
            <v>0</v>
          </cell>
          <cell r="AJ453">
            <v>0</v>
          </cell>
          <cell r="AK453">
            <v>0</v>
          </cell>
          <cell r="AL453">
            <v>0</v>
          </cell>
          <cell r="AM453">
            <v>0</v>
          </cell>
          <cell r="AN453">
            <v>0</v>
          </cell>
          <cell r="AP453">
            <v>0</v>
          </cell>
          <cell r="AT453">
            <v>0</v>
          </cell>
        </row>
        <row r="454">
          <cell r="J454">
            <v>2220280.0499999998</v>
          </cell>
          <cell r="K454">
            <v>1850233.38</v>
          </cell>
          <cell r="L454">
            <v>1480186.71</v>
          </cell>
          <cell r="M454">
            <v>1110140.04</v>
          </cell>
          <cell r="N454">
            <v>740093.37</v>
          </cell>
          <cell r="O454">
            <v>370046.7</v>
          </cell>
          <cell r="P454">
            <v>0</v>
          </cell>
          <cell r="Q454">
            <v>4155031.45</v>
          </cell>
          <cell r="R454">
            <v>3777301.32</v>
          </cell>
          <cell r="S454">
            <v>3399571.19</v>
          </cell>
          <cell r="T454">
            <v>3021841.06</v>
          </cell>
          <cell r="U454">
            <v>2644110.9300000002</v>
          </cell>
          <cell r="V454">
            <v>2266380.7999999998</v>
          </cell>
          <cell r="W454">
            <v>1888650.67</v>
          </cell>
          <cell r="X454">
            <v>1510920.54</v>
          </cell>
          <cell r="Y454">
            <v>1133190.4099999999</v>
          </cell>
          <cell r="Z454">
            <v>755460.28</v>
          </cell>
          <cell r="AA454">
            <v>377730.15</v>
          </cell>
          <cell r="AD454">
            <v>2031528.7979166666</v>
          </cell>
          <cell r="AE454">
            <v>2038251.824583333</v>
          </cell>
          <cell r="AF454">
            <v>2044334.5629166665</v>
          </cell>
          <cell r="AG454">
            <v>2053401.7629166667</v>
          </cell>
          <cell r="AH454">
            <v>2061828.6745833333</v>
          </cell>
          <cell r="AI454">
            <v>2065990.5479166666</v>
          </cell>
          <cell r="AJ454">
            <v>2069512.1329166666</v>
          </cell>
          <cell r="AK454">
            <v>2072393.4295833334</v>
          </cell>
          <cell r="AL454">
            <v>2074634.437916667</v>
          </cell>
          <cell r="AM454">
            <v>2076235.1579166669</v>
          </cell>
          <cell r="AN454">
            <v>2077195.5895833336</v>
          </cell>
          <cell r="AP454">
            <v>2080102.5679166664</v>
          </cell>
          <cell r="AT454">
            <v>0</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D455">
            <v>0</v>
          </cell>
          <cell r="AE455">
            <v>0</v>
          </cell>
          <cell r="AF455">
            <v>0</v>
          </cell>
          <cell r="AG455">
            <v>0</v>
          </cell>
          <cell r="AH455">
            <v>0</v>
          </cell>
          <cell r="AI455">
            <v>0</v>
          </cell>
          <cell r="AJ455">
            <v>0</v>
          </cell>
          <cell r="AK455">
            <v>0</v>
          </cell>
          <cell r="AL455">
            <v>0</v>
          </cell>
          <cell r="AM455">
            <v>0</v>
          </cell>
          <cell r="AN455">
            <v>0</v>
          </cell>
          <cell r="AP455">
            <v>0</v>
          </cell>
          <cell r="AT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114750</v>
          </cell>
          <cell r="Z456">
            <v>105187.5</v>
          </cell>
          <cell r="AA456">
            <v>95625</v>
          </cell>
          <cell r="AD456">
            <v>0</v>
          </cell>
          <cell r="AE456">
            <v>0</v>
          </cell>
          <cell r="AF456">
            <v>0</v>
          </cell>
          <cell r="AG456">
            <v>0</v>
          </cell>
          <cell r="AH456">
            <v>0</v>
          </cell>
          <cell r="AI456">
            <v>0</v>
          </cell>
          <cell r="AJ456">
            <v>0</v>
          </cell>
          <cell r="AK456">
            <v>0</v>
          </cell>
          <cell r="AL456">
            <v>4781.25</v>
          </cell>
          <cell r="AM456">
            <v>13945.3125</v>
          </cell>
          <cell r="AN456">
            <v>22312.5</v>
          </cell>
          <cell r="AP456">
            <v>36656.25</v>
          </cell>
          <cell r="AT456">
            <v>0</v>
          </cell>
        </row>
        <row r="457">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D457">
            <v>0</v>
          </cell>
          <cell r="AE457">
            <v>0</v>
          </cell>
          <cell r="AF457">
            <v>0</v>
          </cell>
          <cell r="AG457">
            <v>0</v>
          </cell>
          <cell r="AH457">
            <v>0</v>
          </cell>
          <cell r="AI457">
            <v>0</v>
          </cell>
          <cell r="AJ457">
            <v>0</v>
          </cell>
          <cell r="AK457">
            <v>0</v>
          </cell>
          <cell r="AL457">
            <v>0</v>
          </cell>
          <cell r="AM457">
            <v>0</v>
          </cell>
          <cell r="AN457">
            <v>0</v>
          </cell>
          <cell r="AP457">
            <v>0</v>
          </cell>
          <cell r="AT457">
            <v>0</v>
          </cell>
        </row>
        <row r="458">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D458">
            <v>0</v>
          </cell>
          <cell r="AE458">
            <v>0</v>
          </cell>
          <cell r="AF458">
            <v>0</v>
          </cell>
          <cell r="AG458">
            <v>0</v>
          </cell>
          <cell r="AH458">
            <v>0</v>
          </cell>
          <cell r="AI458">
            <v>0</v>
          </cell>
          <cell r="AJ458">
            <v>0</v>
          </cell>
          <cell r="AK458">
            <v>0</v>
          </cell>
          <cell r="AL458">
            <v>0</v>
          </cell>
          <cell r="AM458">
            <v>0</v>
          </cell>
          <cell r="AN458">
            <v>0</v>
          </cell>
          <cell r="AP458">
            <v>0</v>
          </cell>
          <cell r="AT458">
            <v>0</v>
          </cell>
        </row>
        <row r="459">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D459">
            <v>0</v>
          </cell>
          <cell r="AE459">
            <v>0</v>
          </cell>
          <cell r="AF459">
            <v>0</v>
          </cell>
          <cell r="AG459">
            <v>0</v>
          </cell>
          <cell r="AH459">
            <v>0</v>
          </cell>
          <cell r="AI459">
            <v>0</v>
          </cell>
          <cell r="AJ459">
            <v>0</v>
          </cell>
          <cell r="AK459">
            <v>0</v>
          </cell>
          <cell r="AL459">
            <v>0</v>
          </cell>
          <cell r="AM459">
            <v>0</v>
          </cell>
          <cell r="AN459">
            <v>0</v>
          </cell>
          <cell r="AP459">
            <v>0</v>
          </cell>
          <cell r="AT459">
            <v>0</v>
          </cell>
        </row>
        <row r="460">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D460">
            <v>0</v>
          </cell>
          <cell r="AE460">
            <v>0</v>
          </cell>
          <cell r="AF460">
            <v>0</v>
          </cell>
          <cell r="AG460">
            <v>0</v>
          </cell>
          <cell r="AH460">
            <v>0</v>
          </cell>
          <cell r="AI460">
            <v>0</v>
          </cell>
          <cell r="AJ460">
            <v>0</v>
          </cell>
          <cell r="AK460">
            <v>0</v>
          </cell>
          <cell r="AL460">
            <v>0</v>
          </cell>
          <cell r="AM460">
            <v>0</v>
          </cell>
          <cell r="AN460">
            <v>0</v>
          </cell>
          <cell r="AP460">
            <v>0</v>
          </cell>
          <cell r="AT460">
            <v>0</v>
          </cell>
        </row>
        <row r="461">
          <cell r="J461">
            <v>224921.02</v>
          </cell>
          <cell r="K461">
            <v>187434.19</v>
          </cell>
          <cell r="L461">
            <v>149947.35999999999</v>
          </cell>
          <cell r="M461">
            <v>112460.53</v>
          </cell>
          <cell r="N461">
            <v>74973.7</v>
          </cell>
          <cell r="O461">
            <v>37486.870000000003</v>
          </cell>
          <cell r="P461">
            <v>0</v>
          </cell>
          <cell r="Q461">
            <v>305482.43</v>
          </cell>
          <cell r="R461">
            <v>277711.3</v>
          </cell>
          <cell r="S461">
            <v>249940.17</v>
          </cell>
          <cell r="T461">
            <v>222169.04</v>
          </cell>
          <cell r="U461">
            <v>194397.91</v>
          </cell>
          <cell r="V461">
            <v>166626.78</v>
          </cell>
          <cell r="W461">
            <v>138855.65</v>
          </cell>
          <cell r="X461">
            <v>111084.52</v>
          </cell>
          <cell r="Y461">
            <v>83313.39</v>
          </cell>
          <cell r="Z461">
            <v>55542.26</v>
          </cell>
          <cell r="AA461">
            <v>27771.13</v>
          </cell>
          <cell r="AD461">
            <v>201724.5708333333</v>
          </cell>
          <cell r="AE461">
            <v>193223.33</v>
          </cell>
          <cell r="AF461">
            <v>185531.73083333333</v>
          </cell>
          <cell r="AG461">
            <v>178649.77333333332</v>
          </cell>
          <cell r="AH461">
            <v>172577.45749999999</v>
          </cell>
          <cell r="AI461">
            <v>167314.7833333333</v>
          </cell>
          <cell r="AJ461">
            <v>162861.75083333332</v>
          </cell>
          <cell r="AK461">
            <v>159218.35999999999</v>
          </cell>
          <cell r="AL461">
            <v>156384.61083333331</v>
          </cell>
          <cell r="AM461">
            <v>154360.50333333333</v>
          </cell>
          <cell r="AN461">
            <v>153146.03749999998</v>
          </cell>
          <cell r="AP461">
            <v>153463.23541666663</v>
          </cell>
          <cell r="AT461">
            <v>0</v>
          </cell>
        </row>
        <row r="462">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D462">
            <v>0</v>
          </cell>
          <cell r="AE462">
            <v>0</v>
          </cell>
          <cell r="AF462">
            <v>0</v>
          </cell>
          <cell r="AG462">
            <v>0</v>
          </cell>
          <cell r="AH462">
            <v>0</v>
          </cell>
          <cell r="AI462">
            <v>0</v>
          </cell>
          <cell r="AJ462">
            <v>0</v>
          </cell>
          <cell r="AK462">
            <v>0</v>
          </cell>
          <cell r="AL462">
            <v>0</v>
          </cell>
          <cell r="AM462">
            <v>0</v>
          </cell>
          <cell r="AN462">
            <v>0</v>
          </cell>
          <cell r="AP462">
            <v>0</v>
          </cell>
          <cell r="AT462">
            <v>0</v>
          </cell>
        </row>
        <row r="463">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D463">
            <v>0</v>
          </cell>
          <cell r="AE463">
            <v>0</v>
          </cell>
          <cell r="AF463">
            <v>0</v>
          </cell>
          <cell r="AG463">
            <v>0</v>
          </cell>
          <cell r="AH463">
            <v>0</v>
          </cell>
          <cell r="AI463">
            <v>0</v>
          </cell>
          <cell r="AJ463">
            <v>0</v>
          </cell>
          <cell r="AK463">
            <v>0</v>
          </cell>
          <cell r="AL463">
            <v>0</v>
          </cell>
          <cell r="AM463">
            <v>0</v>
          </cell>
          <cell r="AN463">
            <v>0</v>
          </cell>
          <cell r="AP463">
            <v>0</v>
          </cell>
          <cell r="AT463">
            <v>0</v>
          </cell>
        </row>
        <row r="464">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D464">
            <v>0</v>
          </cell>
          <cell r="AE464">
            <v>0</v>
          </cell>
          <cell r="AF464">
            <v>0</v>
          </cell>
          <cell r="AG464">
            <v>0</v>
          </cell>
          <cell r="AH464">
            <v>0</v>
          </cell>
          <cell r="AI464">
            <v>0</v>
          </cell>
          <cell r="AJ464">
            <v>0</v>
          </cell>
          <cell r="AK464">
            <v>0</v>
          </cell>
          <cell r="AL464">
            <v>0</v>
          </cell>
          <cell r="AM464">
            <v>0</v>
          </cell>
          <cell r="AN464">
            <v>0</v>
          </cell>
          <cell r="AP464">
            <v>41592.88958333333</v>
          </cell>
          <cell r="AT464">
            <v>0</v>
          </cell>
        </row>
        <row r="465">
          <cell r="J465">
            <v>2928207.5</v>
          </cell>
          <cell r="K465">
            <v>2635386.75</v>
          </cell>
          <cell r="L465">
            <v>2342566</v>
          </cell>
          <cell r="M465">
            <v>2049745.25</v>
          </cell>
          <cell r="N465">
            <v>1756924.5</v>
          </cell>
          <cell r="O465">
            <v>1464103.75</v>
          </cell>
          <cell r="P465">
            <v>1171283</v>
          </cell>
          <cell r="Q465">
            <v>878462.25</v>
          </cell>
          <cell r="R465">
            <v>585641.5</v>
          </cell>
          <cell r="S465">
            <v>292820.75</v>
          </cell>
          <cell r="T465">
            <v>0</v>
          </cell>
          <cell r="U465">
            <v>2997096.59</v>
          </cell>
          <cell r="V465">
            <v>2724633.32</v>
          </cell>
          <cell r="W465">
            <v>2452169.98</v>
          </cell>
          <cell r="X465">
            <v>2179706.64</v>
          </cell>
          <cell r="Y465">
            <v>1907243.3</v>
          </cell>
          <cell r="Z465">
            <v>1634779.96</v>
          </cell>
          <cell r="AA465">
            <v>1362316.62</v>
          </cell>
          <cell r="AD465">
            <v>1615382.28125</v>
          </cell>
          <cell r="AE465">
            <v>1612677.75</v>
          </cell>
          <cell r="AF465">
            <v>1611055.03125</v>
          </cell>
          <cell r="AG465">
            <v>1610514.125</v>
          </cell>
          <cell r="AH465">
            <v>1601183.6391666669</v>
          </cell>
          <cell r="AI465">
            <v>1583370.8958333333</v>
          </cell>
          <cell r="AJ465">
            <v>1567254.60625</v>
          </cell>
          <cell r="AK465">
            <v>1552834.7675000001</v>
          </cell>
          <cell r="AL465">
            <v>1540111.3795833334</v>
          </cell>
          <cell r="AM465">
            <v>1529084.4425000001</v>
          </cell>
          <cell r="AN465">
            <v>1519753.95625</v>
          </cell>
          <cell r="AP465">
            <v>1506182.3362500004</v>
          </cell>
          <cell r="AT465">
            <v>0</v>
          </cell>
        </row>
        <row r="466">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D466">
            <v>0</v>
          </cell>
          <cell r="AE466">
            <v>0</v>
          </cell>
          <cell r="AF466">
            <v>0</v>
          </cell>
          <cell r="AG466">
            <v>0</v>
          </cell>
          <cell r="AH466">
            <v>0</v>
          </cell>
          <cell r="AI466">
            <v>0</v>
          </cell>
          <cell r="AJ466">
            <v>0</v>
          </cell>
          <cell r="AK466">
            <v>0</v>
          </cell>
          <cell r="AL466">
            <v>0</v>
          </cell>
          <cell r="AM466">
            <v>0</v>
          </cell>
          <cell r="AN466">
            <v>0</v>
          </cell>
          <cell r="AP466">
            <v>10517.44875</v>
          </cell>
          <cell r="AT466">
            <v>0</v>
          </cell>
        </row>
        <row r="467">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D467">
            <v>0</v>
          </cell>
          <cell r="AE467">
            <v>0</v>
          </cell>
          <cell r="AF467">
            <v>0</v>
          </cell>
          <cell r="AG467">
            <v>0</v>
          </cell>
          <cell r="AH467">
            <v>0</v>
          </cell>
          <cell r="AI467">
            <v>0</v>
          </cell>
          <cell r="AJ467">
            <v>0</v>
          </cell>
          <cell r="AK467">
            <v>0</v>
          </cell>
          <cell r="AL467">
            <v>0</v>
          </cell>
          <cell r="AM467">
            <v>0</v>
          </cell>
          <cell r="AN467">
            <v>0</v>
          </cell>
          <cell r="AP467">
            <v>0</v>
          </cell>
          <cell r="AT467">
            <v>0</v>
          </cell>
        </row>
        <row r="468">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D468">
            <v>0</v>
          </cell>
          <cell r="AE468">
            <v>0</v>
          </cell>
          <cell r="AF468">
            <v>0</v>
          </cell>
          <cell r="AG468">
            <v>0</v>
          </cell>
          <cell r="AH468">
            <v>0</v>
          </cell>
          <cell r="AI468">
            <v>0</v>
          </cell>
          <cell r="AJ468">
            <v>0</v>
          </cell>
          <cell r="AK468">
            <v>0</v>
          </cell>
          <cell r="AL468">
            <v>0</v>
          </cell>
          <cell r="AM468">
            <v>0</v>
          </cell>
          <cell r="AN468">
            <v>0</v>
          </cell>
          <cell r="AP468">
            <v>731.67833333333328</v>
          </cell>
          <cell r="AT468">
            <v>0</v>
          </cell>
        </row>
        <row r="469">
          <cell r="J469">
            <v>20000</v>
          </cell>
          <cell r="K469">
            <v>0</v>
          </cell>
          <cell r="L469">
            <v>-20000</v>
          </cell>
          <cell r="M469">
            <v>-40000</v>
          </cell>
          <cell r="N469">
            <v>60000</v>
          </cell>
          <cell r="O469">
            <v>40000</v>
          </cell>
          <cell r="P469">
            <v>20000</v>
          </cell>
          <cell r="Q469">
            <v>0</v>
          </cell>
          <cell r="R469">
            <v>40000</v>
          </cell>
          <cell r="S469">
            <v>20000</v>
          </cell>
          <cell r="T469">
            <v>0</v>
          </cell>
          <cell r="U469">
            <v>-20000</v>
          </cell>
          <cell r="V469">
            <v>20000</v>
          </cell>
          <cell r="W469">
            <v>60000</v>
          </cell>
          <cell r="X469">
            <v>40000</v>
          </cell>
          <cell r="Y469">
            <v>20000</v>
          </cell>
          <cell r="Z469">
            <v>60000</v>
          </cell>
          <cell r="AA469">
            <v>40000</v>
          </cell>
          <cell r="AD469">
            <v>16666.666666666668</v>
          </cell>
          <cell r="AE469">
            <v>18333.333333333332</v>
          </cell>
          <cell r="AF469">
            <v>20000</v>
          </cell>
          <cell r="AG469">
            <v>17500</v>
          </cell>
          <cell r="AH469">
            <v>12500</v>
          </cell>
          <cell r="AI469">
            <v>10000</v>
          </cell>
          <cell r="AJ469">
            <v>12500</v>
          </cell>
          <cell r="AK469">
            <v>17500</v>
          </cell>
          <cell r="AL469">
            <v>22500</v>
          </cell>
          <cell r="AM469">
            <v>25000</v>
          </cell>
          <cell r="AN469">
            <v>25000</v>
          </cell>
          <cell r="AP469">
            <v>25000</v>
          </cell>
          <cell r="AT469">
            <v>0</v>
          </cell>
        </row>
        <row r="470">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D470">
            <v>0</v>
          </cell>
          <cell r="AE470">
            <v>0</v>
          </cell>
          <cell r="AF470">
            <v>0</v>
          </cell>
          <cell r="AG470">
            <v>0</v>
          </cell>
          <cell r="AH470">
            <v>0</v>
          </cell>
          <cell r="AI470">
            <v>0</v>
          </cell>
          <cell r="AJ470">
            <v>0</v>
          </cell>
          <cell r="AK470">
            <v>0</v>
          </cell>
          <cell r="AL470">
            <v>0</v>
          </cell>
          <cell r="AM470">
            <v>0</v>
          </cell>
          <cell r="AN470">
            <v>0</v>
          </cell>
          <cell r="AP470">
            <v>0</v>
          </cell>
          <cell r="AT470">
            <v>0</v>
          </cell>
        </row>
        <row r="471">
          <cell r="J471">
            <v>0</v>
          </cell>
          <cell r="K471">
            <v>0</v>
          </cell>
          <cell r="L471">
            <v>0</v>
          </cell>
          <cell r="M471">
            <v>0</v>
          </cell>
          <cell r="N471">
            <v>0</v>
          </cell>
          <cell r="O471">
            <v>0</v>
          </cell>
          <cell r="P471">
            <v>0</v>
          </cell>
          <cell r="Q471">
            <v>0</v>
          </cell>
          <cell r="R471">
            <v>1210358.42</v>
          </cell>
          <cell r="S471">
            <v>1100325.8400000001</v>
          </cell>
          <cell r="T471">
            <v>990293.26</v>
          </cell>
          <cell r="U471">
            <v>880260.68</v>
          </cell>
          <cell r="V471">
            <v>770228.1</v>
          </cell>
          <cell r="W471">
            <v>660195.52</v>
          </cell>
          <cell r="X471">
            <v>550162.93999999994</v>
          </cell>
          <cell r="Y471">
            <v>440130.36</v>
          </cell>
          <cell r="Z471">
            <v>0</v>
          </cell>
          <cell r="AA471">
            <v>0</v>
          </cell>
          <cell r="AD471">
            <v>99585.416666666672</v>
          </cell>
          <cell r="AE471">
            <v>50431.60083333333</v>
          </cell>
          <cell r="AF471">
            <v>146710.11166666666</v>
          </cell>
          <cell r="AG471">
            <v>233819.24083333332</v>
          </cell>
          <cell r="AH471">
            <v>311758.98833333328</v>
          </cell>
          <cell r="AI471">
            <v>380529.35416666669</v>
          </cell>
          <cell r="AJ471">
            <v>440130.33833333332</v>
          </cell>
          <cell r="AK471">
            <v>490561.94083333336</v>
          </cell>
          <cell r="AL471">
            <v>531824.16166666662</v>
          </cell>
          <cell r="AM471">
            <v>550162.92666666664</v>
          </cell>
          <cell r="AN471">
            <v>550162.92666666664</v>
          </cell>
          <cell r="AP471">
            <v>550162.92666666664</v>
          </cell>
          <cell r="AT471">
            <v>0</v>
          </cell>
        </row>
        <row r="472">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D472">
            <v>0</v>
          </cell>
          <cell r="AE472">
            <v>0</v>
          </cell>
          <cell r="AF472">
            <v>0</v>
          </cell>
          <cell r="AG472">
            <v>0</v>
          </cell>
          <cell r="AH472">
            <v>0</v>
          </cell>
          <cell r="AI472">
            <v>0</v>
          </cell>
          <cell r="AJ472">
            <v>0</v>
          </cell>
          <cell r="AK472">
            <v>0</v>
          </cell>
          <cell r="AL472">
            <v>0</v>
          </cell>
          <cell r="AM472">
            <v>0</v>
          </cell>
          <cell r="AN472">
            <v>0</v>
          </cell>
          <cell r="AP472">
            <v>0</v>
          </cell>
          <cell r="AT472">
            <v>0</v>
          </cell>
        </row>
        <row r="473">
          <cell r="J473">
            <v>529010.06999999995</v>
          </cell>
          <cell r="K473">
            <v>480918.24</v>
          </cell>
          <cell r="L473">
            <v>432826.41</v>
          </cell>
          <cell r="M473">
            <v>384734.58</v>
          </cell>
          <cell r="N473">
            <v>336642.75</v>
          </cell>
          <cell r="O473">
            <v>288550.92</v>
          </cell>
          <cell r="P473">
            <v>240459.09</v>
          </cell>
          <cell r="Q473">
            <v>192367.26</v>
          </cell>
          <cell r="R473">
            <v>144275.43</v>
          </cell>
          <cell r="S473">
            <v>96183.6</v>
          </cell>
          <cell r="T473">
            <v>48091.77</v>
          </cell>
          <cell r="U473">
            <v>0</v>
          </cell>
          <cell r="V473">
            <v>301679.40999999997</v>
          </cell>
          <cell r="W473">
            <v>274254.01</v>
          </cell>
          <cell r="X473">
            <v>361121.29</v>
          </cell>
          <cell r="Y473">
            <v>320996.7</v>
          </cell>
          <cell r="Z473">
            <v>280872.11</v>
          </cell>
          <cell r="AA473">
            <v>240747.51999999999</v>
          </cell>
          <cell r="AD473">
            <v>264941.92166666663</v>
          </cell>
          <cell r="AE473">
            <v>264750.77458333329</v>
          </cell>
          <cell r="AF473">
            <v>264614.24</v>
          </cell>
          <cell r="AG473">
            <v>264532.31791666662</v>
          </cell>
          <cell r="AH473">
            <v>264505.00999999995</v>
          </cell>
          <cell r="AI473">
            <v>255032.89916666667</v>
          </cell>
          <cell r="AJ473">
            <v>236949.77875000003</v>
          </cell>
          <cell r="AK473">
            <v>225351.05583333338</v>
          </cell>
          <cell r="AL473">
            <v>219707.5975</v>
          </cell>
          <cell r="AM473">
            <v>214728.07583333334</v>
          </cell>
          <cell r="AN473">
            <v>210412.49083333332</v>
          </cell>
          <cell r="AP473">
            <v>203773.13083333333</v>
          </cell>
          <cell r="AT473">
            <v>0</v>
          </cell>
        </row>
        <row r="474">
          <cell r="J474">
            <v>127321.93</v>
          </cell>
          <cell r="K474">
            <v>117439.14</v>
          </cell>
          <cell r="L474">
            <v>107556.35</v>
          </cell>
          <cell r="M474">
            <v>97673.56</v>
          </cell>
          <cell r="N474">
            <v>87790.77</v>
          </cell>
          <cell r="O474">
            <v>77907.98</v>
          </cell>
          <cell r="P474">
            <v>58527.17</v>
          </cell>
          <cell r="Q474">
            <v>43895.37</v>
          </cell>
          <cell r="R474">
            <v>29263.57</v>
          </cell>
          <cell r="S474">
            <v>14631.77</v>
          </cell>
          <cell r="T474">
            <v>0</v>
          </cell>
          <cell r="U474">
            <v>168661.92</v>
          </cell>
          <cell r="V474">
            <v>153329.01999999999</v>
          </cell>
          <cell r="W474">
            <v>137996.12</v>
          </cell>
          <cell r="X474">
            <v>122663.22</v>
          </cell>
          <cell r="Y474">
            <v>107330.32</v>
          </cell>
          <cell r="Z474">
            <v>91997.42</v>
          </cell>
          <cell r="AA474">
            <v>76664.52</v>
          </cell>
          <cell r="AD474">
            <v>70271.007916666669</v>
          </cell>
          <cell r="AE474">
            <v>73319.297083333338</v>
          </cell>
          <cell r="AF474">
            <v>75148.269583333327</v>
          </cell>
          <cell r="AG474">
            <v>75757.926666666666</v>
          </cell>
          <cell r="AH474">
            <v>76656.860416666663</v>
          </cell>
          <cell r="AI474">
            <v>78639.422916666663</v>
          </cell>
          <cell r="AJ474">
            <v>80579.592499999999</v>
          </cell>
          <cell r="AK474">
            <v>82065.586250000008</v>
          </cell>
          <cell r="AL474">
            <v>83097.404166666674</v>
          </cell>
          <cell r="AM474">
            <v>83675.046249999999</v>
          </cell>
          <cell r="AN474">
            <v>83798.512499999997</v>
          </cell>
          <cell r="AP474">
            <v>84068.045416666675</v>
          </cell>
          <cell r="AT474">
            <v>0</v>
          </cell>
        </row>
        <row r="475">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D475">
            <v>0</v>
          </cell>
          <cell r="AE475">
            <v>0</v>
          </cell>
          <cell r="AF475">
            <v>0</v>
          </cell>
          <cell r="AG475">
            <v>0</v>
          </cell>
          <cell r="AH475">
            <v>0</v>
          </cell>
          <cell r="AI475">
            <v>0</v>
          </cell>
          <cell r="AJ475">
            <v>0</v>
          </cell>
          <cell r="AK475">
            <v>0</v>
          </cell>
          <cell r="AL475">
            <v>0</v>
          </cell>
          <cell r="AM475">
            <v>0</v>
          </cell>
          <cell r="AN475">
            <v>0</v>
          </cell>
          <cell r="AP475">
            <v>0</v>
          </cell>
          <cell r="AT475">
            <v>0</v>
          </cell>
        </row>
        <row r="476">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D476">
            <v>487.45708333333329</v>
          </cell>
          <cell r="AE476">
            <v>0</v>
          </cell>
          <cell r="AF476">
            <v>0</v>
          </cell>
          <cell r="AG476">
            <v>0</v>
          </cell>
          <cell r="AH476">
            <v>0</v>
          </cell>
          <cell r="AI476">
            <v>0</v>
          </cell>
          <cell r="AJ476">
            <v>0</v>
          </cell>
          <cell r="AK476">
            <v>0</v>
          </cell>
          <cell r="AL476">
            <v>0</v>
          </cell>
          <cell r="AM476">
            <v>0</v>
          </cell>
          <cell r="AN476">
            <v>0</v>
          </cell>
          <cell r="AP476">
            <v>0</v>
          </cell>
          <cell r="AT476">
            <v>0</v>
          </cell>
        </row>
        <row r="477">
          <cell r="J477">
            <v>312572.95</v>
          </cell>
          <cell r="K477">
            <v>281315.65999999997</v>
          </cell>
          <cell r="L477">
            <v>250058.37</v>
          </cell>
          <cell r="M477">
            <v>218801.08</v>
          </cell>
          <cell r="N477">
            <v>187543.79</v>
          </cell>
          <cell r="O477">
            <v>156286.5</v>
          </cell>
          <cell r="P477">
            <v>125029.21</v>
          </cell>
          <cell r="Q477">
            <v>93771.92</v>
          </cell>
          <cell r="R477">
            <v>62514.63</v>
          </cell>
          <cell r="S477">
            <v>99237.34</v>
          </cell>
          <cell r="T477">
            <v>127980.05</v>
          </cell>
          <cell r="U477">
            <v>347782.76</v>
          </cell>
          <cell r="V477">
            <v>350525.47</v>
          </cell>
          <cell r="W477">
            <v>319268.18</v>
          </cell>
          <cell r="X477">
            <v>288010.89</v>
          </cell>
          <cell r="Y477">
            <v>290753.59999999998</v>
          </cell>
          <cell r="Z477">
            <v>259504.25</v>
          </cell>
          <cell r="AA477">
            <v>228246.96</v>
          </cell>
          <cell r="AD477">
            <v>189548.57041666665</v>
          </cell>
          <cell r="AE477">
            <v>189949.44125</v>
          </cell>
          <cell r="AF477">
            <v>193022.46541666662</v>
          </cell>
          <cell r="AG477">
            <v>192090.14291666661</v>
          </cell>
          <cell r="AH477">
            <v>188409.83333333334</v>
          </cell>
          <cell r="AI477">
            <v>190155.87666666662</v>
          </cell>
          <cell r="AJ477">
            <v>193318.58666666667</v>
          </cell>
          <cell r="AK477">
            <v>196481.29666666666</v>
          </cell>
          <cell r="AL477">
            <v>201060.67333333334</v>
          </cell>
          <cell r="AM477">
            <v>207057.04749999999</v>
          </cell>
          <cell r="AN477">
            <v>213053.75249999997</v>
          </cell>
          <cell r="AP477">
            <v>225047.16249999998</v>
          </cell>
          <cell r="AT477">
            <v>0</v>
          </cell>
        </row>
        <row r="478">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D478">
            <v>0</v>
          </cell>
          <cell r="AE478">
            <v>0</v>
          </cell>
          <cell r="AF478">
            <v>0</v>
          </cell>
          <cell r="AG478">
            <v>0</v>
          </cell>
          <cell r="AH478">
            <v>0</v>
          </cell>
          <cell r="AI478">
            <v>0</v>
          </cell>
          <cell r="AJ478">
            <v>0</v>
          </cell>
          <cell r="AK478">
            <v>0</v>
          </cell>
          <cell r="AL478">
            <v>0</v>
          </cell>
          <cell r="AM478">
            <v>0</v>
          </cell>
          <cell r="AN478">
            <v>0</v>
          </cell>
          <cell r="AP478">
            <v>0</v>
          </cell>
          <cell r="AT478">
            <v>0</v>
          </cell>
        </row>
        <row r="479">
          <cell r="J479">
            <v>0</v>
          </cell>
          <cell r="K479">
            <v>0</v>
          </cell>
          <cell r="L479">
            <v>0</v>
          </cell>
          <cell r="M479">
            <v>0</v>
          </cell>
          <cell r="N479">
            <v>0</v>
          </cell>
          <cell r="O479">
            <v>0</v>
          </cell>
          <cell r="P479">
            <v>0</v>
          </cell>
          <cell r="Q479">
            <v>0</v>
          </cell>
          <cell r="R479">
            <v>223040.83</v>
          </cell>
          <cell r="S479">
            <v>202764.39</v>
          </cell>
          <cell r="T479">
            <v>182487.95</v>
          </cell>
          <cell r="U479">
            <v>162211.51</v>
          </cell>
          <cell r="V479">
            <v>141935.07</v>
          </cell>
          <cell r="W479">
            <v>121658.63</v>
          </cell>
          <cell r="X479">
            <v>101382.19</v>
          </cell>
          <cell r="Y479">
            <v>81105.75</v>
          </cell>
          <cell r="Z479">
            <v>60829.31</v>
          </cell>
          <cell r="AA479">
            <v>40552.870000000003</v>
          </cell>
          <cell r="AD479">
            <v>0</v>
          </cell>
          <cell r="AE479">
            <v>9293.3679166666661</v>
          </cell>
          <cell r="AF479">
            <v>27035.252083333336</v>
          </cell>
          <cell r="AG479">
            <v>43087.432916666665</v>
          </cell>
          <cell r="AH479">
            <v>57449.910416666658</v>
          </cell>
          <cell r="AI479">
            <v>70122.684583333335</v>
          </cell>
          <cell r="AJ479">
            <v>81105.755416666667</v>
          </cell>
          <cell r="AK479">
            <v>90399.122916666674</v>
          </cell>
          <cell r="AL479">
            <v>98002.787083333344</v>
          </cell>
          <cell r="AM479">
            <v>103916.74791666667</v>
          </cell>
          <cell r="AN479">
            <v>108141.00541666668</v>
          </cell>
          <cell r="AP479">
            <v>111520.41083333334</v>
          </cell>
          <cell r="AT479">
            <v>0</v>
          </cell>
        </row>
        <row r="480">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74236.210000000006</v>
          </cell>
          <cell r="AD480">
            <v>0</v>
          </cell>
          <cell r="AE480">
            <v>0</v>
          </cell>
          <cell r="AF480">
            <v>0</v>
          </cell>
          <cell r="AG480">
            <v>0</v>
          </cell>
          <cell r="AH480">
            <v>0</v>
          </cell>
          <cell r="AI480">
            <v>0</v>
          </cell>
          <cell r="AJ480">
            <v>0</v>
          </cell>
          <cell r="AK480">
            <v>0</v>
          </cell>
          <cell r="AL480">
            <v>0</v>
          </cell>
          <cell r="AM480">
            <v>0</v>
          </cell>
          <cell r="AN480">
            <v>3093.1754166666669</v>
          </cell>
          <cell r="AP480">
            <v>15465.877083333335</v>
          </cell>
          <cell r="AT480">
            <v>0</v>
          </cell>
        </row>
        <row r="481">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D481">
            <v>0</v>
          </cell>
          <cell r="AE481">
            <v>0</v>
          </cell>
          <cell r="AF481">
            <v>0</v>
          </cell>
          <cell r="AG481">
            <v>0</v>
          </cell>
          <cell r="AH481">
            <v>0</v>
          </cell>
          <cell r="AI481">
            <v>0</v>
          </cell>
          <cell r="AJ481">
            <v>0</v>
          </cell>
          <cell r="AK481">
            <v>0</v>
          </cell>
          <cell r="AL481">
            <v>0</v>
          </cell>
          <cell r="AM481">
            <v>0</v>
          </cell>
          <cell r="AN481">
            <v>0</v>
          </cell>
          <cell r="AP481">
            <v>0</v>
          </cell>
          <cell r="AT481">
            <v>0</v>
          </cell>
        </row>
        <row r="482">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136099.73000000001</v>
          </cell>
          <cell r="AD482">
            <v>0</v>
          </cell>
          <cell r="AE482">
            <v>0</v>
          </cell>
          <cell r="AF482">
            <v>0</v>
          </cell>
          <cell r="AG482">
            <v>0</v>
          </cell>
          <cell r="AH482">
            <v>0</v>
          </cell>
          <cell r="AI482">
            <v>0</v>
          </cell>
          <cell r="AJ482">
            <v>0</v>
          </cell>
          <cell r="AK482">
            <v>0</v>
          </cell>
          <cell r="AL482">
            <v>0</v>
          </cell>
          <cell r="AM482">
            <v>0</v>
          </cell>
          <cell r="AN482">
            <v>5670.8220833333335</v>
          </cell>
          <cell r="AP482">
            <v>27323.052083333332</v>
          </cell>
          <cell r="AT482">
            <v>0</v>
          </cell>
        </row>
        <row r="483">
          <cell r="J483">
            <v>0</v>
          </cell>
          <cell r="K483">
            <v>0</v>
          </cell>
          <cell r="L483">
            <v>0</v>
          </cell>
          <cell r="M483">
            <v>0</v>
          </cell>
          <cell r="N483">
            <v>0</v>
          </cell>
          <cell r="O483">
            <v>0</v>
          </cell>
          <cell r="P483">
            <v>38427.449999999997</v>
          </cell>
          <cell r="Q483">
            <v>0</v>
          </cell>
          <cell r="R483">
            <v>0</v>
          </cell>
          <cell r="S483">
            <v>0</v>
          </cell>
          <cell r="T483">
            <v>0</v>
          </cell>
          <cell r="U483">
            <v>0</v>
          </cell>
          <cell r="V483">
            <v>0</v>
          </cell>
          <cell r="W483">
            <v>0</v>
          </cell>
          <cell r="X483">
            <v>0</v>
          </cell>
          <cell r="Y483">
            <v>0</v>
          </cell>
          <cell r="Z483">
            <v>0</v>
          </cell>
          <cell r="AA483">
            <v>0</v>
          </cell>
          <cell r="AD483">
            <v>11958.257916666667</v>
          </cell>
          <cell r="AE483">
            <v>8637.3770833333328</v>
          </cell>
          <cell r="AF483">
            <v>5316.4962500000001</v>
          </cell>
          <cell r="AG483">
            <v>3542.61375</v>
          </cell>
          <cell r="AH483">
            <v>3315.7295833333333</v>
          </cell>
          <cell r="AI483">
            <v>3202.2874999999999</v>
          </cell>
          <cell r="AJ483">
            <v>3202.2874999999999</v>
          </cell>
          <cell r="AK483">
            <v>3202.2874999999999</v>
          </cell>
          <cell r="AL483">
            <v>3202.2874999999999</v>
          </cell>
          <cell r="AM483">
            <v>3202.2874999999999</v>
          </cell>
          <cell r="AN483">
            <v>3202.2874999999999</v>
          </cell>
          <cell r="AP483">
            <v>278.0625</v>
          </cell>
          <cell r="AT483">
            <v>0</v>
          </cell>
        </row>
        <row r="484">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D484">
            <v>0</v>
          </cell>
          <cell r="AE484">
            <v>0</v>
          </cell>
          <cell r="AF484">
            <v>0</v>
          </cell>
          <cell r="AG484">
            <v>0</v>
          </cell>
          <cell r="AH484">
            <v>0</v>
          </cell>
          <cell r="AI484">
            <v>0</v>
          </cell>
          <cell r="AJ484">
            <v>0</v>
          </cell>
          <cell r="AK484">
            <v>0</v>
          </cell>
          <cell r="AL484">
            <v>0</v>
          </cell>
          <cell r="AM484">
            <v>0</v>
          </cell>
          <cell r="AN484">
            <v>0</v>
          </cell>
          <cell r="AP484">
            <v>0</v>
          </cell>
          <cell r="AT484">
            <v>0</v>
          </cell>
        </row>
        <row r="485">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D485">
            <v>0</v>
          </cell>
          <cell r="AE485">
            <v>0</v>
          </cell>
          <cell r="AF485">
            <v>0</v>
          </cell>
          <cell r="AG485">
            <v>0</v>
          </cell>
          <cell r="AH485">
            <v>0</v>
          </cell>
          <cell r="AI485">
            <v>0</v>
          </cell>
          <cell r="AJ485">
            <v>0</v>
          </cell>
          <cell r="AK485">
            <v>0</v>
          </cell>
          <cell r="AL485">
            <v>0</v>
          </cell>
          <cell r="AM485">
            <v>0</v>
          </cell>
          <cell r="AN485">
            <v>0</v>
          </cell>
          <cell r="AP485">
            <v>0</v>
          </cell>
          <cell r="AT485">
            <v>0</v>
          </cell>
        </row>
        <row r="486">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D486">
            <v>0</v>
          </cell>
          <cell r="AE486">
            <v>0</v>
          </cell>
          <cell r="AF486">
            <v>0</v>
          </cell>
          <cell r="AG486">
            <v>0</v>
          </cell>
          <cell r="AH486">
            <v>0</v>
          </cell>
          <cell r="AI486">
            <v>0</v>
          </cell>
          <cell r="AJ486">
            <v>0</v>
          </cell>
          <cell r="AK486">
            <v>0</v>
          </cell>
          <cell r="AL486">
            <v>0</v>
          </cell>
          <cell r="AM486">
            <v>0</v>
          </cell>
          <cell r="AN486">
            <v>0</v>
          </cell>
          <cell r="AP486">
            <v>0</v>
          </cell>
          <cell r="AT486">
            <v>0</v>
          </cell>
        </row>
        <row r="487">
          <cell r="J487">
            <v>1974823.76</v>
          </cell>
          <cell r="K487">
            <v>1692706.08</v>
          </cell>
          <cell r="L487">
            <v>1410588.4</v>
          </cell>
          <cell r="M487">
            <v>1128470.72</v>
          </cell>
          <cell r="N487">
            <v>904706.51</v>
          </cell>
          <cell r="O487">
            <v>622588.82999999996</v>
          </cell>
          <cell r="P487">
            <v>340471.15</v>
          </cell>
          <cell r="Q487">
            <v>0</v>
          </cell>
          <cell r="R487">
            <v>0</v>
          </cell>
          <cell r="S487">
            <v>0</v>
          </cell>
          <cell r="T487">
            <v>3188469.6</v>
          </cell>
          <cell r="U487">
            <v>2732072.32</v>
          </cell>
          <cell r="V487">
            <v>2372768.87</v>
          </cell>
          <cell r="W487">
            <v>2033801.9</v>
          </cell>
          <cell r="X487">
            <v>1694834.93</v>
          </cell>
          <cell r="Y487">
            <v>1355867.96</v>
          </cell>
          <cell r="Z487">
            <v>1016900.99</v>
          </cell>
          <cell r="AA487">
            <v>677934.02</v>
          </cell>
          <cell r="AD487">
            <v>1072529.6675000002</v>
          </cell>
          <cell r="AE487">
            <v>1072529.6675000002</v>
          </cell>
          <cell r="AF487">
            <v>1072529.6675000002</v>
          </cell>
          <cell r="AG487">
            <v>1099588.4375</v>
          </cell>
          <cell r="AH487">
            <v>1146444.3274999999</v>
          </cell>
          <cell r="AI487">
            <v>1182822.4937500001</v>
          </cell>
          <cell r="AJ487">
            <v>1213615.8658333335</v>
          </cell>
          <cell r="AK487">
            <v>1239671.7970833334</v>
          </cell>
          <cell r="AL487">
            <v>1260990.2875000001</v>
          </cell>
          <cell r="AM487">
            <v>1275139.9424999999</v>
          </cell>
          <cell r="AN487">
            <v>1282120.7620833335</v>
          </cell>
          <cell r="AP487">
            <v>1284301.47</v>
          </cell>
          <cell r="AT487">
            <v>0</v>
          </cell>
        </row>
        <row r="488">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378125</v>
          </cell>
          <cell r="Y488">
            <v>343750</v>
          </cell>
          <cell r="Z488">
            <v>309375</v>
          </cell>
          <cell r="AA488">
            <v>275000</v>
          </cell>
          <cell r="AD488">
            <v>0</v>
          </cell>
          <cell r="AE488">
            <v>0</v>
          </cell>
          <cell r="AF488">
            <v>0</v>
          </cell>
          <cell r="AG488">
            <v>0</v>
          </cell>
          <cell r="AH488">
            <v>0</v>
          </cell>
          <cell r="AI488">
            <v>0</v>
          </cell>
          <cell r="AJ488">
            <v>0</v>
          </cell>
          <cell r="AK488">
            <v>15755.208333333334</v>
          </cell>
          <cell r="AL488">
            <v>45833.333333333336</v>
          </cell>
          <cell r="AM488">
            <v>73046.875</v>
          </cell>
          <cell r="AN488">
            <v>97395.833333333328</v>
          </cell>
          <cell r="AP488">
            <v>137500</v>
          </cell>
          <cell r="AT488">
            <v>0</v>
          </cell>
        </row>
        <row r="489">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D489">
            <v>0</v>
          </cell>
          <cell r="AE489">
            <v>0</v>
          </cell>
          <cell r="AF489">
            <v>0</v>
          </cell>
          <cell r="AG489">
            <v>0</v>
          </cell>
          <cell r="AH489">
            <v>0</v>
          </cell>
          <cell r="AI489">
            <v>0</v>
          </cell>
          <cell r="AJ489">
            <v>0</v>
          </cell>
          <cell r="AK489">
            <v>0</v>
          </cell>
          <cell r="AL489">
            <v>0</v>
          </cell>
          <cell r="AM489">
            <v>0</v>
          </cell>
          <cell r="AN489">
            <v>0</v>
          </cell>
          <cell r="AP489">
            <v>0</v>
          </cell>
          <cell r="AT489">
            <v>0</v>
          </cell>
        </row>
        <row r="490">
          <cell r="J490">
            <v>613930.9</v>
          </cell>
          <cell r="K490">
            <v>526226.48</v>
          </cell>
          <cell r="L490">
            <v>438522.06</v>
          </cell>
          <cell r="M490">
            <v>350817.64</v>
          </cell>
          <cell r="N490">
            <v>263113.21999999997</v>
          </cell>
          <cell r="O490">
            <v>175408.8</v>
          </cell>
          <cell r="P490">
            <v>87704.38</v>
          </cell>
          <cell r="Q490">
            <v>0</v>
          </cell>
          <cell r="R490">
            <v>967806.58</v>
          </cell>
          <cell r="S490">
            <v>879824.16</v>
          </cell>
          <cell r="T490">
            <v>791841.74</v>
          </cell>
          <cell r="U490">
            <v>703859.32</v>
          </cell>
          <cell r="V490">
            <v>615876.9</v>
          </cell>
          <cell r="W490">
            <v>527894.48</v>
          </cell>
          <cell r="X490">
            <v>439912.06</v>
          </cell>
          <cell r="Y490">
            <v>351929.64</v>
          </cell>
          <cell r="Z490">
            <v>263947.21999999997</v>
          </cell>
          <cell r="AA490">
            <v>175964.79999999999</v>
          </cell>
          <cell r="AD490">
            <v>482374.2733333332</v>
          </cell>
          <cell r="AE490">
            <v>482501.68999999994</v>
          </cell>
          <cell r="AF490">
            <v>482744.94</v>
          </cell>
          <cell r="AG490">
            <v>482965.02333333337</v>
          </cell>
          <cell r="AH490">
            <v>483161.94</v>
          </cell>
          <cell r="AI490">
            <v>483335.69000000012</v>
          </cell>
          <cell r="AJ490">
            <v>483486.27333333343</v>
          </cell>
          <cell r="AK490">
            <v>483613.69</v>
          </cell>
          <cell r="AL490">
            <v>483717.93999999994</v>
          </cell>
          <cell r="AM490">
            <v>483799.0233333332</v>
          </cell>
          <cell r="AN490">
            <v>483856.93999999994</v>
          </cell>
          <cell r="AP490">
            <v>483903.2733333332</v>
          </cell>
          <cell r="AT490">
            <v>0</v>
          </cell>
        </row>
        <row r="491">
          <cell r="J491">
            <v>780264.9</v>
          </cell>
          <cell r="K491">
            <v>668798.48</v>
          </cell>
          <cell r="L491">
            <v>557332.06000000006</v>
          </cell>
          <cell r="M491">
            <v>445865.64</v>
          </cell>
          <cell r="N491">
            <v>334399.21999999997</v>
          </cell>
          <cell r="O491">
            <v>222932.8</v>
          </cell>
          <cell r="P491">
            <v>111466.38</v>
          </cell>
          <cell r="Q491">
            <v>0</v>
          </cell>
          <cell r="R491">
            <v>0</v>
          </cell>
          <cell r="S491">
            <v>0</v>
          </cell>
          <cell r="T491">
            <v>0</v>
          </cell>
          <cell r="U491">
            <v>0</v>
          </cell>
          <cell r="V491">
            <v>0</v>
          </cell>
          <cell r="W491">
            <v>0</v>
          </cell>
          <cell r="X491">
            <v>0</v>
          </cell>
          <cell r="Y491">
            <v>0</v>
          </cell>
          <cell r="Z491">
            <v>330097.78000000003</v>
          </cell>
          <cell r="AA491">
            <v>220065.2</v>
          </cell>
          <cell r="AD491">
            <v>613065.27333333343</v>
          </cell>
          <cell r="AE491">
            <v>561976.49916666665</v>
          </cell>
          <cell r="AF491">
            <v>464443.38499999995</v>
          </cell>
          <cell r="AG491">
            <v>376199.13916666666</v>
          </cell>
          <cell r="AH491">
            <v>297243.76166666666</v>
          </cell>
          <cell r="AI491">
            <v>227577.25250000003</v>
          </cell>
          <cell r="AJ491">
            <v>167199.61166666666</v>
          </cell>
          <cell r="AK491">
            <v>116110.83916666667</v>
          </cell>
          <cell r="AL491">
            <v>74310.934999999998</v>
          </cell>
          <cell r="AM491">
            <v>55553.973333333328</v>
          </cell>
          <cell r="AN491">
            <v>55255.263333333336</v>
          </cell>
          <cell r="AP491">
            <v>99930.466666666674</v>
          </cell>
          <cell r="AT491">
            <v>0</v>
          </cell>
        </row>
        <row r="492">
          <cell r="J492">
            <v>465</v>
          </cell>
          <cell r="K492">
            <v>0</v>
          </cell>
          <cell r="L492">
            <v>0</v>
          </cell>
          <cell r="M492">
            <v>1860</v>
          </cell>
          <cell r="N492">
            <v>1860</v>
          </cell>
          <cell r="O492">
            <v>1860</v>
          </cell>
          <cell r="P492">
            <v>1860</v>
          </cell>
          <cell r="Q492">
            <v>0</v>
          </cell>
          <cell r="R492">
            <v>0</v>
          </cell>
          <cell r="S492">
            <v>0</v>
          </cell>
          <cell r="T492">
            <v>0</v>
          </cell>
          <cell r="U492">
            <v>0</v>
          </cell>
          <cell r="V492">
            <v>0</v>
          </cell>
          <cell r="W492">
            <v>0</v>
          </cell>
          <cell r="X492">
            <v>0</v>
          </cell>
          <cell r="Y492">
            <v>0</v>
          </cell>
          <cell r="Z492">
            <v>0</v>
          </cell>
          <cell r="AA492">
            <v>0</v>
          </cell>
          <cell r="AD492">
            <v>936.45833333333337</v>
          </cell>
          <cell r="AE492">
            <v>852.5</v>
          </cell>
          <cell r="AF492">
            <v>781.45833333333337</v>
          </cell>
          <cell r="AG492">
            <v>723.33333333333337</v>
          </cell>
          <cell r="AH492">
            <v>678.125</v>
          </cell>
          <cell r="AI492">
            <v>639.375</v>
          </cell>
          <cell r="AJ492">
            <v>620</v>
          </cell>
          <cell r="AK492">
            <v>620</v>
          </cell>
          <cell r="AL492">
            <v>542.5</v>
          </cell>
          <cell r="AM492">
            <v>387.5</v>
          </cell>
          <cell r="AN492">
            <v>232.5</v>
          </cell>
          <cell r="AP492">
            <v>77.5</v>
          </cell>
          <cell r="AT492">
            <v>0</v>
          </cell>
        </row>
        <row r="493">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D493">
            <v>0</v>
          </cell>
          <cell r="AE493">
            <v>0</v>
          </cell>
          <cell r="AF493">
            <v>0</v>
          </cell>
          <cell r="AG493">
            <v>0</v>
          </cell>
          <cell r="AH493">
            <v>0</v>
          </cell>
          <cell r="AI493">
            <v>0</v>
          </cell>
          <cell r="AJ493">
            <v>0</v>
          </cell>
          <cell r="AK493">
            <v>0</v>
          </cell>
          <cell r="AL493">
            <v>0</v>
          </cell>
          <cell r="AM493">
            <v>0</v>
          </cell>
          <cell r="AN493">
            <v>0</v>
          </cell>
          <cell r="AP493">
            <v>0</v>
          </cell>
          <cell r="AT493">
            <v>0</v>
          </cell>
        </row>
        <row r="494">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D494">
            <v>0</v>
          </cell>
          <cell r="AE494">
            <v>0</v>
          </cell>
          <cell r="AF494">
            <v>0</v>
          </cell>
          <cell r="AG494">
            <v>0</v>
          </cell>
          <cell r="AH494">
            <v>0</v>
          </cell>
          <cell r="AI494">
            <v>0</v>
          </cell>
          <cell r="AJ494">
            <v>0</v>
          </cell>
          <cell r="AK494">
            <v>0</v>
          </cell>
          <cell r="AL494">
            <v>0</v>
          </cell>
          <cell r="AM494">
            <v>0</v>
          </cell>
          <cell r="AN494">
            <v>0</v>
          </cell>
          <cell r="AP494">
            <v>0</v>
          </cell>
          <cell r="AT494">
            <v>0</v>
          </cell>
        </row>
        <row r="495">
          <cell r="J495">
            <v>91391.62</v>
          </cell>
          <cell r="K495">
            <v>78335.67</v>
          </cell>
          <cell r="L495">
            <v>65279.72</v>
          </cell>
          <cell r="M495">
            <v>52223.77</v>
          </cell>
          <cell r="N495">
            <v>39167.82</v>
          </cell>
          <cell r="O495">
            <v>26111.87</v>
          </cell>
          <cell r="P495">
            <v>13055.92</v>
          </cell>
          <cell r="Q495">
            <v>161766.98000000001</v>
          </cell>
          <cell r="R495">
            <v>148286.39999999999</v>
          </cell>
          <cell r="S495">
            <v>134805.82</v>
          </cell>
          <cell r="T495">
            <v>121325.24</v>
          </cell>
          <cell r="U495">
            <v>107844.66</v>
          </cell>
          <cell r="V495">
            <v>94364.08</v>
          </cell>
          <cell r="W495">
            <v>80883.5</v>
          </cell>
          <cell r="X495">
            <v>67402.92</v>
          </cell>
          <cell r="Y495">
            <v>53922.34</v>
          </cell>
          <cell r="Z495">
            <v>40441.760000000002</v>
          </cell>
          <cell r="AA495">
            <v>26961.18</v>
          </cell>
          <cell r="AD495">
            <v>68756.028333333335</v>
          </cell>
          <cell r="AE495">
            <v>81674.919166666659</v>
          </cell>
          <cell r="AF495">
            <v>86942.454583333325</v>
          </cell>
          <cell r="AG495">
            <v>86190.628333333327</v>
          </cell>
          <cell r="AH495">
            <v>86491.412083333344</v>
          </cell>
          <cell r="AI495">
            <v>86756.81</v>
          </cell>
          <cell r="AJ495">
            <v>86986.822083333333</v>
          </cell>
          <cell r="AK495">
            <v>87181.448333333348</v>
          </cell>
          <cell r="AL495">
            <v>87340.688750000016</v>
          </cell>
          <cell r="AM495">
            <v>87464.543333333335</v>
          </cell>
          <cell r="AN495">
            <v>87553.012083333335</v>
          </cell>
          <cell r="AP495">
            <v>80883.499166666661</v>
          </cell>
          <cell r="AT495">
            <v>0</v>
          </cell>
        </row>
        <row r="496">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D496">
            <v>0</v>
          </cell>
          <cell r="AE496">
            <v>0</v>
          </cell>
          <cell r="AF496">
            <v>0</v>
          </cell>
          <cell r="AG496">
            <v>0</v>
          </cell>
          <cell r="AH496">
            <v>0</v>
          </cell>
          <cell r="AI496">
            <v>0</v>
          </cell>
          <cell r="AJ496">
            <v>0</v>
          </cell>
          <cell r="AK496">
            <v>0</v>
          </cell>
          <cell r="AL496">
            <v>0</v>
          </cell>
          <cell r="AM496">
            <v>0</v>
          </cell>
          <cell r="AN496">
            <v>0</v>
          </cell>
          <cell r="AP496">
            <v>0</v>
          </cell>
          <cell r="AT496">
            <v>0</v>
          </cell>
        </row>
        <row r="497">
          <cell r="J497">
            <v>0</v>
          </cell>
          <cell r="K497">
            <v>4836.1000000000004</v>
          </cell>
          <cell r="L497">
            <v>1573.6</v>
          </cell>
          <cell r="M497">
            <v>12594.43</v>
          </cell>
          <cell r="N497">
            <v>97313.23</v>
          </cell>
          <cell r="O497">
            <v>48926.879999999997</v>
          </cell>
          <cell r="P497">
            <v>146132.54999999999</v>
          </cell>
          <cell r="Q497">
            <v>75172.53</v>
          </cell>
          <cell r="R497">
            <v>58548.9</v>
          </cell>
          <cell r="S497">
            <v>22840.29</v>
          </cell>
          <cell r="T497">
            <v>3444.45</v>
          </cell>
          <cell r="U497">
            <v>0</v>
          </cell>
          <cell r="V497">
            <v>0</v>
          </cell>
          <cell r="W497">
            <v>972.22</v>
          </cell>
          <cell r="X497">
            <v>8256.9500000000007</v>
          </cell>
          <cell r="Y497">
            <v>9045.02</v>
          </cell>
          <cell r="Z497">
            <v>177236.94</v>
          </cell>
          <cell r="AA497">
            <v>56035.81</v>
          </cell>
          <cell r="AD497">
            <v>30371.495416666668</v>
          </cell>
          <cell r="AE497">
            <v>34922.814583333333</v>
          </cell>
          <cell r="AF497">
            <v>38043.197083333333</v>
          </cell>
          <cell r="AG497">
            <v>39138.394583333327</v>
          </cell>
          <cell r="AH497">
            <v>39281.91333333333</v>
          </cell>
          <cell r="AI497">
            <v>39281.91333333333</v>
          </cell>
          <cell r="AJ497">
            <v>39120.918333333328</v>
          </cell>
          <cell r="AK497">
            <v>39238.396249999998</v>
          </cell>
          <cell r="AL497">
            <v>39368.977083333324</v>
          </cell>
          <cell r="AM497">
            <v>42551.239583333336</v>
          </cell>
          <cell r="AN497">
            <v>46177.599583333329</v>
          </cell>
          <cell r="AP497">
            <v>62843.48333333333</v>
          </cell>
          <cell r="AT497">
            <v>0</v>
          </cell>
        </row>
        <row r="498">
          <cell r="J498">
            <v>256058.46</v>
          </cell>
          <cell r="K498">
            <v>205044.04</v>
          </cell>
          <cell r="L498">
            <v>102522</v>
          </cell>
          <cell r="M498">
            <v>85556.92</v>
          </cell>
          <cell r="N498">
            <v>1601235.18</v>
          </cell>
          <cell r="O498">
            <v>1454112.77</v>
          </cell>
          <cell r="P498">
            <v>1306990.3600000001</v>
          </cell>
          <cell r="Q498">
            <v>1159867.95</v>
          </cell>
          <cell r="R498">
            <v>1012745.54</v>
          </cell>
          <cell r="S498">
            <v>865623.13</v>
          </cell>
          <cell r="T498">
            <v>718500.72</v>
          </cell>
          <cell r="U498">
            <v>571378.31000000006</v>
          </cell>
          <cell r="V498">
            <v>424255.9</v>
          </cell>
          <cell r="W498">
            <v>277133.46999999997</v>
          </cell>
          <cell r="X498">
            <v>138566.75</v>
          </cell>
          <cell r="Y498">
            <v>86930</v>
          </cell>
          <cell r="Z498">
            <v>78237</v>
          </cell>
          <cell r="AA498">
            <v>1461538.48</v>
          </cell>
          <cell r="AD498">
            <v>689845.28125</v>
          </cell>
          <cell r="AE498">
            <v>712501.64750000008</v>
          </cell>
          <cell r="AF498">
            <v>732130.93791666673</v>
          </cell>
          <cell r="AG498">
            <v>751224.1166666667</v>
          </cell>
          <cell r="AH498">
            <v>769781.18374999997</v>
          </cell>
          <cell r="AI498">
            <v>785311.17500000016</v>
          </cell>
          <cell r="AJ498">
            <v>795323.1279166668</v>
          </cell>
          <cell r="AK498">
            <v>799828.71875000012</v>
          </cell>
          <cell r="AL498">
            <v>801387.79500000027</v>
          </cell>
          <cell r="AM498">
            <v>737986.74916666665</v>
          </cell>
          <cell r="AN498">
            <v>674837.89624999999</v>
          </cell>
          <cell r="AP498">
            <v>675947.1745833332</v>
          </cell>
          <cell r="AT498">
            <v>0</v>
          </cell>
        </row>
        <row r="499">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D499">
            <v>0</v>
          </cell>
          <cell r="AE499">
            <v>0</v>
          </cell>
          <cell r="AF499">
            <v>0</v>
          </cell>
          <cell r="AG499">
            <v>0</v>
          </cell>
          <cell r="AH499">
            <v>0</v>
          </cell>
          <cell r="AI499">
            <v>0</v>
          </cell>
          <cell r="AJ499">
            <v>0</v>
          </cell>
          <cell r="AK499">
            <v>0</v>
          </cell>
          <cell r="AL499">
            <v>0</v>
          </cell>
          <cell r="AM499">
            <v>0</v>
          </cell>
          <cell r="AN499">
            <v>0</v>
          </cell>
          <cell r="AP499">
            <v>0</v>
          </cell>
          <cell r="AT499">
            <v>0</v>
          </cell>
        </row>
        <row r="500">
          <cell r="J500">
            <v>0</v>
          </cell>
          <cell r="K500">
            <v>109815.56</v>
          </cell>
          <cell r="L500">
            <v>109815.56</v>
          </cell>
          <cell r="M500">
            <v>109815.56</v>
          </cell>
          <cell r="N500">
            <v>0</v>
          </cell>
          <cell r="O500">
            <v>0</v>
          </cell>
          <cell r="P500">
            <v>0</v>
          </cell>
          <cell r="Q500">
            <v>0</v>
          </cell>
          <cell r="R500">
            <v>0</v>
          </cell>
          <cell r="S500">
            <v>0</v>
          </cell>
          <cell r="T500">
            <v>0</v>
          </cell>
          <cell r="U500">
            <v>0</v>
          </cell>
          <cell r="V500">
            <v>0</v>
          </cell>
          <cell r="W500">
            <v>0</v>
          </cell>
          <cell r="X500">
            <v>74745.850000000006</v>
          </cell>
          <cell r="Y500">
            <v>37372.92</v>
          </cell>
          <cell r="Z500">
            <v>0</v>
          </cell>
          <cell r="AA500">
            <v>0</v>
          </cell>
          <cell r="AD500">
            <v>27453.89</v>
          </cell>
          <cell r="AE500">
            <v>27453.89</v>
          </cell>
          <cell r="AF500">
            <v>27453.89</v>
          </cell>
          <cell r="AG500">
            <v>27453.89</v>
          </cell>
          <cell r="AH500">
            <v>27453.89</v>
          </cell>
          <cell r="AI500">
            <v>27453.89</v>
          </cell>
          <cell r="AJ500">
            <v>22878.241666666669</v>
          </cell>
          <cell r="AK500">
            <v>16841.355416666669</v>
          </cell>
          <cell r="AL500">
            <v>12361.674166666666</v>
          </cell>
          <cell r="AM500">
            <v>9343.2308333333331</v>
          </cell>
          <cell r="AN500">
            <v>9343.2308333333331</v>
          </cell>
          <cell r="AP500">
            <v>9343.2308333333331</v>
          </cell>
          <cell r="AT500">
            <v>0</v>
          </cell>
        </row>
        <row r="501">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D501">
            <v>0</v>
          </cell>
          <cell r="AE501">
            <v>0</v>
          </cell>
          <cell r="AF501">
            <v>0</v>
          </cell>
          <cell r="AG501">
            <v>0</v>
          </cell>
          <cell r="AH501">
            <v>0</v>
          </cell>
          <cell r="AI501">
            <v>0</v>
          </cell>
          <cell r="AJ501">
            <v>0</v>
          </cell>
          <cell r="AK501">
            <v>0</v>
          </cell>
          <cell r="AL501">
            <v>0</v>
          </cell>
          <cell r="AM501">
            <v>0</v>
          </cell>
          <cell r="AN501">
            <v>0</v>
          </cell>
          <cell r="AP501">
            <v>0</v>
          </cell>
          <cell r="AT501">
            <v>0</v>
          </cell>
        </row>
        <row r="502">
          <cell r="J502">
            <v>0</v>
          </cell>
          <cell r="K502">
            <v>109815.57</v>
          </cell>
          <cell r="L502">
            <v>109815.57</v>
          </cell>
          <cell r="M502">
            <v>109815.57</v>
          </cell>
          <cell r="N502">
            <v>0</v>
          </cell>
          <cell r="O502">
            <v>0</v>
          </cell>
          <cell r="P502">
            <v>0</v>
          </cell>
          <cell r="Q502">
            <v>0</v>
          </cell>
          <cell r="R502">
            <v>0</v>
          </cell>
          <cell r="S502">
            <v>0</v>
          </cell>
          <cell r="T502">
            <v>0</v>
          </cell>
          <cell r="U502">
            <v>0</v>
          </cell>
          <cell r="V502">
            <v>0</v>
          </cell>
          <cell r="W502">
            <v>0</v>
          </cell>
          <cell r="X502">
            <v>74745.850000000006</v>
          </cell>
          <cell r="Y502">
            <v>37372.93</v>
          </cell>
          <cell r="Z502">
            <v>0</v>
          </cell>
          <cell r="AA502">
            <v>0</v>
          </cell>
          <cell r="AD502">
            <v>27453.892500000002</v>
          </cell>
          <cell r="AE502">
            <v>27453.892500000002</v>
          </cell>
          <cell r="AF502">
            <v>27453.892500000002</v>
          </cell>
          <cell r="AG502">
            <v>27453.892500000002</v>
          </cell>
          <cell r="AH502">
            <v>27453.892500000002</v>
          </cell>
          <cell r="AI502">
            <v>27453.892500000002</v>
          </cell>
          <cell r="AJ502">
            <v>22878.243750000005</v>
          </cell>
          <cell r="AK502">
            <v>16841.35666666667</v>
          </cell>
          <cell r="AL502">
            <v>12361.675000000001</v>
          </cell>
          <cell r="AM502">
            <v>9343.2316666666666</v>
          </cell>
          <cell r="AN502">
            <v>9343.2316666666666</v>
          </cell>
          <cell r="AP502">
            <v>9343.2316666666666</v>
          </cell>
          <cell r="AT502">
            <v>0</v>
          </cell>
        </row>
        <row r="503">
          <cell r="J503">
            <v>284291.68</v>
          </cell>
          <cell r="K503">
            <v>243678.59</v>
          </cell>
          <cell r="L503">
            <v>203065.5</v>
          </cell>
          <cell r="M503">
            <v>162452.41</v>
          </cell>
          <cell r="N503">
            <v>121839.32</v>
          </cell>
          <cell r="O503">
            <v>81226.23</v>
          </cell>
          <cell r="P503">
            <v>40613.14</v>
          </cell>
          <cell r="Q503">
            <v>0</v>
          </cell>
          <cell r="R503">
            <v>0</v>
          </cell>
          <cell r="S503">
            <v>0</v>
          </cell>
          <cell r="T503">
            <v>384763.83</v>
          </cell>
          <cell r="U503">
            <v>342012.29</v>
          </cell>
          <cell r="V503">
            <v>299260.75</v>
          </cell>
          <cell r="W503">
            <v>256509.21</v>
          </cell>
          <cell r="X503">
            <v>213757.67</v>
          </cell>
          <cell r="Y503">
            <v>171006.13</v>
          </cell>
          <cell r="Z503">
            <v>128254.59</v>
          </cell>
          <cell r="AA503">
            <v>85503.05</v>
          </cell>
          <cell r="AD503">
            <v>223372.04083333336</v>
          </cell>
          <cell r="AE503">
            <v>204757.70583333334</v>
          </cell>
          <cell r="AF503">
            <v>169221.24791666667</v>
          </cell>
          <cell r="AG503">
            <v>153101.04041666666</v>
          </cell>
          <cell r="AH503">
            <v>154615.76916666667</v>
          </cell>
          <cell r="AI503">
            <v>155952.29374999998</v>
          </cell>
          <cell r="AJ503">
            <v>157110.61416666667</v>
          </cell>
          <cell r="AK503">
            <v>158090.73041666666</v>
          </cell>
          <cell r="AL503">
            <v>158892.64249999999</v>
          </cell>
          <cell r="AM503">
            <v>159516.35041666668</v>
          </cell>
          <cell r="AN503">
            <v>159961.85416666666</v>
          </cell>
          <cell r="AP503">
            <v>160318.2525</v>
          </cell>
          <cell r="AT503">
            <v>0</v>
          </cell>
        </row>
        <row r="504">
          <cell r="J504">
            <v>212919.33</v>
          </cell>
          <cell r="K504">
            <v>184078.35</v>
          </cell>
          <cell r="L504">
            <v>155237.37</v>
          </cell>
          <cell r="M504">
            <v>126396.39</v>
          </cell>
          <cell r="N504">
            <v>97555.41</v>
          </cell>
          <cell r="O504">
            <v>68714.429999999993</v>
          </cell>
          <cell r="P504">
            <v>39873.449999999997</v>
          </cell>
          <cell r="Q504">
            <v>356484</v>
          </cell>
          <cell r="R504">
            <v>326777</v>
          </cell>
          <cell r="S504">
            <v>297070</v>
          </cell>
          <cell r="T504">
            <v>267363</v>
          </cell>
          <cell r="U504">
            <v>237656</v>
          </cell>
          <cell r="V504">
            <v>207949</v>
          </cell>
          <cell r="W504">
            <v>178242</v>
          </cell>
          <cell r="X504">
            <v>148535</v>
          </cell>
          <cell r="Y504">
            <v>118828</v>
          </cell>
          <cell r="Z504">
            <v>89121</v>
          </cell>
          <cell r="AA504">
            <v>59414</v>
          </cell>
          <cell r="AD504">
            <v>197093.0925</v>
          </cell>
          <cell r="AE504">
            <v>197923.03666666662</v>
          </cell>
          <cell r="AF504">
            <v>198221.12208333332</v>
          </cell>
          <cell r="AG504">
            <v>197987.34875</v>
          </cell>
          <cell r="AH504">
            <v>197681.40708333332</v>
          </cell>
          <cell r="AI504">
            <v>197303.29708333334</v>
          </cell>
          <cell r="AJ504">
            <v>196853.01874999996</v>
          </cell>
          <cell r="AK504">
            <v>196330.5720833333</v>
          </cell>
          <cell r="AL504">
            <v>195735.95708333331</v>
          </cell>
          <cell r="AM504">
            <v>195069.17374999999</v>
          </cell>
          <cell r="AN504">
            <v>194330.22208333333</v>
          </cell>
          <cell r="AP504">
            <v>178242</v>
          </cell>
          <cell r="AT504">
            <v>0</v>
          </cell>
        </row>
        <row r="505">
          <cell r="J505">
            <v>193725.26</v>
          </cell>
          <cell r="K505">
            <v>166050.23999999999</v>
          </cell>
          <cell r="L505">
            <v>138375.22</v>
          </cell>
          <cell r="M505">
            <v>110700.2</v>
          </cell>
          <cell r="N505">
            <v>83025.179999999993</v>
          </cell>
          <cell r="O505">
            <v>55350.16</v>
          </cell>
          <cell r="P505">
            <v>27675.14</v>
          </cell>
          <cell r="Q505">
            <v>0</v>
          </cell>
          <cell r="R505">
            <v>306333.71000000002</v>
          </cell>
          <cell r="S505">
            <v>706000.53</v>
          </cell>
          <cell r="T505">
            <v>250636.61</v>
          </cell>
          <cell r="U505">
            <v>222788.06</v>
          </cell>
          <cell r="V505">
            <v>194939.51</v>
          </cell>
          <cell r="W505">
            <v>167090.96</v>
          </cell>
          <cell r="X505">
            <v>139242.41</v>
          </cell>
          <cell r="Y505">
            <v>111393.86</v>
          </cell>
          <cell r="Z505">
            <v>83545.31</v>
          </cell>
          <cell r="AA505">
            <v>55696.76</v>
          </cell>
          <cell r="AD505">
            <v>154518.97166666665</v>
          </cell>
          <cell r="AE505">
            <v>153445.36124999996</v>
          </cell>
          <cell r="AF505">
            <v>170257.17624999999</v>
          </cell>
          <cell r="AG505">
            <v>188207.65625</v>
          </cell>
          <cell r="AH505">
            <v>188330.535</v>
          </cell>
          <cell r="AI505">
            <v>188438.95291666672</v>
          </cell>
          <cell r="AJ505">
            <v>188532.91</v>
          </cell>
          <cell r="AK505">
            <v>188612.40625</v>
          </cell>
          <cell r="AL505">
            <v>188677.44166666665</v>
          </cell>
          <cell r="AM505">
            <v>188728.01624999999</v>
          </cell>
          <cell r="AN505">
            <v>188764.13</v>
          </cell>
          <cell r="AP505">
            <v>188792.99416666664</v>
          </cell>
          <cell r="AT505">
            <v>0</v>
          </cell>
        </row>
        <row r="506">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D506">
            <v>0</v>
          </cell>
          <cell r="AE506">
            <v>0</v>
          </cell>
          <cell r="AF506">
            <v>0</v>
          </cell>
          <cell r="AG506">
            <v>0</v>
          </cell>
          <cell r="AH506">
            <v>0</v>
          </cell>
          <cell r="AI506">
            <v>0</v>
          </cell>
          <cell r="AJ506">
            <v>0</v>
          </cell>
          <cell r="AK506">
            <v>0</v>
          </cell>
          <cell r="AL506">
            <v>0</v>
          </cell>
          <cell r="AM506">
            <v>0</v>
          </cell>
          <cell r="AN506">
            <v>0</v>
          </cell>
          <cell r="AP506">
            <v>0</v>
          </cell>
          <cell r="AT506">
            <v>0</v>
          </cell>
        </row>
        <row r="507">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D507">
            <v>0</v>
          </cell>
          <cell r="AE507">
            <v>0</v>
          </cell>
          <cell r="AF507">
            <v>0</v>
          </cell>
          <cell r="AG507">
            <v>0</v>
          </cell>
          <cell r="AH507">
            <v>0</v>
          </cell>
          <cell r="AI507">
            <v>0</v>
          </cell>
          <cell r="AJ507">
            <v>0</v>
          </cell>
          <cell r="AK507">
            <v>0</v>
          </cell>
          <cell r="AL507">
            <v>0</v>
          </cell>
          <cell r="AM507">
            <v>0</v>
          </cell>
          <cell r="AN507">
            <v>0</v>
          </cell>
          <cell r="AP507">
            <v>0</v>
          </cell>
          <cell r="AT507">
            <v>0</v>
          </cell>
        </row>
        <row r="508">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D508">
            <v>0</v>
          </cell>
          <cell r="AE508">
            <v>0</v>
          </cell>
          <cell r="AF508">
            <v>0</v>
          </cell>
          <cell r="AG508">
            <v>0</v>
          </cell>
          <cell r="AH508">
            <v>0</v>
          </cell>
          <cell r="AI508">
            <v>0</v>
          </cell>
          <cell r="AJ508">
            <v>0</v>
          </cell>
          <cell r="AK508">
            <v>0</v>
          </cell>
          <cell r="AL508">
            <v>0</v>
          </cell>
          <cell r="AM508">
            <v>0</v>
          </cell>
          <cell r="AN508">
            <v>0</v>
          </cell>
          <cell r="AP508">
            <v>0</v>
          </cell>
          <cell r="AT508">
            <v>0</v>
          </cell>
        </row>
        <row r="509">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D509">
            <v>0</v>
          </cell>
          <cell r="AE509">
            <v>0</v>
          </cell>
          <cell r="AF509">
            <v>0</v>
          </cell>
          <cell r="AG509">
            <v>0</v>
          </cell>
          <cell r="AH509">
            <v>0</v>
          </cell>
          <cell r="AI509">
            <v>0</v>
          </cell>
          <cell r="AJ509">
            <v>0</v>
          </cell>
          <cell r="AK509">
            <v>0</v>
          </cell>
          <cell r="AL509">
            <v>0</v>
          </cell>
          <cell r="AM509">
            <v>0</v>
          </cell>
          <cell r="AN509">
            <v>0</v>
          </cell>
          <cell r="AP509">
            <v>0</v>
          </cell>
          <cell r="AT509">
            <v>0</v>
          </cell>
        </row>
        <row r="510">
          <cell r="J510">
            <v>0</v>
          </cell>
          <cell r="K510">
            <v>0</v>
          </cell>
          <cell r="L510">
            <v>0</v>
          </cell>
          <cell r="M510">
            <v>0</v>
          </cell>
          <cell r="N510">
            <v>80439.64</v>
          </cell>
          <cell r="O510">
            <v>70384.679999999993</v>
          </cell>
          <cell r="P510">
            <v>60329.72</v>
          </cell>
          <cell r="Q510">
            <v>70380.84</v>
          </cell>
          <cell r="R510">
            <v>59370.66</v>
          </cell>
          <cell r="S510">
            <v>33030.480000000003</v>
          </cell>
          <cell r="T510">
            <v>22020.3</v>
          </cell>
          <cell r="U510">
            <v>11010.12</v>
          </cell>
          <cell r="V510">
            <v>0</v>
          </cell>
          <cell r="W510">
            <v>0</v>
          </cell>
          <cell r="X510">
            <v>0</v>
          </cell>
          <cell r="Y510">
            <v>0</v>
          </cell>
          <cell r="Z510">
            <v>0</v>
          </cell>
          <cell r="AA510">
            <v>0</v>
          </cell>
          <cell r="AD510">
            <v>20528.705000000002</v>
          </cell>
          <cell r="AE510">
            <v>25935.017500000002</v>
          </cell>
          <cell r="AF510">
            <v>29785.065000000002</v>
          </cell>
          <cell r="AG510">
            <v>32078.847500000003</v>
          </cell>
          <cell r="AH510">
            <v>33455.114999999998</v>
          </cell>
          <cell r="AI510">
            <v>33913.870000000003</v>
          </cell>
          <cell r="AJ510">
            <v>33913.870000000003</v>
          </cell>
          <cell r="AK510">
            <v>33913.870000000003</v>
          </cell>
          <cell r="AL510">
            <v>33913.870000000003</v>
          </cell>
          <cell r="AM510">
            <v>30562.218333333334</v>
          </cell>
          <cell r="AN510">
            <v>24277.871666666662</v>
          </cell>
          <cell r="AP510">
            <v>13385.165000000001</v>
          </cell>
          <cell r="AT510">
            <v>0</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D511">
            <v>0</v>
          </cell>
          <cell r="AE511">
            <v>0</v>
          </cell>
          <cell r="AF511">
            <v>0</v>
          </cell>
          <cell r="AG511">
            <v>0</v>
          </cell>
          <cell r="AH511">
            <v>0</v>
          </cell>
          <cell r="AI511">
            <v>0</v>
          </cell>
          <cell r="AJ511">
            <v>0</v>
          </cell>
          <cell r="AK511">
            <v>0</v>
          </cell>
          <cell r="AL511">
            <v>0</v>
          </cell>
          <cell r="AM511">
            <v>0</v>
          </cell>
          <cell r="AN511">
            <v>0</v>
          </cell>
          <cell r="AP511">
            <v>0</v>
          </cell>
          <cell r="AT511">
            <v>0</v>
          </cell>
        </row>
        <row r="512">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D512">
            <v>0</v>
          </cell>
          <cell r="AE512">
            <v>0</v>
          </cell>
          <cell r="AF512">
            <v>0</v>
          </cell>
          <cell r="AG512">
            <v>0</v>
          </cell>
          <cell r="AH512">
            <v>0</v>
          </cell>
          <cell r="AI512">
            <v>0</v>
          </cell>
          <cell r="AJ512">
            <v>0</v>
          </cell>
          <cell r="AK512">
            <v>0</v>
          </cell>
          <cell r="AL512">
            <v>0</v>
          </cell>
          <cell r="AM512">
            <v>0</v>
          </cell>
          <cell r="AN512">
            <v>0</v>
          </cell>
          <cell r="AP512">
            <v>31375.087916666667</v>
          </cell>
          <cell r="AT512">
            <v>0</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D513">
            <v>0</v>
          </cell>
          <cell r="AE513">
            <v>0</v>
          </cell>
          <cell r="AF513">
            <v>0</v>
          </cell>
          <cell r="AG513">
            <v>0</v>
          </cell>
          <cell r="AH513">
            <v>0</v>
          </cell>
          <cell r="AI513">
            <v>0</v>
          </cell>
          <cell r="AJ513">
            <v>0</v>
          </cell>
          <cell r="AK513">
            <v>0</v>
          </cell>
          <cell r="AL513">
            <v>0</v>
          </cell>
          <cell r="AM513">
            <v>0</v>
          </cell>
          <cell r="AN513">
            <v>0</v>
          </cell>
          <cell r="AP513">
            <v>0</v>
          </cell>
          <cell r="AT513">
            <v>0</v>
          </cell>
        </row>
        <row r="514">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D514">
            <v>0</v>
          </cell>
          <cell r="AE514">
            <v>0</v>
          </cell>
          <cell r="AF514">
            <v>0</v>
          </cell>
          <cell r="AG514">
            <v>0</v>
          </cell>
          <cell r="AH514">
            <v>0</v>
          </cell>
          <cell r="AI514">
            <v>0</v>
          </cell>
          <cell r="AJ514">
            <v>0</v>
          </cell>
          <cell r="AK514">
            <v>0</v>
          </cell>
          <cell r="AL514">
            <v>0</v>
          </cell>
          <cell r="AM514">
            <v>0</v>
          </cell>
          <cell r="AN514">
            <v>0</v>
          </cell>
          <cell r="AP514">
            <v>0</v>
          </cell>
          <cell r="AT514">
            <v>0</v>
          </cell>
        </row>
        <row r="515">
          <cell r="J515">
            <v>0</v>
          </cell>
          <cell r="K515">
            <v>0</v>
          </cell>
          <cell r="L515">
            <v>0</v>
          </cell>
          <cell r="M515">
            <v>81120.5</v>
          </cell>
          <cell r="N515">
            <v>0</v>
          </cell>
          <cell r="O515">
            <v>0</v>
          </cell>
          <cell r="P515">
            <v>119044.75</v>
          </cell>
          <cell r="Q515">
            <v>348969.2</v>
          </cell>
          <cell r="R515">
            <v>303928.2</v>
          </cell>
          <cell r="S515">
            <v>293105.95</v>
          </cell>
          <cell r="T515">
            <v>206527.95</v>
          </cell>
          <cell r="U515">
            <v>103871.67</v>
          </cell>
          <cell r="V515">
            <v>103871.67</v>
          </cell>
          <cell r="W515">
            <v>3572722.56</v>
          </cell>
          <cell r="X515">
            <v>2928143.4</v>
          </cell>
          <cell r="Y515">
            <v>105205.85</v>
          </cell>
          <cell r="Z515">
            <v>35434.199999999997</v>
          </cell>
          <cell r="AA515">
            <v>35434.199999999997</v>
          </cell>
          <cell r="AD515">
            <v>31220.820833333331</v>
          </cell>
          <cell r="AE515">
            <v>58424.879166666658</v>
          </cell>
          <cell r="AF515">
            <v>83301.302083333328</v>
          </cell>
          <cell r="AG515">
            <v>104119.38124999999</v>
          </cell>
          <cell r="AH515">
            <v>117052.69874999998</v>
          </cell>
          <cell r="AI515">
            <v>125708.67124999997</v>
          </cell>
          <cell r="AJ515">
            <v>278900.09749999997</v>
          </cell>
          <cell r="AK515">
            <v>549769.51249999995</v>
          </cell>
          <cell r="AL515">
            <v>672779.04374999995</v>
          </cell>
          <cell r="AM515">
            <v>675259.02499999991</v>
          </cell>
          <cell r="AN515">
            <v>678211.87499999988</v>
          </cell>
          <cell r="AP515">
            <v>655227.52083333337</v>
          </cell>
          <cell r="AT515">
            <v>0</v>
          </cell>
        </row>
        <row r="516">
          <cell r="J516">
            <v>87611.67</v>
          </cell>
          <cell r="K516">
            <v>75095.73</v>
          </cell>
          <cell r="L516">
            <v>62579.79</v>
          </cell>
          <cell r="M516">
            <v>50063.85</v>
          </cell>
          <cell r="N516">
            <v>37547.910000000003</v>
          </cell>
          <cell r="O516">
            <v>25031.97</v>
          </cell>
          <cell r="P516">
            <v>195316.84</v>
          </cell>
          <cell r="Q516">
            <v>182800.81</v>
          </cell>
          <cell r="R516">
            <v>167567.41</v>
          </cell>
          <cell r="S516">
            <v>152334.01</v>
          </cell>
          <cell r="T516">
            <v>137100.60999999999</v>
          </cell>
          <cell r="U516">
            <v>121867.21</v>
          </cell>
          <cell r="V516">
            <v>106633.81</v>
          </cell>
          <cell r="W516">
            <v>91400.41</v>
          </cell>
          <cell r="X516">
            <v>76167.009999999995</v>
          </cell>
          <cell r="Y516">
            <v>60933.61</v>
          </cell>
          <cell r="Z516">
            <v>45700.21</v>
          </cell>
          <cell r="AA516">
            <v>30466.81</v>
          </cell>
          <cell r="AD516">
            <v>97945.827499999999</v>
          </cell>
          <cell r="AE516">
            <v>100550.05333333333</v>
          </cell>
          <cell r="AF516">
            <v>102927.82416666666</v>
          </cell>
          <cell r="AG516">
            <v>105079.14000000001</v>
          </cell>
          <cell r="AH516">
            <v>107004.00083333331</v>
          </cell>
          <cell r="AI516">
            <v>108702.40666666666</v>
          </cell>
          <cell r="AJ516">
            <v>110174.3575</v>
          </cell>
          <cell r="AK516">
            <v>111419.85333333333</v>
          </cell>
          <cell r="AL516">
            <v>112438.89416666667</v>
          </cell>
          <cell r="AM516">
            <v>113231.48</v>
          </cell>
          <cell r="AN516">
            <v>113797.61083333332</v>
          </cell>
          <cell r="AP516">
            <v>91400.409583333341</v>
          </cell>
          <cell r="AT516">
            <v>0</v>
          </cell>
        </row>
        <row r="517">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D517">
            <v>0</v>
          </cell>
          <cell r="AE517">
            <v>0</v>
          </cell>
          <cell r="AF517">
            <v>0</v>
          </cell>
          <cell r="AG517">
            <v>0</v>
          </cell>
          <cell r="AH517">
            <v>0</v>
          </cell>
          <cell r="AI517">
            <v>0</v>
          </cell>
          <cell r="AJ517">
            <v>0</v>
          </cell>
          <cell r="AK517">
            <v>0</v>
          </cell>
          <cell r="AL517">
            <v>0</v>
          </cell>
          <cell r="AM517">
            <v>0</v>
          </cell>
          <cell r="AN517">
            <v>0</v>
          </cell>
          <cell r="AP517">
            <v>0</v>
          </cell>
          <cell r="AT517">
            <v>0</v>
          </cell>
        </row>
        <row r="518">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D518">
            <v>0</v>
          </cell>
          <cell r="AE518">
            <v>0</v>
          </cell>
          <cell r="AF518">
            <v>0</v>
          </cell>
          <cell r="AG518">
            <v>0</v>
          </cell>
          <cell r="AH518">
            <v>0</v>
          </cell>
          <cell r="AI518">
            <v>0</v>
          </cell>
          <cell r="AJ518">
            <v>0</v>
          </cell>
          <cell r="AK518">
            <v>0</v>
          </cell>
          <cell r="AL518">
            <v>0</v>
          </cell>
          <cell r="AM518">
            <v>0</v>
          </cell>
          <cell r="AN518">
            <v>0</v>
          </cell>
          <cell r="AP518">
            <v>0</v>
          </cell>
          <cell r="AT518">
            <v>0</v>
          </cell>
        </row>
        <row r="519">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D519">
            <v>0</v>
          </cell>
          <cell r="AE519">
            <v>0</v>
          </cell>
          <cell r="AF519">
            <v>0</v>
          </cell>
          <cell r="AG519">
            <v>0</v>
          </cell>
          <cell r="AH519">
            <v>0</v>
          </cell>
          <cell r="AI519">
            <v>0</v>
          </cell>
          <cell r="AJ519">
            <v>0</v>
          </cell>
          <cell r="AK519">
            <v>0</v>
          </cell>
          <cell r="AL519">
            <v>0</v>
          </cell>
          <cell r="AM519">
            <v>0</v>
          </cell>
          <cell r="AN519">
            <v>0</v>
          </cell>
          <cell r="AP519">
            <v>0</v>
          </cell>
          <cell r="AT519">
            <v>0</v>
          </cell>
        </row>
        <row r="520">
          <cell r="J520">
            <v>172812.35</v>
          </cell>
          <cell r="K520">
            <v>148124.87</v>
          </cell>
          <cell r="L520">
            <v>123437.39</v>
          </cell>
          <cell r="M520">
            <v>98749.91</v>
          </cell>
          <cell r="N520">
            <v>74062.429999999993</v>
          </cell>
          <cell r="O520">
            <v>49374.95</v>
          </cell>
          <cell r="P520">
            <v>24687.47</v>
          </cell>
          <cell r="Q520">
            <v>505199.74</v>
          </cell>
          <cell r="R520">
            <v>463099.76</v>
          </cell>
          <cell r="S520">
            <v>420999.78</v>
          </cell>
          <cell r="T520">
            <v>378899.8</v>
          </cell>
          <cell r="U520">
            <v>336799.82</v>
          </cell>
          <cell r="V520">
            <v>294699.84000000003</v>
          </cell>
          <cell r="W520">
            <v>252599.86</v>
          </cell>
          <cell r="X520">
            <v>210499.88</v>
          </cell>
          <cell r="Y520">
            <v>168399.9</v>
          </cell>
          <cell r="Z520">
            <v>126299.92</v>
          </cell>
          <cell r="AA520">
            <v>84199.94</v>
          </cell>
          <cell r="AD520">
            <v>134595.93083333329</v>
          </cell>
          <cell r="AE520">
            <v>174744.24333333329</v>
          </cell>
          <cell r="AF520">
            <v>201097.77458333332</v>
          </cell>
          <cell r="AG520">
            <v>214882.66958333334</v>
          </cell>
          <cell r="AH520">
            <v>227216.52291666667</v>
          </cell>
          <cell r="AI520">
            <v>238099.33458333334</v>
          </cell>
          <cell r="AJ520">
            <v>247531.10458333333</v>
          </cell>
          <cell r="AK520">
            <v>255511.83291666667</v>
          </cell>
          <cell r="AL520">
            <v>262041.51958333328</v>
          </cell>
          <cell r="AM520">
            <v>267120.1645833333</v>
          </cell>
          <cell r="AN520">
            <v>270747.76791666663</v>
          </cell>
          <cell r="AP520">
            <v>277822.85291666666</v>
          </cell>
          <cell r="AT520">
            <v>0</v>
          </cell>
        </row>
        <row r="521">
          <cell r="J521">
            <v>0</v>
          </cell>
          <cell r="K521">
            <v>0</v>
          </cell>
          <cell r="L521">
            <v>0</v>
          </cell>
          <cell r="M521">
            <v>0</v>
          </cell>
          <cell r="N521">
            <v>0</v>
          </cell>
          <cell r="O521">
            <v>0</v>
          </cell>
          <cell r="P521">
            <v>0</v>
          </cell>
          <cell r="Q521">
            <v>0</v>
          </cell>
          <cell r="R521">
            <v>0</v>
          </cell>
          <cell r="S521">
            <v>233300.81</v>
          </cell>
          <cell r="T521">
            <v>0</v>
          </cell>
          <cell r="U521">
            <v>0</v>
          </cell>
          <cell r="V521">
            <v>0</v>
          </cell>
          <cell r="W521">
            <v>0</v>
          </cell>
          <cell r="X521">
            <v>0</v>
          </cell>
          <cell r="Y521">
            <v>0</v>
          </cell>
          <cell r="Z521">
            <v>0</v>
          </cell>
          <cell r="AA521">
            <v>0</v>
          </cell>
          <cell r="AD521">
            <v>0</v>
          </cell>
          <cell r="AE521">
            <v>0</v>
          </cell>
          <cell r="AF521">
            <v>9720.8670833333326</v>
          </cell>
          <cell r="AG521">
            <v>19441.734166666665</v>
          </cell>
          <cell r="AH521">
            <v>19441.734166666665</v>
          </cell>
          <cell r="AI521">
            <v>19441.734166666665</v>
          </cell>
          <cell r="AJ521">
            <v>19441.734166666665</v>
          </cell>
          <cell r="AK521">
            <v>19441.734166666665</v>
          </cell>
          <cell r="AL521">
            <v>19441.734166666665</v>
          </cell>
          <cell r="AM521">
            <v>19441.734166666665</v>
          </cell>
          <cell r="AN521">
            <v>19441.734166666665</v>
          </cell>
          <cell r="AP521">
            <v>19441.734166666665</v>
          </cell>
          <cell r="AT521">
            <v>0</v>
          </cell>
        </row>
        <row r="522">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D522">
            <v>0</v>
          </cell>
          <cell r="AE522">
            <v>0</v>
          </cell>
          <cell r="AF522">
            <v>0</v>
          </cell>
          <cell r="AG522">
            <v>0</v>
          </cell>
          <cell r="AH522">
            <v>0</v>
          </cell>
          <cell r="AI522">
            <v>0</v>
          </cell>
          <cell r="AJ522">
            <v>0</v>
          </cell>
          <cell r="AK522">
            <v>0</v>
          </cell>
          <cell r="AL522">
            <v>0</v>
          </cell>
          <cell r="AM522">
            <v>0</v>
          </cell>
          <cell r="AN522">
            <v>0</v>
          </cell>
          <cell r="AP522">
            <v>0</v>
          </cell>
          <cell r="AT522">
            <v>0</v>
          </cell>
        </row>
        <row r="523">
          <cell r="J523">
            <v>0</v>
          </cell>
          <cell r="K523">
            <v>0</v>
          </cell>
          <cell r="L523">
            <v>0</v>
          </cell>
          <cell r="M523">
            <v>0</v>
          </cell>
          <cell r="N523">
            <v>0</v>
          </cell>
          <cell r="O523">
            <v>0</v>
          </cell>
          <cell r="P523">
            <v>0</v>
          </cell>
          <cell r="Q523">
            <v>0</v>
          </cell>
          <cell r="R523">
            <v>0</v>
          </cell>
          <cell r="S523">
            <v>128059.38</v>
          </cell>
          <cell r="T523">
            <v>0</v>
          </cell>
          <cell r="U523">
            <v>0</v>
          </cell>
          <cell r="V523">
            <v>0</v>
          </cell>
          <cell r="W523">
            <v>0</v>
          </cell>
          <cell r="X523">
            <v>0</v>
          </cell>
          <cell r="Y523">
            <v>0</v>
          </cell>
          <cell r="Z523">
            <v>0</v>
          </cell>
          <cell r="AA523">
            <v>0</v>
          </cell>
          <cell r="AD523">
            <v>0</v>
          </cell>
          <cell r="AE523">
            <v>0</v>
          </cell>
          <cell r="AF523">
            <v>5335.8074999999999</v>
          </cell>
          <cell r="AG523">
            <v>10671.615</v>
          </cell>
          <cell r="AH523">
            <v>10671.615</v>
          </cell>
          <cell r="AI523">
            <v>10671.615</v>
          </cell>
          <cell r="AJ523">
            <v>10671.615</v>
          </cell>
          <cell r="AK523">
            <v>10671.615</v>
          </cell>
          <cell r="AL523">
            <v>10671.615</v>
          </cell>
          <cell r="AM523">
            <v>10671.615</v>
          </cell>
          <cell r="AN523">
            <v>10671.615</v>
          </cell>
          <cell r="AP523">
            <v>10671.615</v>
          </cell>
          <cell r="AT523">
            <v>0</v>
          </cell>
        </row>
        <row r="524">
          <cell r="J524">
            <v>417039</v>
          </cell>
          <cell r="K524">
            <v>357462</v>
          </cell>
          <cell r="L524">
            <v>297885</v>
          </cell>
          <cell r="M524">
            <v>238308</v>
          </cell>
          <cell r="N524">
            <v>178731</v>
          </cell>
          <cell r="O524">
            <v>119154</v>
          </cell>
          <cell r="P524">
            <v>59577</v>
          </cell>
          <cell r="Q524">
            <v>0</v>
          </cell>
          <cell r="R524">
            <v>674283.49</v>
          </cell>
          <cell r="S524">
            <v>612984.98</v>
          </cell>
          <cell r="T524">
            <v>551686.47</v>
          </cell>
          <cell r="U524">
            <v>490387.96</v>
          </cell>
          <cell r="V524">
            <v>429089.45</v>
          </cell>
          <cell r="W524">
            <v>367790.94</v>
          </cell>
          <cell r="X524">
            <v>306492.43</v>
          </cell>
          <cell r="Y524">
            <v>245193.92</v>
          </cell>
          <cell r="Z524">
            <v>183895.41</v>
          </cell>
          <cell r="AA524">
            <v>122596.9</v>
          </cell>
          <cell r="AD524">
            <v>327673.5</v>
          </cell>
          <cell r="AE524">
            <v>328462.5204166667</v>
          </cell>
          <cell r="AF524">
            <v>329968.83166666672</v>
          </cell>
          <cell r="AG524">
            <v>331331.68375000003</v>
          </cell>
          <cell r="AH524">
            <v>332551.07666666672</v>
          </cell>
          <cell r="AI524">
            <v>333627.01041666663</v>
          </cell>
          <cell r="AJ524">
            <v>334559.48499999993</v>
          </cell>
          <cell r="AK524">
            <v>335348.50041666668</v>
          </cell>
          <cell r="AL524">
            <v>335994.0566666667</v>
          </cell>
          <cell r="AM524">
            <v>336496.15375</v>
          </cell>
          <cell r="AN524">
            <v>336854.79166666669</v>
          </cell>
          <cell r="AP524">
            <v>337141.69500000001</v>
          </cell>
          <cell r="AT524">
            <v>0</v>
          </cell>
        </row>
        <row r="525">
          <cell r="J525">
            <v>262418.3</v>
          </cell>
          <cell r="K525">
            <v>224929.96</v>
          </cell>
          <cell r="L525">
            <v>187441.62</v>
          </cell>
          <cell r="M525">
            <v>149953.28</v>
          </cell>
          <cell r="N525">
            <v>112464.94</v>
          </cell>
          <cell r="O525">
            <v>74976.600000000006</v>
          </cell>
          <cell r="P525">
            <v>37488.26</v>
          </cell>
          <cell r="Q525">
            <v>0</v>
          </cell>
          <cell r="R525">
            <v>412371.66</v>
          </cell>
          <cell r="S525">
            <v>374883.32</v>
          </cell>
          <cell r="T525">
            <v>337394.98</v>
          </cell>
          <cell r="U525">
            <v>299906.64</v>
          </cell>
          <cell r="V525">
            <v>262418.3</v>
          </cell>
          <cell r="W525">
            <v>224929.96</v>
          </cell>
          <cell r="X525">
            <v>187441.62</v>
          </cell>
          <cell r="Y525">
            <v>149953.28</v>
          </cell>
          <cell r="Z525">
            <v>112464.94</v>
          </cell>
          <cell r="AA525">
            <v>74976.600000000006</v>
          </cell>
          <cell r="AD525">
            <v>206185.79666666663</v>
          </cell>
          <cell r="AE525">
            <v>206185.79666666666</v>
          </cell>
          <cell r="AF525">
            <v>206185.79666666666</v>
          </cell>
          <cell r="AG525">
            <v>206185.79666666663</v>
          </cell>
          <cell r="AH525">
            <v>206185.79666666666</v>
          </cell>
          <cell r="AI525">
            <v>206185.79666666666</v>
          </cell>
          <cell r="AJ525">
            <v>206185.79666666666</v>
          </cell>
          <cell r="AK525">
            <v>206185.79666666672</v>
          </cell>
          <cell r="AL525">
            <v>206185.79666666666</v>
          </cell>
          <cell r="AM525">
            <v>206185.79666666663</v>
          </cell>
          <cell r="AN525">
            <v>206185.79666666663</v>
          </cell>
          <cell r="AP525">
            <v>264395.42166666663</v>
          </cell>
          <cell r="AT525">
            <v>0</v>
          </cell>
        </row>
        <row r="526">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D526">
            <v>0</v>
          </cell>
          <cell r="AE526">
            <v>0</v>
          </cell>
          <cell r="AF526">
            <v>0</v>
          </cell>
          <cell r="AG526">
            <v>0</v>
          </cell>
          <cell r="AH526">
            <v>0</v>
          </cell>
          <cell r="AI526">
            <v>0</v>
          </cell>
          <cell r="AJ526">
            <v>0</v>
          </cell>
          <cell r="AK526">
            <v>0</v>
          </cell>
          <cell r="AL526">
            <v>0</v>
          </cell>
          <cell r="AM526">
            <v>0</v>
          </cell>
          <cell r="AN526">
            <v>0</v>
          </cell>
          <cell r="AP526">
            <v>0</v>
          </cell>
          <cell r="AT526" t="str">
            <v>23</v>
          </cell>
        </row>
        <row r="527">
          <cell r="J527">
            <v>50930.85</v>
          </cell>
          <cell r="K527">
            <v>43655.02</v>
          </cell>
          <cell r="L527">
            <v>36379.19</v>
          </cell>
          <cell r="M527">
            <v>29103.360000000001</v>
          </cell>
          <cell r="N527">
            <v>21827.53</v>
          </cell>
          <cell r="O527">
            <v>14551.7</v>
          </cell>
          <cell r="P527">
            <v>7275.87</v>
          </cell>
          <cell r="Q527">
            <v>0</v>
          </cell>
          <cell r="R527">
            <v>0</v>
          </cell>
          <cell r="S527">
            <v>0</v>
          </cell>
          <cell r="T527">
            <v>65082.74</v>
          </cell>
          <cell r="U527">
            <v>57851.32</v>
          </cell>
          <cell r="V527">
            <v>50619.9</v>
          </cell>
          <cell r="W527">
            <v>43388.480000000003</v>
          </cell>
          <cell r="X527">
            <v>36157.06</v>
          </cell>
          <cell r="Y527">
            <v>28925.64</v>
          </cell>
          <cell r="Z527">
            <v>21694.22</v>
          </cell>
          <cell r="AA527">
            <v>14462.8</v>
          </cell>
          <cell r="AD527">
            <v>40017.101666666669</v>
          </cell>
          <cell r="AE527">
            <v>36682.344583333332</v>
          </cell>
          <cell r="AF527">
            <v>30315.99</v>
          </cell>
          <cell r="AG527">
            <v>27267.735416666663</v>
          </cell>
          <cell r="AH527">
            <v>27236.271666666667</v>
          </cell>
          <cell r="AI527">
            <v>27208.508749999997</v>
          </cell>
          <cell r="AJ527">
            <v>27184.446666666667</v>
          </cell>
          <cell r="AK527">
            <v>27164.085416666665</v>
          </cell>
          <cell r="AL527">
            <v>27147.424999999999</v>
          </cell>
          <cell r="AM527">
            <v>27134.46541666667</v>
          </cell>
          <cell r="AN527">
            <v>27125.206666666665</v>
          </cell>
          <cell r="AP527">
            <v>27117.794999999998</v>
          </cell>
          <cell r="AT527">
            <v>0</v>
          </cell>
        </row>
        <row r="528">
          <cell r="J528">
            <v>66887.520000000004</v>
          </cell>
          <cell r="K528">
            <v>59455.57</v>
          </cell>
          <cell r="L528">
            <v>52023.62</v>
          </cell>
          <cell r="M528">
            <v>44591.67</v>
          </cell>
          <cell r="N528">
            <v>37159.72</v>
          </cell>
          <cell r="O528">
            <v>29727.77</v>
          </cell>
          <cell r="P528">
            <v>22295.82</v>
          </cell>
          <cell r="Q528">
            <v>14863.87</v>
          </cell>
          <cell r="R528">
            <v>7431.92</v>
          </cell>
          <cell r="S528">
            <v>0</v>
          </cell>
          <cell r="T528">
            <v>0</v>
          </cell>
          <cell r="U528">
            <v>74319.47</v>
          </cell>
          <cell r="V528">
            <v>66887.520000000004</v>
          </cell>
          <cell r="W528">
            <v>59455.57</v>
          </cell>
          <cell r="X528">
            <v>52023.62</v>
          </cell>
          <cell r="Y528">
            <v>44591.67</v>
          </cell>
          <cell r="Z528">
            <v>37159.72</v>
          </cell>
          <cell r="AA528">
            <v>29727.77</v>
          </cell>
          <cell r="AD528">
            <v>34063.082916666674</v>
          </cell>
          <cell r="AE528">
            <v>34063.080416666664</v>
          </cell>
          <cell r="AF528">
            <v>34063.079166666663</v>
          </cell>
          <cell r="AG528">
            <v>34063.079166666663</v>
          </cell>
          <cell r="AH528">
            <v>34063.079166666663</v>
          </cell>
          <cell r="AI528">
            <v>34063.079166666663</v>
          </cell>
          <cell r="AJ528">
            <v>34063.07916666667</v>
          </cell>
          <cell r="AK528">
            <v>34063.07916666667</v>
          </cell>
          <cell r="AL528">
            <v>34063.07916666667</v>
          </cell>
          <cell r="AM528">
            <v>34063.079166666663</v>
          </cell>
          <cell r="AN528">
            <v>34063.07916666667</v>
          </cell>
          <cell r="AP528">
            <v>34063.07916666667</v>
          </cell>
          <cell r="AT528">
            <v>0</v>
          </cell>
        </row>
        <row r="529">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D529">
            <v>0</v>
          </cell>
          <cell r="AE529">
            <v>0</v>
          </cell>
          <cell r="AF529">
            <v>0</v>
          </cell>
          <cell r="AG529">
            <v>0</v>
          </cell>
          <cell r="AH529">
            <v>0</v>
          </cell>
          <cell r="AI529">
            <v>0</v>
          </cell>
          <cell r="AJ529">
            <v>0</v>
          </cell>
          <cell r="AK529">
            <v>0</v>
          </cell>
          <cell r="AL529">
            <v>0</v>
          </cell>
          <cell r="AM529">
            <v>0</v>
          </cell>
          <cell r="AN529">
            <v>0</v>
          </cell>
          <cell r="AP529">
            <v>0</v>
          </cell>
          <cell r="AT529">
            <v>0</v>
          </cell>
        </row>
        <row r="530">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D530">
            <v>0</v>
          </cell>
          <cell r="AE530">
            <v>0</v>
          </cell>
          <cell r="AF530">
            <v>0</v>
          </cell>
          <cell r="AG530">
            <v>0</v>
          </cell>
          <cell r="AH530">
            <v>0</v>
          </cell>
          <cell r="AI530">
            <v>0</v>
          </cell>
          <cell r="AJ530">
            <v>0</v>
          </cell>
          <cell r="AK530">
            <v>0</v>
          </cell>
          <cell r="AL530">
            <v>0</v>
          </cell>
          <cell r="AM530">
            <v>0</v>
          </cell>
          <cell r="AN530">
            <v>0</v>
          </cell>
          <cell r="AP530">
            <v>0</v>
          </cell>
          <cell r="AT530">
            <v>0</v>
          </cell>
        </row>
        <row r="531">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D531">
            <v>80851.460000000006</v>
          </cell>
          <cell r="AE531">
            <v>40425.730000000003</v>
          </cell>
          <cell r="AF531">
            <v>0</v>
          </cell>
          <cell r="AG531">
            <v>0</v>
          </cell>
          <cell r="AH531">
            <v>0</v>
          </cell>
          <cell r="AI531">
            <v>0</v>
          </cell>
          <cell r="AJ531">
            <v>0</v>
          </cell>
          <cell r="AK531">
            <v>0</v>
          </cell>
          <cell r="AL531">
            <v>0</v>
          </cell>
          <cell r="AM531">
            <v>0</v>
          </cell>
          <cell r="AN531">
            <v>0</v>
          </cell>
          <cell r="AP531">
            <v>0</v>
          </cell>
          <cell r="AT531">
            <v>0</v>
          </cell>
        </row>
        <row r="532">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D532">
            <v>0</v>
          </cell>
          <cell r="AE532">
            <v>0</v>
          </cell>
          <cell r="AF532">
            <v>0</v>
          </cell>
          <cell r="AG532">
            <v>0</v>
          </cell>
          <cell r="AH532">
            <v>0</v>
          </cell>
          <cell r="AI532">
            <v>0</v>
          </cell>
          <cell r="AJ532">
            <v>0</v>
          </cell>
          <cell r="AK532">
            <v>0</v>
          </cell>
          <cell r="AL532">
            <v>0</v>
          </cell>
          <cell r="AM532">
            <v>0</v>
          </cell>
          <cell r="AN532">
            <v>0</v>
          </cell>
          <cell r="AP532">
            <v>0</v>
          </cell>
          <cell r="AT532">
            <v>0</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D533">
            <v>0</v>
          </cell>
          <cell r="AE533">
            <v>0</v>
          </cell>
          <cell r="AF533">
            <v>0</v>
          </cell>
          <cell r="AG533">
            <v>0</v>
          </cell>
          <cell r="AH533">
            <v>0</v>
          </cell>
          <cell r="AI533">
            <v>0</v>
          </cell>
          <cell r="AJ533">
            <v>0</v>
          </cell>
          <cell r="AK533">
            <v>0</v>
          </cell>
          <cell r="AL533">
            <v>0</v>
          </cell>
          <cell r="AM533">
            <v>0</v>
          </cell>
          <cell r="AN533">
            <v>0</v>
          </cell>
          <cell r="AP533">
            <v>0</v>
          </cell>
          <cell r="AT533">
            <v>0</v>
          </cell>
        </row>
        <row r="534">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D534">
            <v>0</v>
          </cell>
          <cell r="AE534">
            <v>0</v>
          </cell>
          <cell r="AF534">
            <v>0</v>
          </cell>
          <cell r="AG534">
            <v>0</v>
          </cell>
          <cell r="AH534">
            <v>0</v>
          </cell>
          <cell r="AI534">
            <v>0</v>
          </cell>
          <cell r="AJ534">
            <v>0</v>
          </cell>
          <cell r="AK534">
            <v>0</v>
          </cell>
          <cell r="AL534">
            <v>0</v>
          </cell>
          <cell r="AM534">
            <v>0</v>
          </cell>
          <cell r="AN534">
            <v>0</v>
          </cell>
          <cell r="AP534">
            <v>0</v>
          </cell>
          <cell r="AT534">
            <v>0</v>
          </cell>
        </row>
        <row r="535">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D535">
            <v>0</v>
          </cell>
          <cell r="AE535">
            <v>0</v>
          </cell>
          <cell r="AF535">
            <v>0</v>
          </cell>
          <cell r="AG535">
            <v>0</v>
          </cell>
          <cell r="AH535">
            <v>0</v>
          </cell>
          <cell r="AI535">
            <v>0</v>
          </cell>
          <cell r="AJ535">
            <v>0</v>
          </cell>
          <cell r="AK535">
            <v>0</v>
          </cell>
          <cell r="AL535">
            <v>0</v>
          </cell>
          <cell r="AM535">
            <v>0</v>
          </cell>
          <cell r="AN535">
            <v>0</v>
          </cell>
          <cell r="AP535">
            <v>0</v>
          </cell>
          <cell r="AT535">
            <v>0</v>
          </cell>
        </row>
        <row r="536">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D536">
            <v>0</v>
          </cell>
          <cell r="AE536">
            <v>0</v>
          </cell>
          <cell r="AF536">
            <v>0</v>
          </cell>
          <cell r="AG536">
            <v>0</v>
          </cell>
          <cell r="AH536">
            <v>0</v>
          </cell>
          <cell r="AI536">
            <v>0</v>
          </cell>
          <cell r="AJ536">
            <v>0</v>
          </cell>
          <cell r="AK536">
            <v>0</v>
          </cell>
          <cell r="AL536">
            <v>0</v>
          </cell>
          <cell r="AM536">
            <v>0</v>
          </cell>
          <cell r="AN536">
            <v>0</v>
          </cell>
          <cell r="AP536">
            <v>0</v>
          </cell>
          <cell r="AT536">
            <v>0</v>
          </cell>
        </row>
        <row r="537">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D537">
            <v>0</v>
          </cell>
          <cell r="AE537">
            <v>0</v>
          </cell>
          <cell r="AF537">
            <v>0</v>
          </cell>
          <cell r="AG537">
            <v>0</v>
          </cell>
          <cell r="AH537">
            <v>0</v>
          </cell>
          <cell r="AI537">
            <v>0</v>
          </cell>
          <cell r="AJ537">
            <v>0</v>
          </cell>
          <cell r="AK537">
            <v>0</v>
          </cell>
          <cell r="AL537">
            <v>0</v>
          </cell>
          <cell r="AM537">
            <v>0</v>
          </cell>
          <cell r="AN537">
            <v>0</v>
          </cell>
          <cell r="AP537">
            <v>0</v>
          </cell>
          <cell r="AT537">
            <v>0</v>
          </cell>
        </row>
        <row r="538">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D538">
            <v>0</v>
          </cell>
          <cell r="AE538">
            <v>0</v>
          </cell>
          <cell r="AF538">
            <v>0</v>
          </cell>
          <cell r="AG538">
            <v>0</v>
          </cell>
          <cell r="AH538">
            <v>0</v>
          </cell>
          <cell r="AI538">
            <v>0</v>
          </cell>
          <cell r="AJ538">
            <v>0</v>
          </cell>
          <cell r="AK538">
            <v>0</v>
          </cell>
          <cell r="AL538">
            <v>0</v>
          </cell>
          <cell r="AM538">
            <v>0</v>
          </cell>
          <cell r="AN538">
            <v>0</v>
          </cell>
          <cell r="AP538">
            <v>0</v>
          </cell>
          <cell r="AT538">
            <v>0</v>
          </cell>
        </row>
        <row r="539">
          <cell r="J539">
            <v>132239.74</v>
          </cell>
          <cell r="K539">
            <v>113348.34</v>
          </cell>
          <cell r="L539">
            <v>94456.94</v>
          </cell>
          <cell r="M539">
            <v>75565.539999999994</v>
          </cell>
          <cell r="N539">
            <v>56674.14</v>
          </cell>
          <cell r="O539">
            <v>37782.74</v>
          </cell>
          <cell r="P539">
            <v>18891.34</v>
          </cell>
          <cell r="Q539">
            <v>0</v>
          </cell>
          <cell r="R539">
            <v>211338.04</v>
          </cell>
          <cell r="S539">
            <v>192125.49</v>
          </cell>
          <cell r="T539">
            <v>172912.94</v>
          </cell>
          <cell r="U539">
            <v>153700.39000000001</v>
          </cell>
          <cell r="V539">
            <v>134487.84</v>
          </cell>
          <cell r="W539">
            <v>115275.29</v>
          </cell>
          <cell r="X539">
            <v>96062.74</v>
          </cell>
          <cell r="Y539">
            <v>76850.19</v>
          </cell>
          <cell r="Z539">
            <v>57637.64</v>
          </cell>
          <cell r="AA539">
            <v>38425.089999999997</v>
          </cell>
          <cell r="AD539">
            <v>103902.645</v>
          </cell>
          <cell r="AE539">
            <v>104049.84083333332</v>
          </cell>
          <cell r="AF539">
            <v>104330.85125000001</v>
          </cell>
          <cell r="AG539">
            <v>104585.09916666667</v>
          </cell>
          <cell r="AH539">
            <v>104812.58458333334</v>
          </cell>
          <cell r="AI539">
            <v>105013.3075</v>
          </cell>
          <cell r="AJ539">
            <v>105187.26791666665</v>
          </cell>
          <cell r="AK539">
            <v>105334.46583333334</v>
          </cell>
          <cell r="AL539">
            <v>105454.90125</v>
          </cell>
          <cell r="AM539">
            <v>105548.57416666666</v>
          </cell>
          <cell r="AN539">
            <v>105615.48458333332</v>
          </cell>
          <cell r="AP539">
            <v>105669.01583333332</v>
          </cell>
          <cell r="AT539" t="str">
            <v xml:space="preserve"> </v>
          </cell>
        </row>
        <row r="540">
          <cell r="J540">
            <v>0</v>
          </cell>
          <cell r="K540">
            <v>0</v>
          </cell>
          <cell r="L540">
            <v>0</v>
          </cell>
          <cell r="M540">
            <v>0</v>
          </cell>
          <cell r="N540">
            <v>0</v>
          </cell>
          <cell r="O540">
            <v>0</v>
          </cell>
          <cell r="P540">
            <v>0</v>
          </cell>
          <cell r="Q540">
            <v>0</v>
          </cell>
          <cell r="R540">
            <v>0</v>
          </cell>
          <cell r="S540">
            <v>3725.41</v>
          </cell>
          <cell r="T540">
            <v>0</v>
          </cell>
          <cell r="U540">
            <v>0</v>
          </cell>
          <cell r="V540">
            <v>0</v>
          </cell>
          <cell r="W540">
            <v>0</v>
          </cell>
          <cell r="X540">
            <v>0</v>
          </cell>
          <cell r="Y540">
            <v>0</v>
          </cell>
          <cell r="Z540">
            <v>0</v>
          </cell>
          <cell r="AA540">
            <v>0</v>
          </cell>
          <cell r="AD540">
            <v>0</v>
          </cell>
          <cell r="AE540">
            <v>0</v>
          </cell>
          <cell r="AF540">
            <v>155.22541666666666</v>
          </cell>
          <cell r="AG540">
            <v>310.45083333333332</v>
          </cell>
          <cell r="AH540">
            <v>310.45083333333332</v>
          </cell>
          <cell r="AI540">
            <v>310.45083333333332</v>
          </cell>
          <cell r="AJ540">
            <v>310.45083333333332</v>
          </cell>
          <cell r="AK540">
            <v>310.45083333333332</v>
          </cell>
          <cell r="AL540">
            <v>310.45083333333332</v>
          </cell>
          <cell r="AM540">
            <v>310.45083333333332</v>
          </cell>
          <cell r="AN540">
            <v>310.45083333333332</v>
          </cell>
          <cell r="AP540">
            <v>310.45083333333332</v>
          </cell>
          <cell r="AT540">
            <v>0</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D541">
            <v>0</v>
          </cell>
          <cell r="AE541">
            <v>0</v>
          </cell>
          <cell r="AF541">
            <v>0</v>
          </cell>
          <cell r="AG541">
            <v>0</v>
          </cell>
          <cell r="AH541">
            <v>0</v>
          </cell>
          <cell r="AI541">
            <v>0</v>
          </cell>
          <cell r="AJ541">
            <v>0</v>
          </cell>
          <cell r="AK541">
            <v>0</v>
          </cell>
          <cell r="AL541">
            <v>0</v>
          </cell>
          <cell r="AM541">
            <v>0</v>
          </cell>
          <cell r="AN541">
            <v>0</v>
          </cell>
          <cell r="AP541">
            <v>0</v>
          </cell>
          <cell r="AT541">
            <v>0</v>
          </cell>
        </row>
        <row r="542">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D542">
            <v>0</v>
          </cell>
          <cell r="AE542">
            <v>0</v>
          </cell>
          <cell r="AF542">
            <v>0</v>
          </cell>
          <cell r="AG542">
            <v>0</v>
          </cell>
          <cell r="AH542">
            <v>0</v>
          </cell>
          <cell r="AI542">
            <v>0</v>
          </cell>
          <cell r="AJ542">
            <v>0</v>
          </cell>
          <cell r="AK542">
            <v>0</v>
          </cell>
          <cell r="AL542">
            <v>0</v>
          </cell>
          <cell r="AM542">
            <v>0</v>
          </cell>
          <cell r="AN542">
            <v>0</v>
          </cell>
          <cell r="AP542">
            <v>0</v>
          </cell>
          <cell r="AT542">
            <v>0</v>
          </cell>
        </row>
        <row r="543">
          <cell r="J543">
            <v>143703.31</v>
          </cell>
          <cell r="K543">
            <v>123174.27</v>
          </cell>
          <cell r="L543">
            <v>102645.23</v>
          </cell>
          <cell r="M543">
            <v>82116.19</v>
          </cell>
          <cell r="N543">
            <v>61587.15</v>
          </cell>
          <cell r="O543">
            <v>41058.11</v>
          </cell>
          <cell r="P543">
            <v>20529.07</v>
          </cell>
          <cell r="Q543">
            <v>0</v>
          </cell>
          <cell r="R543">
            <v>367159.88</v>
          </cell>
          <cell r="S543">
            <v>336108.57</v>
          </cell>
          <cell r="T543">
            <v>303893.83</v>
          </cell>
          <cell r="U543">
            <v>271679.09000000003</v>
          </cell>
          <cell r="V543">
            <v>239464.35</v>
          </cell>
          <cell r="W543">
            <v>207249.61</v>
          </cell>
          <cell r="X543">
            <v>175034.87</v>
          </cell>
          <cell r="Y543">
            <v>142820.13</v>
          </cell>
          <cell r="Z543">
            <v>110605.39</v>
          </cell>
          <cell r="AA543">
            <v>73736.91</v>
          </cell>
          <cell r="AD543">
            <v>147914.17916666667</v>
          </cell>
          <cell r="AE543">
            <v>148736.93208333332</v>
          </cell>
          <cell r="AF543">
            <v>150404.59458333332</v>
          </cell>
          <cell r="AG543">
            <v>152068.09416666668</v>
          </cell>
          <cell r="AH543">
            <v>153678.95458333334</v>
          </cell>
          <cell r="AI543">
            <v>158461.26833333334</v>
          </cell>
          <cell r="AJ543">
            <v>165954.45083333334</v>
          </cell>
          <cell r="AK543">
            <v>172473.82500000001</v>
          </cell>
          <cell r="AL543">
            <v>178019.39083333337</v>
          </cell>
          <cell r="AM543">
            <v>182591.14833333335</v>
          </cell>
          <cell r="AN543">
            <v>185995.19166666668</v>
          </cell>
          <cell r="AP543">
            <v>188718.42166666672</v>
          </cell>
          <cell r="AT543">
            <v>0</v>
          </cell>
        </row>
        <row r="544">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D544">
            <v>0</v>
          </cell>
          <cell r="AE544">
            <v>0</v>
          </cell>
          <cell r="AF544">
            <v>0</v>
          </cell>
          <cell r="AG544">
            <v>0</v>
          </cell>
          <cell r="AH544">
            <v>0</v>
          </cell>
          <cell r="AI544">
            <v>0</v>
          </cell>
          <cell r="AJ544">
            <v>0</v>
          </cell>
          <cell r="AK544">
            <v>0</v>
          </cell>
          <cell r="AL544">
            <v>0</v>
          </cell>
          <cell r="AM544">
            <v>0</v>
          </cell>
          <cell r="AN544">
            <v>0</v>
          </cell>
          <cell r="AP544">
            <v>0</v>
          </cell>
          <cell r="AT544">
            <v>0</v>
          </cell>
        </row>
        <row r="545">
          <cell r="J545">
            <v>0</v>
          </cell>
          <cell r="K545">
            <v>0</v>
          </cell>
          <cell r="L545">
            <v>0</v>
          </cell>
          <cell r="M545">
            <v>0</v>
          </cell>
          <cell r="N545">
            <v>0</v>
          </cell>
          <cell r="O545">
            <v>0</v>
          </cell>
          <cell r="P545">
            <v>0</v>
          </cell>
          <cell r="Q545">
            <v>0</v>
          </cell>
          <cell r="R545">
            <v>148028.28</v>
          </cell>
          <cell r="S545">
            <v>148028.28</v>
          </cell>
          <cell r="T545">
            <v>148028.28</v>
          </cell>
          <cell r="U545">
            <v>148028.28</v>
          </cell>
          <cell r="V545">
            <v>148028.28</v>
          </cell>
          <cell r="W545">
            <v>148028.28</v>
          </cell>
          <cell r="X545">
            <v>148028.28</v>
          </cell>
          <cell r="Y545">
            <v>53828.44</v>
          </cell>
          <cell r="Z545">
            <v>40371.32</v>
          </cell>
          <cell r="AA545">
            <v>26914.2</v>
          </cell>
          <cell r="AD545">
            <v>29271.224583333333</v>
          </cell>
          <cell r="AE545">
            <v>29946.957916666666</v>
          </cell>
          <cell r="AF545">
            <v>32613.226249999996</v>
          </cell>
          <cell r="AG545">
            <v>35542.455416666664</v>
          </cell>
          <cell r="AH545">
            <v>43174.915000000001</v>
          </cell>
          <cell r="AI545">
            <v>55510.605000000003</v>
          </cell>
          <cell r="AJ545">
            <v>67846.294999999998</v>
          </cell>
          <cell r="AK545">
            <v>80181.985000000001</v>
          </cell>
          <cell r="AL545">
            <v>88592.681666666685</v>
          </cell>
          <cell r="AM545">
            <v>92517.671666666676</v>
          </cell>
          <cell r="AN545">
            <v>95321.23500000003</v>
          </cell>
          <cell r="AP545">
            <v>97564.083333333358</v>
          </cell>
          <cell r="AT545">
            <v>0</v>
          </cell>
        </row>
        <row r="546">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D546">
            <v>0</v>
          </cell>
          <cell r="AE546">
            <v>0</v>
          </cell>
          <cell r="AF546">
            <v>0</v>
          </cell>
          <cell r="AG546">
            <v>0</v>
          </cell>
          <cell r="AH546">
            <v>0</v>
          </cell>
          <cell r="AI546">
            <v>0</v>
          </cell>
          <cell r="AJ546">
            <v>0</v>
          </cell>
          <cell r="AK546">
            <v>0</v>
          </cell>
          <cell r="AL546">
            <v>0</v>
          </cell>
          <cell r="AM546">
            <v>0</v>
          </cell>
          <cell r="AN546">
            <v>0</v>
          </cell>
          <cell r="AP546">
            <v>0</v>
          </cell>
          <cell r="AT546">
            <v>0</v>
          </cell>
        </row>
        <row r="547">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D547">
            <v>0</v>
          </cell>
          <cell r="AE547">
            <v>0</v>
          </cell>
          <cell r="AF547">
            <v>0</v>
          </cell>
          <cell r="AG547">
            <v>0</v>
          </cell>
          <cell r="AH547">
            <v>0</v>
          </cell>
          <cell r="AI547">
            <v>0</v>
          </cell>
          <cell r="AJ547">
            <v>0</v>
          </cell>
          <cell r="AK547">
            <v>0</v>
          </cell>
          <cell r="AL547">
            <v>0</v>
          </cell>
          <cell r="AM547">
            <v>0</v>
          </cell>
          <cell r="AN547">
            <v>0</v>
          </cell>
          <cell r="AP547">
            <v>0</v>
          </cell>
          <cell r="AT547">
            <v>0</v>
          </cell>
        </row>
        <row r="548">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D548">
            <v>0</v>
          </cell>
          <cell r="AE548">
            <v>0</v>
          </cell>
          <cell r="AF548">
            <v>0</v>
          </cell>
          <cell r="AG548">
            <v>0</v>
          </cell>
          <cell r="AH548">
            <v>0</v>
          </cell>
          <cell r="AI548">
            <v>0</v>
          </cell>
          <cell r="AJ548">
            <v>0</v>
          </cell>
          <cell r="AK548">
            <v>0</v>
          </cell>
          <cell r="AL548">
            <v>0</v>
          </cell>
          <cell r="AM548">
            <v>0</v>
          </cell>
          <cell r="AN548">
            <v>0</v>
          </cell>
          <cell r="AP548">
            <v>0</v>
          </cell>
          <cell r="AT548">
            <v>0</v>
          </cell>
        </row>
        <row r="549">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D549">
            <v>0</v>
          </cell>
          <cell r="AE549">
            <v>0</v>
          </cell>
          <cell r="AF549">
            <v>0</v>
          </cell>
          <cell r="AG549">
            <v>0</v>
          </cell>
          <cell r="AH549">
            <v>0</v>
          </cell>
          <cell r="AI549">
            <v>0</v>
          </cell>
          <cell r="AJ549">
            <v>0</v>
          </cell>
          <cell r="AK549">
            <v>0</v>
          </cell>
          <cell r="AL549">
            <v>0</v>
          </cell>
          <cell r="AM549">
            <v>0</v>
          </cell>
          <cell r="AN549">
            <v>0</v>
          </cell>
          <cell r="AP549">
            <v>0</v>
          </cell>
          <cell r="AT549">
            <v>0</v>
          </cell>
        </row>
        <row r="550">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D550">
            <v>0</v>
          </cell>
          <cell r="AE550">
            <v>0</v>
          </cell>
          <cell r="AF550">
            <v>0</v>
          </cell>
          <cell r="AG550">
            <v>0</v>
          </cell>
          <cell r="AH550">
            <v>0</v>
          </cell>
          <cell r="AI550">
            <v>0</v>
          </cell>
          <cell r="AJ550">
            <v>0</v>
          </cell>
          <cell r="AK550">
            <v>0</v>
          </cell>
          <cell r="AL550">
            <v>0</v>
          </cell>
          <cell r="AM550">
            <v>0</v>
          </cell>
          <cell r="AN550">
            <v>0</v>
          </cell>
          <cell r="AP550">
            <v>0</v>
          </cell>
          <cell r="AT550">
            <v>0</v>
          </cell>
        </row>
        <row r="551">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D551">
            <v>0</v>
          </cell>
          <cell r="AE551">
            <v>0</v>
          </cell>
          <cell r="AF551">
            <v>0</v>
          </cell>
          <cell r="AG551">
            <v>0</v>
          </cell>
          <cell r="AH551">
            <v>0</v>
          </cell>
          <cell r="AI551">
            <v>0</v>
          </cell>
          <cell r="AJ551">
            <v>0</v>
          </cell>
          <cell r="AK551">
            <v>0</v>
          </cell>
          <cell r="AL551">
            <v>0</v>
          </cell>
          <cell r="AM551">
            <v>0</v>
          </cell>
          <cell r="AN551">
            <v>0</v>
          </cell>
          <cell r="AP551">
            <v>0</v>
          </cell>
          <cell r="AT551">
            <v>0</v>
          </cell>
        </row>
        <row r="552">
          <cell r="J552">
            <v>0</v>
          </cell>
          <cell r="K552">
            <v>0</v>
          </cell>
          <cell r="L552">
            <v>0</v>
          </cell>
          <cell r="M552">
            <v>0</v>
          </cell>
          <cell r="N552">
            <v>0</v>
          </cell>
          <cell r="O552">
            <v>0</v>
          </cell>
          <cell r="P552">
            <v>0</v>
          </cell>
          <cell r="Q552">
            <v>0</v>
          </cell>
          <cell r="R552">
            <v>0</v>
          </cell>
          <cell r="S552">
            <v>137356.44</v>
          </cell>
          <cell r="T552">
            <v>0</v>
          </cell>
          <cell r="U552">
            <v>167308.29999999999</v>
          </cell>
          <cell r="V552">
            <v>167308.29999999999</v>
          </cell>
          <cell r="W552">
            <v>0</v>
          </cell>
          <cell r="X552">
            <v>0</v>
          </cell>
          <cell r="Y552">
            <v>0</v>
          </cell>
          <cell r="Z552">
            <v>0</v>
          </cell>
          <cell r="AA552">
            <v>0</v>
          </cell>
          <cell r="AD552">
            <v>0</v>
          </cell>
          <cell r="AE552">
            <v>0</v>
          </cell>
          <cell r="AF552">
            <v>5723.1850000000004</v>
          </cell>
          <cell r="AG552">
            <v>11446.37</v>
          </cell>
          <cell r="AH552">
            <v>18417.549166666668</v>
          </cell>
          <cell r="AI552">
            <v>32359.907500000001</v>
          </cell>
          <cell r="AJ552">
            <v>39331.086666666662</v>
          </cell>
          <cell r="AK552">
            <v>39331.086666666662</v>
          </cell>
          <cell r="AL552">
            <v>39331.086666666662</v>
          </cell>
          <cell r="AM552">
            <v>39331.086666666662</v>
          </cell>
          <cell r="AN552">
            <v>39331.086666666662</v>
          </cell>
          <cell r="AP552">
            <v>39331.086666666662</v>
          </cell>
          <cell r="AT552">
            <v>0</v>
          </cell>
        </row>
        <row r="553">
          <cell r="J553">
            <v>0</v>
          </cell>
          <cell r="K553">
            <v>163483.96</v>
          </cell>
          <cell r="L553">
            <v>147135.56</v>
          </cell>
          <cell r="M553">
            <v>130787.16</v>
          </cell>
          <cell r="N553">
            <v>114438.76</v>
          </cell>
          <cell r="O553">
            <v>98090.36</v>
          </cell>
          <cell r="P553">
            <v>81741.960000000006</v>
          </cell>
          <cell r="Q553">
            <v>65393.56</v>
          </cell>
          <cell r="R553">
            <v>49045.16</v>
          </cell>
          <cell r="S553">
            <v>32696.76</v>
          </cell>
          <cell r="T553">
            <v>16348.36</v>
          </cell>
          <cell r="U553">
            <v>0</v>
          </cell>
          <cell r="V553">
            <v>184688.34</v>
          </cell>
          <cell r="W553">
            <v>167898.49</v>
          </cell>
          <cell r="X553">
            <v>151108.64000000001</v>
          </cell>
          <cell r="Y553">
            <v>134318.79</v>
          </cell>
          <cell r="Z553">
            <v>117528.94</v>
          </cell>
          <cell r="AA553">
            <v>100739.09</v>
          </cell>
          <cell r="AD553">
            <v>75237.367499999993</v>
          </cell>
          <cell r="AE553">
            <v>75102.95166666666</v>
          </cell>
          <cell r="AF553">
            <v>75006.940833333341</v>
          </cell>
          <cell r="AG553">
            <v>74949.335000000006</v>
          </cell>
          <cell r="AH553">
            <v>74930.133333333346</v>
          </cell>
          <cell r="AI553">
            <v>82625.480833333349</v>
          </cell>
          <cell r="AJ553">
            <v>90504.767083333325</v>
          </cell>
          <cell r="AK553">
            <v>90854.250833333339</v>
          </cell>
          <cell r="AL553">
            <v>91166.947083333333</v>
          </cell>
          <cell r="AM553">
            <v>91442.855833333335</v>
          </cell>
          <cell r="AN553">
            <v>91681.977083333346</v>
          </cell>
          <cell r="AP553">
            <v>92049.857083333321</v>
          </cell>
          <cell r="AT553">
            <v>0</v>
          </cell>
        </row>
        <row r="554">
          <cell r="J554">
            <v>6480.9</v>
          </cell>
          <cell r="K554">
            <v>6480.9</v>
          </cell>
          <cell r="L554">
            <v>6480.9</v>
          </cell>
          <cell r="M554">
            <v>6480.9</v>
          </cell>
          <cell r="N554">
            <v>10345.450000000001</v>
          </cell>
          <cell r="O554">
            <v>17256.09</v>
          </cell>
          <cell r="P554">
            <v>17256.09</v>
          </cell>
          <cell r="Q554">
            <v>18161256.09</v>
          </cell>
          <cell r="R554">
            <v>18161256.09</v>
          </cell>
          <cell r="S554">
            <v>18161256.09</v>
          </cell>
          <cell r="T554">
            <v>18161256.09</v>
          </cell>
          <cell r="U554">
            <v>18161256.09</v>
          </cell>
          <cell r="V554">
            <v>18161256.09</v>
          </cell>
          <cell r="W554">
            <v>0</v>
          </cell>
          <cell r="X554">
            <v>0</v>
          </cell>
          <cell r="Y554">
            <v>0</v>
          </cell>
          <cell r="Z554">
            <v>0</v>
          </cell>
          <cell r="AA554">
            <v>0</v>
          </cell>
          <cell r="AD554">
            <v>763290.71291666664</v>
          </cell>
          <cell r="AE554">
            <v>2276728.7204166669</v>
          </cell>
          <cell r="AF554">
            <v>3790166.7279166668</v>
          </cell>
          <cell r="AG554">
            <v>5303538.1362500004</v>
          </cell>
          <cell r="AH554">
            <v>6816639.507083334</v>
          </cell>
          <cell r="AI554">
            <v>8329537.4395833341</v>
          </cell>
          <cell r="AJ554">
            <v>9085716.3683333341</v>
          </cell>
          <cell r="AK554">
            <v>9085176.2933333348</v>
          </cell>
          <cell r="AL554">
            <v>9084636.2183333356</v>
          </cell>
          <cell r="AM554">
            <v>9083935.1204166673</v>
          </cell>
          <cell r="AN554">
            <v>9082785.0562500004</v>
          </cell>
          <cell r="AP554">
            <v>8323909.0412500007</v>
          </cell>
          <cell r="AT554">
            <v>0</v>
          </cell>
        </row>
        <row r="555">
          <cell r="J555">
            <v>843618.76</v>
          </cell>
          <cell r="K555">
            <v>773317.2</v>
          </cell>
          <cell r="L555">
            <v>703015.64</v>
          </cell>
          <cell r="M555">
            <v>632714.07999999996</v>
          </cell>
          <cell r="N555">
            <v>562412.52</v>
          </cell>
          <cell r="O555">
            <v>492110.96</v>
          </cell>
          <cell r="P555">
            <v>421809.4</v>
          </cell>
          <cell r="Q555">
            <v>351507.84</v>
          </cell>
          <cell r="R555">
            <v>281206.28000000003</v>
          </cell>
          <cell r="S555">
            <v>210904.72</v>
          </cell>
          <cell r="T555">
            <v>140603.16</v>
          </cell>
          <cell r="U555">
            <v>70301.600000000006</v>
          </cell>
          <cell r="V555">
            <v>874445.9</v>
          </cell>
          <cell r="W555">
            <v>874445.9</v>
          </cell>
          <cell r="X555">
            <v>794950.82</v>
          </cell>
          <cell r="Y555">
            <v>715455.74</v>
          </cell>
          <cell r="Z555">
            <v>635960.66</v>
          </cell>
          <cell r="AA555">
            <v>556465.57999999996</v>
          </cell>
          <cell r="AD555">
            <v>452543.72166666668</v>
          </cell>
          <cell r="AE555">
            <v>454133.64666666667</v>
          </cell>
          <cell r="AF555">
            <v>455370.25500000006</v>
          </cell>
          <cell r="AG555">
            <v>456253.54666666669</v>
          </cell>
          <cell r="AH555">
            <v>456783.52166666673</v>
          </cell>
          <cell r="AI555">
            <v>458244.64416666661</v>
          </cell>
          <cell r="AJ555">
            <v>463742.8041666667</v>
          </cell>
          <cell r="AK555">
            <v>471787.13250000001</v>
          </cell>
          <cell r="AL555">
            <v>479065.33416666673</v>
          </cell>
          <cell r="AM555">
            <v>485577.40916666668</v>
          </cell>
          <cell r="AN555">
            <v>491323.35749999993</v>
          </cell>
          <cell r="AP555">
            <v>500516.8741666667</v>
          </cell>
          <cell r="AT555">
            <v>0</v>
          </cell>
        </row>
        <row r="556">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D556">
            <v>0</v>
          </cell>
          <cell r="AE556">
            <v>0</v>
          </cell>
          <cell r="AF556">
            <v>0</v>
          </cell>
          <cell r="AG556">
            <v>0</v>
          </cell>
          <cell r="AH556">
            <v>0</v>
          </cell>
          <cell r="AI556">
            <v>0</v>
          </cell>
          <cell r="AJ556">
            <v>0</v>
          </cell>
          <cell r="AK556">
            <v>0</v>
          </cell>
          <cell r="AL556">
            <v>0</v>
          </cell>
          <cell r="AM556">
            <v>0</v>
          </cell>
          <cell r="AN556">
            <v>0</v>
          </cell>
          <cell r="AP556">
            <v>0</v>
          </cell>
          <cell r="AT556">
            <v>0</v>
          </cell>
        </row>
        <row r="557">
          <cell r="J557">
            <v>19041.47</v>
          </cell>
          <cell r="K557">
            <v>9520.75</v>
          </cell>
          <cell r="L557">
            <v>0</v>
          </cell>
          <cell r="M557">
            <v>222424.07</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D557">
            <v>37973.492083333338</v>
          </cell>
          <cell r="AE557">
            <v>32816.432916666665</v>
          </cell>
          <cell r="AF557">
            <v>28452.767083333336</v>
          </cell>
          <cell r="AG557">
            <v>24882.494583333333</v>
          </cell>
          <cell r="AH557">
            <v>22105.615416666667</v>
          </cell>
          <cell r="AI557">
            <v>20122.129583333332</v>
          </cell>
          <cell r="AJ557">
            <v>18932.037083333333</v>
          </cell>
          <cell r="AK557">
            <v>18535.339166666668</v>
          </cell>
          <cell r="AL557">
            <v>9267.6695833333342</v>
          </cell>
          <cell r="AM557">
            <v>0</v>
          </cell>
          <cell r="AN557">
            <v>0</v>
          </cell>
          <cell r="AP557">
            <v>0</v>
          </cell>
          <cell r="AT557">
            <v>0</v>
          </cell>
        </row>
        <row r="558">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D558">
            <v>0</v>
          </cell>
          <cell r="AE558">
            <v>0</v>
          </cell>
          <cell r="AF558">
            <v>0</v>
          </cell>
          <cell r="AG558">
            <v>0</v>
          </cell>
          <cell r="AH558">
            <v>0</v>
          </cell>
          <cell r="AI558">
            <v>0</v>
          </cell>
          <cell r="AJ558">
            <v>0</v>
          </cell>
          <cell r="AK558">
            <v>0</v>
          </cell>
          <cell r="AL558">
            <v>0</v>
          </cell>
          <cell r="AM558">
            <v>0</v>
          </cell>
          <cell r="AN558">
            <v>0</v>
          </cell>
          <cell r="AP558">
            <v>0</v>
          </cell>
          <cell r="AT558">
            <v>0</v>
          </cell>
        </row>
        <row r="559">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D559">
            <v>0</v>
          </cell>
          <cell r="AE559">
            <v>0</v>
          </cell>
          <cell r="AF559">
            <v>0</v>
          </cell>
          <cell r="AG559">
            <v>0</v>
          </cell>
          <cell r="AH559">
            <v>0</v>
          </cell>
          <cell r="AI559">
            <v>0</v>
          </cell>
          <cell r="AJ559">
            <v>0</v>
          </cell>
          <cell r="AK559">
            <v>0</v>
          </cell>
          <cell r="AL559">
            <v>0</v>
          </cell>
          <cell r="AM559">
            <v>0</v>
          </cell>
          <cell r="AN559">
            <v>0</v>
          </cell>
          <cell r="AP559">
            <v>0</v>
          </cell>
          <cell r="AT559">
            <v>0</v>
          </cell>
        </row>
        <row r="560">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D560">
            <v>0</v>
          </cell>
          <cell r="AE560">
            <v>0</v>
          </cell>
          <cell r="AF560">
            <v>0</v>
          </cell>
          <cell r="AG560">
            <v>0</v>
          </cell>
          <cell r="AH560">
            <v>0</v>
          </cell>
          <cell r="AI560">
            <v>0</v>
          </cell>
          <cell r="AJ560">
            <v>0</v>
          </cell>
          <cell r="AK560">
            <v>0</v>
          </cell>
          <cell r="AL560">
            <v>0</v>
          </cell>
          <cell r="AM560">
            <v>0</v>
          </cell>
          <cell r="AN560">
            <v>0</v>
          </cell>
          <cell r="AP560">
            <v>0</v>
          </cell>
          <cell r="AT560">
            <v>0</v>
          </cell>
        </row>
        <row r="561">
          <cell r="J561">
            <v>27085.919999999998</v>
          </cell>
          <cell r="K561">
            <v>20314.439999999999</v>
          </cell>
          <cell r="L561">
            <v>13542.96</v>
          </cell>
          <cell r="M561">
            <v>89488.88</v>
          </cell>
          <cell r="N561">
            <v>82717.399999999994</v>
          </cell>
          <cell r="O561">
            <v>75824.28</v>
          </cell>
          <cell r="P561">
            <v>68931.16</v>
          </cell>
          <cell r="Q561">
            <v>62038.04</v>
          </cell>
          <cell r="R561">
            <v>55144.92</v>
          </cell>
          <cell r="S561">
            <v>48251.8</v>
          </cell>
          <cell r="T561">
            <v>41358.68</v>
          </cell>
          <cell r="U561">
            <v>34465.56</v>
          </cell>
          <cell r="V561">
            <v>27572.44</v>
          </cell>
          <cell r="W561">
            <v>20679.32</v>
          </cell>
          <cell r="X561">
            <v>13786.2</v>
          </cell>
          <cell r="Y561">
            <v>6893.08</v>
          </cell>
          <cell r="Z561">
            <v>85635</v>
          </cell>
          <cell r="AA561">
            <v>78498.75</v>
          </cell>
          <cell r="AD561">
            <v>51287.850000000006</v>
          </cell>
          <cell r="AE561">
            <v>51374.008333333339</v>
          </cell>
          <cell r="AF561">
            <v>51450.03</v>
          </cell>
          <cell r="AG561">
            <v>51515.915000000008</v>
          </cell>
          <cell r="AH561">
            <v>51571.663333333338</v>
          </cell>
          <cell r="AI561">
            <v>51617.274999999994</v>
          </cell>
          <cell r="AJ561">
            <v>51652.749999999993</v>
          </cell>
          <cell r="AK561">
            <v>51678.088333333319</v>
          </cell>
          <cell r="AL561">
            <v>48246.731666666659</v>
          </cell>
          <cell r="AM561">
            <v>44926.806666666671</v>
          </cell>
          <cell r="AN561">
            <v>45159.809583333328</v>
          </cell>
          <cell r="AP561">
            <v>45565.032916666671</v>
          </cell>
          <cell r="AT561">
            <v>0</v>
          </cell>
        </row>
        <row r="562">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D562">
            <v>0</v>
          </cell>
          <cell r="AE562">
            <v>0</v>
          </cell>
          <cell r="AF562">
            <v>0</v>
          </cell>
          <cell r="AG562">
            <v>0</v>
          </cell>
          <cell r="AH562">
            <v>0</v>
          </cell>
          <cell r="AI562">
            <v>0</v>
          </cell>
          <cell r="AJ562">
            <v>0</v>
          </cell>
          <cell r="AK562">
            <v>0</v>
          </cell>
          <cell r="AL562">
            <v>0</v>
          </cell>
          <cell r="AM562">
            <v>0</v>
          </cell>
          <cell r="AN562">
            <v>0</v>
          </cell>
          <cell r="AP562">
            <v>0</v>
          </cell>
          <cell r="AT562">
            <v>0</v>
          </cell>
        </row>
        <row r="563">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D563">
            <v>0</v>
          </cell>
          <cell r="AE563">
            <v>0</v>
          </cell>
          <cell r="AF563">
            <v>0</v>
          </cell>
          <cell r="AG563">
            <v>0</v>
          </cell>
          <cell r="AH563">
            <v>0</v>
          </cell>
          <cell r="AI563">
            <v>0</v>
          </cell>
          <cell r="AJ563">
            <v>0</v>
          </cell>
          <cell r="AK563">
            <v>0</v>
          </cell>
          <cell r="AL563">
            <v>0</v>
          </cell>
          <cell r="AM563">
            <v>0</v>
          </cell>
          <cell r="AN563">
            <v>0</v>
          </cell>
          <cell r="AP563">
            <v>0</v>
          </cell>
          <cell r="AT563">
            <v>0</v>
          </cell>
        </row>
        <row r="564">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D564">
            <v>0</v>
          </cell>
          <cell r="AE564">
            <v>0</v>
          </cell>
          <cell r="AF564">
            <v>0</v>
          </cell>
          <cell r="AG564">
            <v>0</v>
          </cell>
          <cell r="AH564">
            <v>0</v>
          </cell>
          <cell r="AI564">
            <v>0</v>
          </cell>
          <cell r="AJ564">
            <v>0</v>
          </cell>
          <cell r="AK564">
            <v>0</v>
          </cell>
          <cell r="AL564">
            <v>0</v>
          </cell>
          <cell r="AM564">
            <v>0</v>
          </cell>
          <cell r="AN564">
            <v>0</v>
          </cell>
          <cell r="AP564">
            <v>0</v>
          </cell>
          <cell r="AT564">
            <v>0</v>
          </cell>
        </row>
        <row r="565">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D565">
            <v>0</v>
          </cell>
          <cell r="AE565">
            <v>0</v>
          </cell>
          <cell r="AF565">
            <v>0</v>
          </cell>
          <cell r="AG565">
            <v>0</v>
          </cell>
          <cell r="AH565">
            <v>0</v>
          </cell>
          <cell r="AI565">
            <v>0</v>
          </cell>
          <cell r="AJ565">
            <v>0</v>
          </cell>
          <cell r="AK565">
            <v>0</v>
          </cell>
          <cell r="AL565">
            <v>0</v>
          </cell>
          <cell r="AM565">
            <v>0</v>
          </cell>
          <cell r="AN565">
            <v>0</v>
          </cell>
          <cell r="AP565">
            <v>0</v>
          </cell>
          <cell r="AT565">
            <v>0</v>
          </cell>
        </row>
        <row r="566">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D566">
            <v>0</v>
          </cell>
          <cell r="AE566">
            <v>0</v>
          </cell>
          <cell r="AF566">
            <v>0</v>
          </cell>
          <cell r="AG566">
            <v>0</v>
          </cell>
          <cell r="AH566">
            <v>0</v>
          </cell>
          <cell r="AI566">
            <v>0</v>
          </cell>
          <cell r="AJ566">
            <v>0</v>
          </cell>
          <cell r="AK566">
            <v>0</v>
          </cell>
          <cell r="AL566">
            <v>0</v>
          </cell>
          <cell r="AM566">
            <v>0</v>
          </cell>
          <cell r="AN566">
            <v>0</v>
          </cell>
          <cell r="AP566">
            <v>0</v>
          </cell>
          <cell r="AT566">
            <v>0</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D567">
            <v>0</v>
          </cell>
          <cell r="AE567">
            <v>0</v>
          </cell>
          <cell r="AF567">
            <v>0</v>
          </cell>
          <cell r="AG567">
            <v>0</v>
          </cell>
          <cell r="AH567">
            <v>0</v>
          </cell>
          <cell r="AI567">
            <v>0</v>
          </cell>
          <cell r="AJ567">
            <v>0</v>
          </cell>
          <cell r="AK567">
            <v>0</v>
          </cell>
          <cell r="AL567">
            <v>0</v>
          </cell>
          <cell r="AM567">
            <v>0</v>
          </cell>
          <cell r="AN567">
            <v>0</v>
          </cell>
          <cell r="AP567">
            <v>0</v>
          </cell>
          <cell r="AT567">
            <v>0</v>
          </cell>
        </row>
        <row r="568">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D568">
            <v>0</v>
          </cell>
          <cell r="AE568">
            <v>0</v>
          </cell>
          <cell r="AF568">
            <v>0</v>
          </cell>
          <cell r="AG568">
            <v>0</v>
          </cell>
          <cell r="AH568">
            <v>0</v>
          </cell>
          <cell r="AI568">
            <v>0</v>
          </cell>
          <cell r="AJ568">
            <v>0</v>
          </cell>
          <cell r="AK568">
            <v>0</v>
          </cell>
          <cell r="AL568">
            <v>0</v>
          </cell>
          <cell r="AM568">
            <v>0</v>
          </cell>
          <cell r="AN568">
            <v>0</v>
          </cell>
          <cell r="AP568">
            <v>0</v>
          </cell>
          <cell r="AT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D569">
            <v>0</v>
          </cell>
          <cell r="AE569">
            <v>0</v>
          </cell>
          <cell r="AF569">
            <v>0</v>
          </cell>
          <cell r="AG569">
            <v>0</v>
          </cell>
          <cell r="AH569">
            <v>0</v>
          </cell>
          <cell r="AI569">
            <v>0</v>
          </cell>
          <cell r="AJ569">
            <v>0</v>
          </cell>
          <cell r="AK569">
            <v>0</v>
          </cell>
          <cell r="AL569">
            <v>0</v>
          </cell>
          <cell r="AM569">
            <v>0</v>
          </cell>
          <cell r="AN569">
            <v>0</v>
          </cell>
          <cell r="AP569">
            <v>0</v>
          </cell>
          <cell r="AT569">
            <v>0</v>
          </cell>
        </row>
        <row r="570">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D570">
            <v>0</v>
          </cell>
          <cell r="AE570">
            <v>0</v>
          </cell>
          <cell r="AF570">
            <v>0</v>
          </cell>
          <cell r="AG570">
            <v>0</v>
          </cell>
          <cell r="AH570">
            <v>0</v>
          </cell>
          <cell r="AI570">
            <v>0</v>
          </cell>
          <cell r="AJ570">
            <v>0</v>
          </cell>
          <cell r="AK570">
            <v>0</v>
          </cell>
          <cell r="AL570">
            <v>0</v>
          </cell>
          <cell r="AM570">
            <v>0</v>
          </cell>
          <cell r="AN570">
            <v>0</v>
          </cell>
          <cell r="AP570">
            <v>0</v>
          </cell>
          <cell r="AT570">
            <v>0</v>
          </cell>
        </row>
        <row r="571">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D571">
            <v>0</v>
          </cell>
          <cell r="AE571">
            <v>0</v>
          </cell>
          <cell r="AF571">
            <v>0</v>
          </cell>
          <cell r="AG571">
            <v>0</v>
          </cell>
          <cell r="AH571">
            <v>0</v>
          </cell>
          <cell r="AI571">
            <v>0</v>
          </cell>
          <cell r="AJ571">
            <v>0</v>
          </cell>
          <cell r="AK571">
            <v>0</v>
          </cell>
          <cell r="AL571">
            <v>0</v>
          </cell>
          <cell r="AM571">
            <v>0</v>
          </cell>
          <cell r="AN571">
            <v>0</v>
          </cell>
          <cell r="AP571">
            <v>0</v>
          </cell>
          <cell r="AT571" t="str">
            <v>23</v>
          </cell>
        </row>
        <row r="572">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D572">
            <v>0</v>
          </cell>
          <cell r="AE572">
            <v>0</v>
          </cell>
          <cell r="AF572">
            <v>0</v>
          </cell>
          <cell r="AG572">
            <v>0</v>
          </cell>
          <cell r="AH572">
            <v>0</v>
          </cell>
          <cell r="AI572">
            <v>0</v>
          </cell>
          <cell r="AJ572">
            <v>0</v>
          </cell>
          <cell r="AK572">
            <v>0</v>
          </cell>
          <cell r="AL572">
            <v>0</v>
          </cell>
          <cell r="AM572">
            <v>0</v>
          </cell>
          <cell r="AN572">
            <v>0</v>
          </cell>
          <cell r="AP572">
            <v>0</v>
          </cell>
          <cell r="AT572" t="str">
            <v>56</v>
          </cell>
        </row>
        <row r="573">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D573">
            <v>0</v>
          </cell>
          <cell r="AE573">
            <v>0</v>
          </cell>
          <cell r="AF573">
            <v>0</v>
          </cell>
          <cell r="AG573">
            <v>0</v>
          </cell>
          <cell r="AH573">
            <v>0</v>
          </cell>
          <cell r="AI573">
            <v>0</v>
          </cell>
          <cell r="AJ573">
            <v>0</v>
          </cell>
          <cell r="AK573">
            <v>0</v>
          </cell>
          <cell r="AL573">
            <v>0</v>
          </cell>
          <cell r="AM573">
            <v>0</v>
          </cell>
          <cell r="AN573">
            <v>0</v>
          </cell>
          <cell r="AP573">
            <v>0</v>
          </cell>
          <cell r="AT573">
            <v>0</v>
          </cell>
        </row>
        <row r="574">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D574">
            <v>0</v>
          </cell>
          <cell r="AE574">
            <v>0</v>
          </cell>
          <cell r="AF574">
            <v>0</v>
          </cell>
          <cell r="AG574">
            <v>0</v>
          </cell>
          <cell r="AH574">
            <v>0</v>
          </cell>
          <cell r="AI574">
            <v>0</v>
          </cell>
          <cell r="AJ574">
            <v>0</v>
          </cell>
          <cell r="AK574">
            <v>0</v>
          </cell>
          <cell r="AL574">
            <v>0</v>
          </cell>
          <cell r="AM574">
            <v>0</v>
          </cell>
          <cell r="AN574">
            <v>0</v>
          </cell>
          <cell r="AP574">
            <v>0</v>
          </cell>
          <cell r="AT574">
            <v>0</v>
          </cell>
        </row>
        <row r="575">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D575">
            <v>0</v>
          </cell>
          <cell r="AE575">
            <v>0</v>
          </cell>
          <cell r="AF575">
            <v>0</v>
          </cell>
          <cell r="AG575">
            <v>0</v>
          </cell>
          <cell r="AH575">
            <v>0</v>
          </cell>
          <cell r="AI575">
            <v>0</v>
          </cell>
          <cell r="AJ575">
            <v>0</v>
          </cell>
          <cell r="AK575">
            <v>0</v>
          </cell>
          <cell r="AL575">
            <v>0</v>
          </cell>
          <cell r="AM575">
            <v>0</v>
          </cell>
          <cell r="AN575">
            <v>0</v>
          </cell>
          <cell r="AP575">
            <v>0</v>
          </cell>
          <cell r="AT575">
            <v>0</v>
          </cell>
        </row>
        <row r="576">
          <cell r="J576">
            <v>0</v>
          </cell>
          <cell r="K576">
            <v>0</v>
          </cell>
          <cell r="L576">
            <v>0</v>
          </cell>
          <cell r="M576">
            <v>0</v>
          </cell>
          <cell r="N576">
            <v>0</v>
          </cell>
          <cell r="O576">
            <v>0</v>
          </cell>
          <cell r="P576">
            <v>0</v>
          </cell>
          <cell r="Q576">
            <v>0</v>
          </cell>
          <cell r="R576">
            <v>0</v>
          </cell>
          <cell r="S576">
            <v>0</v>
          </cell>
          <cell r="T576">
            <v>75755.75</v>
          </cell>
          <cell r="U576">
            <v>64933.5</v>
          </cell>
          <cell r="V576">
            <v>54111.25</v>
          </cell>
          <cell r="W576">
            <v>43289</v>
          </cell>
          <cell r="X576">
            <v>32466.75</v>
          </cell>
          <cell r="Y576">
            <v>21644.5</v>
          </cell>
          <cell r="Z576">
            <v>10822.25</v>
          </cell>
          <cell r="AA576">
            <v>0</v>
          </cell>
          <cell r="AD576">
            <v>0</v>
          </cell>
          <cell r="AE576">
            <v>0</v>
          </cell>
          <cell r="AF576">
            <v>0</v>
          </cell>
          <cell r="AG576">
            <v>3156.4895833333335</v>
          </cell>
          <cell r="AH576">
            <v>9018.5416666666661</v>
          </cell>
          <cell r="AI576">
            <v>13978.739583333334</v>
          </cell>
          <cell r="AJ576">
            <v>18037.083333333332</v>
          </cell>
          <cell r="AK576">
            <v>21193.572916666668</v>
          </cell>
          <cell r="AL576">
            <v>23448.208333333332</v>
          </cell>
          <cell r="AM576">
            <v>24800.989583333332</v>
          </cell>
          <cell r="AN576">
            <v>25251.916666666668</v>
          </cell>
          <cell r="AP576">
            <v>25251.916666666668</v>
          </cell>
          <cell r="AT576">
            <v>0</v>
          </cell>
        </row>
        <row r="577">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D577">
            <v>0</v>
          </cell>
          <cell r="AE577">
            <v>0</v>
          </cell>
          <cell r="AF577">
            <v>0</v>
          </cell>
          <cell r="AG577">
            <v>0</v>
          </cell>
          <cell r="AH577">
            <v>0</v>
          </cell>
          <cell r="AI577">
            <v>0</v>
          </cell>
          <cell r="AJ577">
            <v>0</v>
          </cell>
          <cell r="AK577">
            <v>0</v>
          </cell>
          <cell r="AL577">
            <v>0</v>
          </cell>
          <cell r="AM577">
            <v>0</v>
          </cell>
          <cell r="AN577">
            <v>0</v>
          </cell>
          <cell r="AP577">
            <v>0</v>
          </cell>
          <cell r="AT577" t="str">
            <v>23</v>
          </cell>
        </row>
        <row r="578">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D578">
            <v>0</v>
          </cell>
          <cell r="AE578">
            <v>0</v>
          </cell>
          <cell r="AF578">
            <v>0</v>
          </cell>
          <cell r="AG578">
            <v>0</v>
          </cell>
          <cell r="AH578">
            <v>0</v>
          </cell>
          <cell r="AI578">
            <v>0</v>
          </cell>
          <cell r="AJ578">
            <v>0</v>
          </cell>
          <cell r="AK578">
            <v>0</v>
          </cell>
          <cell r="AL578">
            <v>0</v>
          </cell>
          <cell r="AM578">
            <v>0</v>
          </cell>
          <cell r="AN578">
            <v>0</v>
          </cell>
          <cell r="AP578">
            <v>0</v>
          </cell>
          <cell r="AT578">
            <v>0</v>
          </cell>
        </row>
        <row r="579">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D579">
            <v>0</v>
          </cell>
          <cell r="AE579">
            <v>0</v>
          </cell>
          <cell r="AF579">
            <v>0</v>
          </cell>
          <cell r="AG579">
            <v>0</v>
          </cell>
          <cell r="AH579">
            <v>0</v>
          </cell>
          <cell r="AI579">
            <v>0</v>
          </cell>
          <cell r="AJ579">
            <v>0</v>
          </cell>
          <cell r="AK579">
            <v>0</v>
          </cell>
          <cell r="AL579">
            <v>0</v>
          </cell>
          <cell r="AM579">
            <v>0</v>
          </cell>
          <cell r="AN579">
            <v>0</v>
          </cell>
          <cell r="AP579">
            <v>0</v>
          </cell>
          <cell r="AT579">
            <v>0</v>
          </cell>
        </row>
        <row r="580">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D580">
            <v>0</v>
          </cell>
          <cell r="AE580">
            <v>0</v>
          </cell>
          <cell r="AF580">
            <v>0</v>
          </cell>
          <cell r="AG580">
            <v>0</v>
          </cell>
          <cell r="AH580">
            <v>0</v>
          </cell>
          <cell r="AI580">
            <v>0</v>
          </cell>
          <cell r="AJ580">
            <v>0</v>
          </cell>
          <cell r="AK580">
            <v>0</v>
          </cell>
          <cell r="AL580">
            <v>0</v>
          </cell>
          <cell r="AM580">
            <v>0</v>
          </cell>
          <cell r="AN580">
            <v>0</v>
          </cell>
          <cell r="AP580">
            <v>0</v>
          </cell>
          <cell r="AT580">
            <v>0</v>
          </cell>
        </row>
        <row r="581">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D581">
            <v>0</v>
          </cell>
          <cell r="AE581">
            <v>0</v>
          </cell>
          <cell r="AF581">
            <v>0</v>
          </cell>
          <cell r="AG581">
            <v>0</v>
          </cell>
          <cell r="AH581">
            <v>0</v>
          </cell>
          <cell r="AI581">
            <v>0</v>
          </cell>
          <cell r="AJ581">
            <v>0</v>
          </cell>
          <cell r="AK581">
            <v>0</v>
          </cell>
          <cell r="AL581">
            <v>0</v>
          </cell>
          <cell r="AM581">
            <v>0</v>
          </cell>
          <cell r="AN581">
            <v>0</v>
          </cell>
          <cell r="AP581">
            <v>0</v>
          </cell>
          <cell r="AT581">
            <v>0</v>
          </cell>
        </row>
        <row r="582">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D582">
            <v>0</v>
          </cell>
          <cell r="AE582">
            <v>0</v>
          </cell>
          <cell r="AF582">
            <v>0</v>
          </cell>
          <cell r="AG582">
            <v>0</v>
          </cell>
          <cell r="AH582">
            <v>0</v>
          </cell>
          <cell r="AI582">
            <v>0</v>
          </cell>
          <cell r="AJ582">
            <v>0</v>
          </cell>
          <cell r="AK582">
            <v>0</v>
          </cell>
          <cell r="AL582">
            <v>0</v>
          </cell>
          <cell r="AM582">
            <v>0</v>
          </cell>
          <cell r="AN582">
            <v>0</v>
          </cell>
          <cell r="AP582">
            <v>0</v>
          </cell>
          <cell r="AT582">
            <v>0</v>
          </cell>
        </row>
        <row r="583">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D583">
            <v>0</v>
          </cell>
          <cell r="AE583">
            <v>0</v>
          </cell>
          <cell r="AF583">
            <v>0</v>
          </cell>
          <cell r="AG583">
            <v>0</v>
          </cell>
          <cell r="AH583">
            <v>0</v>
          </cell>
          <cell r="AI583">
            <v>0</v>
          </cell>
          <cell r="AJ583">
            <v>0</v>
          </cell>
          <cell r="AK583">
            <v>0</v>
          </cell>
          <cell r="AL583">
            <v>0</v>
          </cell>
          <cell r="AM583">
            <v>0</v>
          </cell>
          <cell r="AN583">
            <v>0</v>
          </cell>
          <cell r="AP583">
            <v>0</v>
          </cell>
          <cell r="AT583">
            <v>0</v>
          </cell>
        </row>
        <row r="584">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D584">
            <v>0</v>
          </cell>
          <cell r="AE584">
            <v>0</v>
          </cell>
          <cell r="AF584">
            <v>0</v>
          </cell>
          <cell r="AG584">
            <v>0</v>
          </cell>
          <cell r="AH584">
            <v>0</v>
          </cell>
          <cell r="AI584">
            <v>0</v>
          </cell>
          <cell r="AJ584">
            <v>0</v>
          </cell>
          <cell r="AK584">
            <v>0</v>
          </cell>
          <cell r="AL584">
            <v>0</v>
          </cell>
          <cell r="AM584">
            <v>0</v>
          </cell>
          <cell r="AN584">
            <v>0</v>
          </cell>
          <cell r="AP584">
            <v>0</v>
          </cell>
          <cell r="AT584">
            <v>0</v>
          </cell>
        </row>
        <row r="585">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D585">
            <v>0</v>
          </cell>
          <cell r="AE585">
            <v>0</v>
          </cell>
          <cell r="AF585">
            <v>0</v>
          </cell>
          <cell r="AG585">
            <v>0</v>
          </cell>
          <cell r="AH585">
            <v>0</v>
          </cell>
          <cell r="AI585">
            <v>0</v>
          </cell>
          <cell r="AJ585">
            <v>0</v>
          </cell>
          <cell r="AK585">
            <v>0</v>
          </cell>
          <cell r="AL585">
            <v>0</v>
          </cell>
          <cell r="AM585">
            <v>0</v>
          </cell>
          <cell r="AN585">
            <v>0</v>
          </cell>
          <cell r="AP585">
            <v>5509.7358333333332</v>
          </cell>
          <cell r="AT585">
            <v>0</v>
          </cell>
        </row>
        <row r="586">
          <cell r="J586">
            <v>37070</v>
          </cell>
          <cell r="K586">
            <v>37870</v>
          </cell>
          <cell r="L586">
            <v>37870</v>
          </cell>
          <cell r="M586">
            <v>1099</v>
          </cell>
          <cell r="N586">
            <v>1999</v>
          </cell>
          <cell r="O586">
            <v>119</v>
          </cell>
          <cell r="P586">
            <v>119</v>
          </cell>
          <cell r="Q586">
            <v>0</v>
          </cell>
          <cell r="R586">
            <v>0</v>
          </cell>
          <cell r="S586">
            <v>0</v>
          </cell>
          <cell r="T586">
            <v>0</v>
          </cell>
          <cell r="U586">
            <v>3500</v>
          </cell>
          <cell r="V586">
            <v>4700</v>
          </cell>
          <cell r="W586">
            <v>3500</v>
          </cell>
          <cell r="X586">
            <v>5500</v>
          </cell>
          <cell r="Y586">
            <v>9200</v>
          </cell>
          <cell r="Z586">
            <v>0</v>
          </cell>
          <cell r="AA586">
            <v>525</v>
          </cell>
          <cell r="AD586">
            <v>24718.416666666668</v>
          </cell>
          <cell r="AE586">
            <v>21629.25</v>
          </cell>
          <cell r="AF586">
            <v>18540.083333333332</v>
          </cell>
          <cell r="AG586">
            <v>15200.916666666666</v>
          </cell>
          <cell r="AH586">
            <v>11688.416666666666</v>
          </cell>
          <cell r="AI586">
            <v>8621.75</v>
          </cell>
          <cell r="AJ586">
            <v>5840.916666666667</v>
          </cell>
          <cell r="AK586">
            <v>3060.0833333333335</v>
          </cell>
          <cell r="AL586">
            <v>2048.875</v>
          </cell>
          <cell r="AM586">
            <v>2303.125</v>
          </cell>
          <cell r="AN586">
            <v>2236.75</v>
          </cell>
          <cell r="AP586">
            <v>2656.3787499999999</v>
          </cell>
          <cell r="AT586">
            <v>0</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D587">
            <v>0</v>
          </cell>
          <cell r="AE587">
            <v>0</v>
          </cell>
          <cell r="AF587">
            <v>0</v>
          </cell>
          <cell r="AG587">
            <v>0</v>
          </cell>
          <cell r="AH587">
            <v>0</v>
          </cell>
          <cell r="AI587">
            <v>0</v>
          </cell>
          <cell r="AJ587">
            <v>0</v>
          </cell>
          <cell r="AK587">
            <v>0</v>
          </cell>
          <cell r="AL587">
            <v>0</v>
          </cell>
          <cell r="AM587">
            <v>0</v>
          </cell>
          <cell r="AN587">
            <v>0</v>
          </cell>
          <cell r="AP587">
            <v>0</v>
          </cell>
          <cell r="AT587">
            <v>0</v>
          </cell>
        </row>
        <row r="588">
          <cell r="J588">
            <v>90981.47</v>
          </cell>
          <cell r="K588">
            <v>106695.88</v>
          </cell>
          <cell r="L588">
            <v>106695.88</v>
          </cell>
          <cell r="M588">
            <v>123570.92</v>
          </cell>
          <cell r="N588">
            <v>146987.49</v>
          </cell>
          <cell r="O588">
            <v>293965.34000000003</v>
          </cell>
          <cell r="P588">
            <v>422176.47</v>
          </cell>
          <cell r="Q588">
            <v>1217187.3999999999</v>
          </cell>
          <cell r="R588">
            <v>84945.49</v>
          </cell>
          <cell r="S588">
            <v>84945.49</v>
          </cell>
          <cell r="T588">
            <v>84945.49</v>
          </cell>
          <cell r="U588">
            <v>119687.85</v>
          </cell>
          <cell r="V588">
            <v>119687.85</v>
          </cell>
          <cell r="W588">
            <v>174757.37</v>
          </cell>
          <cell r="X588">
            <v>227188.15</v>
          </cell>
          <cell r="Y588">
            <v>250333.47</v>
          </cell>
          <cell r="Z588">
            <v>286639.25</v>
          </cell>
          <cell r="AA588">
            <v>572386.68999999994</v>
          </cell>
          <cell r="AD588">
            <v>257608.82958333334</v>
          </cell>
          <cell r="AE588">
            <v>267293.94</v>
          </cell>
          <cell r="AF588">
            <v>254447.79</v>
          </cell>
          <cell r="AG588">
            <v>241601.64</v>
          </cell>
          <cell r="AH588">
            <v>237705.33125000002</v>
          </cell>
          <cell r="AI588">
            <v>241428.19666666674</v>
          </cell>
          <cell r="AJ588">
            <v>245460.19125000006</v>
          </cell>
          <cell r="AK588">
            <v>253316.59791666677</v>
          </cell>
          <cell r="AL588">
            <v>263618.88208333339</v>
          </cell>
          <cell r="AM588">
            <v>274719.47833333339</v>
          </cell>
          <cell r="AN588">
            <v>292139.19125000003</v>
          </cell>
          <cell r="AP588">
            <v>359344.3604166666</v>
          </cell>
          <cell r="AT588">
            <v>0</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D589">
            <v>0</v>
          </cell>
          <cell r="AE589">
            <v>0</v>
          </cell>
          <cell r="AF589">
            <v>0</v>
          </cell>
          <cell r="AG589">
            <v>0</v>
          </cell>
          <cell r="AH589">
            <v>0</v>
          </cell>
          <cell r="AI589">
            <v>0</v>
          </cell>
          <cell r="AJ589">
            <v>0</v>
          </cell>
          <cell r="AK589">
            <v>0</v>
          </cell>
          <cell r="AL589">
            <v>0</v>
          </cell>
          <cell r="AM589">
            <v>0</v>
          </cell>
          <cell r="AN589">
            <v>0</v>
          </cell>
          <cell r="AP589">
            <v>0</v>
          </cell>
          <cell r="AT589" t="str">
            <v>56</v>
          </cell>
        </row>
        <row r="590">
          <cell r="J590">
            <v>0</v>
          </cell>
          <cell r="K590">
            <v>0</v>
          </cell>
          <cell r="L590">
            <v>0</v>
          </cell>
          <cell r="M590">
            <v>0</v>
          </cell>
          <cell r="N590">
            <v>0</v>
          </cell>
          <cell r="O590">
            <v>0</v>
          </cell>
          <cell r="P590">
            <v>0</v>
          </cell>
          <cell r="Q590">
            <v>0</v>
          </cell>
          <cell r="R590">
            <v>54403.79</v>
          </cell>
          <cell r="S590">
            <v>40802.85</v>
          </cell>
          <cell r="T590">
            <v>34002.379999999997</v>
          </cell>
          <cell r="U590">
            <v>27201.91</v>
          </cell>
          <cell r="V590">
            <v>20401.439999999999</v>
          </cell>
          <cell r="W590">
            <v>13600.97</v>
          </cell>
          <cell r="X590">
            <v>-1632.21</v>
          </cell>
          <cell r="Y590">
            <v>0</v>
          </cell>
          <cell r="Z590">
            <v>0</v>
          </cell>
          <cell r="AA590">
            <v>0</v>
          </cell>
          <cell r="AD590">
            <v>0</v>
          </cell>
          <cell r="AE590">
            <v>2266.8245833333335</v>
          </cell>
          <cell r="AF590">
            <v>6233.7679166666667</v>
          </cell>
          <cell r="AG590">
            <v>9350.6525000000001</v>
          </cell>
          <cell r="AH590">
            <v>11900.831249999997</v>
          </cell>
          <cell r="AI590">
            <v>13884.304166666667</v>
          </cell>
          <cell r="AJ590">
            <v>15301.071249999999</v>
          </cell>
          <cell r="AK590">
            <v>15799.769583333333</v>
          </cell>
          <cell r="AL590">
            <v>15731.760833333334</v>
          </cell>
          <cell r="AM590">
            <v>15731.760833333334</v>
          </cell>
          <cell r="AN590">
            <v>15731.760833333334</v>
          </cell>
          <cell r="AP590">
            <v>23577.972083333338</v>
          </cell>
          <cell r="AT590">
            <v>0</v>
          </cell>
        </row>
        <row r="591">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D591">
            <v>0</v>
          </cell>
          <cell r="AE591">
            <v>0</v>
          </cell>
          <cell r="AF591">
            <v>0</v>
          </cell>
          <cell r="AG591">
            <v>0</v>
          </cell>
          <cell r="AH591">
            <v>0</v>
          </cell>
          <cell r="AI591">
            <v>0</v>
          </cell>
          <cell r="AJ591">
            <v>0</v>
          </cell>
          <cell r="AK591">
            <v>0</v>
          </cell>
          <cell r="AL591">
            <v>0</v>
          </cell>
          <cell r="AM591">
            <v>0</v>
          </cell>
          <cell r="AN591">
            <v>0</v>
          </cell>
          <cell r="AP591">
            <v>0</v>
          </cell>
          <cell r="AT591">
            <v>0</v>
          </cell>
        </row>
        <row r="592">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117810</v>
          </cell>
          <cell r="Z592">
            <v>104720</v>
          </cell>
          <cell r="AA592">
            <v>91630</v>
          </cell>
          <cell r="AD592">
            <v>0</v>
          </cell>
          <cell r="AE592">
            <v>0</v>
          </cell>
          <cell r="AF592">
            <v>0</v>
          </cell>
          <cell r="AG592">
            <v>0</v>
          </cell>
          <cell r="AH592">
            <v>0</v>
          </cell>
          <cell r="AI592">
            <v>0</v>
          </cell>
          <cell r="AJ592">
            <v>0</v>
          </cell>
          <cell r="AK592">
            <v>0</v>
          </cell>
          <cell r="AL592">
            <v>4908.75</v>
          </cell>
          <cell r="AM592">
            <v>14180.833333333334</v>
          </cell>
          <cell r="AN592">
            <v>22362.083333333332</v>
          </cell>
          <cell r="AP592">
            <v>35452.083333333336</v>
          </cell>
          <cell r="AT592">
            <v>0</v>
          </cell>
        </row>
        <row r="593">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D593">
            <v>0</v>
          </cell>
          <cell r="AE593">
            <v>0</v>
          </cell>
          <cell r="AF593">
            <v>0</v>
          </cell>
          <cell r="AG593">
            <v>0</v>
          </cell>
          <cell r="AH593">
            <v>0</v>
          </cell>
          <cell r="AI593">
            <v>0</v>
          </cell>
          <cell r="AJ593">
            <v>0</v>
          </cell>
          <cell r="AK593">
            <v>0</v>
          </cell>
          <cell r="AL593">
            <v>0</v>
          </cell>
          <cell r="AM593">
            <v>0</v>
          </cell>
          <cell r="AN593">
            <v>0</v>
          </cell>
          <cell r="AP593">
            <v>0</v>
          </cell>
          <cell r="AT593" t="str">
            <v>56</v>
          </cell>
        </row>
        <row r="594">
          <cell r="J594">
            <v>0</v>
          </cell>
          <cell r="K594">
            <v>0</v>
          </cell>
          <cell r="L594">
            <v>0</v>
          </cell>
          <cell r="M594">
            <v>0</v>
          </cell>
          <cell r="N594">
            <v>0</v>
          </cell>
          <cell r="O594">
            <v>0</v>
          </cell>
          <cell r="P594">
            <v>0</v>
          </cell>
          <cell r="Q594">
            <v>0</v>
          </cell>
          <cell r="R594">
            <v>0</v>
          </cell>
          <cell r="S594">
            <v>0</v>
          </cell>
          <cell r="T594">
            <v>0</v>
          </cell>
          <cell r="U594">
            <v>0</v>
          </cell>
          <cell r="V594">
            <v>0</v>
          </cell>
          <cell r="W594">
            <v>742729.2</v>
          </cell>
          <cell r="X594">
            <v>668456.28</v>
          </cell>
          <cell r="Y594">
            <v>594183.36</v>
          </cell>
          <cell r="Z594">
            <v>519910.44</v>
          </cell>
          <cell r="AA594">
            <v>445637.52</v>
          </cell>
          <cell r="AD594">
            <v>0</v>
          </cell>
          <cell r="AE594">
            <v>0</v>
          </cell>
          <cell r="AF594">
            <v>0</v>
          </cell>
          <cell r="AG594">
            <v>0</v>
          </cell>
          <cell r="AH594">
            <v>0</v>
          </cell>
          <cell r="AI594">
            <v>0</v>
          </cell>
          <cell r="AJ594">
            <v>30947.05</v>
          </cell>
          <cell r="AK594">
            <v>89746.444999999992</v>
          </cell>
          <cell r="AL594">
            <v>142356.43</v>
          </cell>
          <cell r="AM594">
            <v>188777.005</v>
          </cell>
          <cell r="AN594">
            <v>229008.17</v>
          </cell>
          <cell r="AP594">
            <v>290902.26999999996</v>
          </cell>
          <cell r="AT594">
            <v>0</v>
          </cell>
        </row>
        <row r="595">
          <cell r="J595">
            <v>406825.65</v>
          </cell>
          <cell r="K595">
            <v>348707.78</v>
          </cell>
          <cell r="L595">
            <v>290589.90999999997</v>
          </cell>
          <cell r="M595">
            <v>232472.04</v>
          </cell>
          <cell r="N595">
            <v>174354.17</v>
          </cell>
          <cell r="O595">
            <v>116236.3</v>
          </cell>
          <cell r="P595">
            <v>58118.43</v>
          </cell>
          <cell r="Q595">
            <v>0</v>
          </cell>
          <cell r="R595">
            <v>0</v>
          </cell>
          <cell r="S595">
            <v>868022.35</v>
          </cell>
          <cell r="T595">
            <v>641054.68999999994</v>
          </cell>
          <cell r="U595">
            <v>572040.17000000004</v>
          </cell>
          <cell r="V595">
            <v>500535.15</v>
          </cell>
          <cell r="W595">
            <v>429030.13</v>
          </cell>
          <cell r="X595">
            <v>357525.11</v>
          </cell>
          <cell r="Y595">
            <v>286020.09000000003</v>
          </cell>
          <cell r="Z595">
            <v>214515.07</v>
          </cell>
          <cell r="AA595">
            <v>143010.04999999999</v>
          </cell>
          <cell r="AD595">
            <v>319648.7983333334</v>
          </cell>
          <cell r="AE595">
            <v>293011.41791666666</v>
          </cell>
          <cell r="AF595">
            <v>278325.8329166667</v>
          </cell>
          <cell r="AG595">
            <v>295194.01583333331</v>
          </cell>
          <cell r="AH595">
            <v>304572.76374999998</v>
          </cell>
          <cell r="AI595">
            <v>312939.68666666665</v>
          </cell>
          <cell r="AJ595">
            <v>320191.01374999998</v>
          </cell>
          <cell r="AK595">
            <v>326326.74499999994</v>
          </cell>
          <cell r="AL595">
            <v>331346.88041666662</v>
          </cell>
          <cell r="AM595">
            <v>335251.42</v>
          </cell>
          <cell r="AN595">
            <v>338040.36374999996</v>
          </cell>
          <cell r="AP595">
            <v>340271.48666666658</v>
          </cell>
          <cell r="AT595">
            <v>0</v>
          </cell>
        </row>
        <row r="596">
          <cell r="J596">
            <v>0</v>
          </cell>
          <cell r="K596">
            <v>0</v>
          </cell>
          <cell r="L596">
            <v>0</v>
          </cell>
          <cell r="M596">
            <v>0</v>
          </cell>
          <cell r="N596">
            <v>0</v>
          </cell>
          <cell r="O596">
            <v>0</v>
          </cell>
          <cell r="P596">
            <v>0</v>
          </cell>
          <cell r="Q596">
            <v>0</v>
          </cell>
          <cell r="R596">
            <v>0</v>
          </cell>
          <cell r="S596">
            <v>84327.1</v>
          </cell>
          <cell r="T596">
            <v>75894.39</v>
          </cell>
          <cell r="U596">
            <v>67461.679999999993</v>
          </cell>
          <cell r="V596">
            <v>59028.97</v>
          </cell>
          <cell r="W596">
            <v>50596.26</v>
          </cell>
          <cell r="X596">
            <v>42163.55</v>
          </cell>
          <cell r="Y596">
            <v>33730.839999999997</v>
          </cell>
          <cell r="Z596">
            <v>25298.13</v>
          </cell>
          <cell r="AA596">
            <v>16865.419999999998</v>
          </cell>
          <cell r="AD596">
            <v>0</v>
          </cell>
          <cell r="AE596">
            <v>0</v>
          </cell>
          <cell r="AF596">
            <v>3513.6291666666671</v>
          </cell>
          <cell r="AG596">
            <v>10189.524583333334</v>
          </cell>
          <cell r="AH596">
            <v>16162.694166666666</v>
          </cell>
          <cell r="AI596">
            <v>21433.137916666663</v>
          </cell>
          <cell r="AJ596">
            <v>26000.855833333335</v>
          </cell>
          <cell r="AK596">
            <v>29865.847916666669</v>
          </cell>
          <cell r="AL596">
            <v>33028.114166666666</v>
          </cell>
          <cell r="AM596">
            <v>35487.654583333337</v>
          </cell>
          <cell r="AN596">
            <v>37244.469166666669</v>
          </cell>
          <cell r="AP596">
            <v>38649.920833333337</v>
          </cell>
          <cell r="AT596">
            <v>0</v>
          </cell>
        </row>
        <row r="597">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D597">
            <v>0</v>
          </cell>
          <cell r="AE597">
            <v>0</v>
          </cell>
          <cell r="AF597">
            <v>0</v>
          </cell>
          <cell r="AG597">
            <v>0</v>
          </cell>
          <cell r="AH597">
            <v>0</v>
          </cell>
          <cell r="AI597">
            <v>0</v>
          </cell>
          <cell r="AJ597">
            <v>0</v>
          </cell>
          <cell r="AK597">
            <v>0</v>
          </cell>
          <cell r="AL597">
            <v>0</v>
          </cell>
          <cell r="AM597">
            <v>0</v>
          </cell>
          <cell r="AN597">
            <v>0</v>
          </cell>
          <cell r="AP597">
            <v>0</v>
          </cell>
          <cell r="AT597">
            <v>0</v>
          </cell>
        </row>
        <row r="598">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D598">
            <v>0</v>
          </cell>
          <cell r="AE598">
            <v>0</v>
          </cell>
          <cell r="AF598">
            <v>0</v>
          </cell>
          <cell r="AG598">
            <v>0</v>
          </cell>
          <cell r="AH598">
            <v>0</v>
          </cell>
          <cell r="AI598">
            <v>0</v>
          </cell>
          <cell r="AJ598">
            <v>0</v>
          </cell>
          <cell r="AK598">
            <v>0</v>
          </cell>
          <cell r="AL598">
            <v>0</v>
          </cell>
          <cell r="AM598">
            <v>0</v>
          </cell>
          <cell r="AN598">
            <v>0</v>
          </cell>
          <cell r="AP598">
            <v>0</v>
          </cell>
          <cell r="AT598">
            <v>0</v>
          </cell>
        </row>
        <row r="599">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D599">
            <v>0</v>
          </cell>
          <cell r="AE599">
            <v>0</v>
          </cell>
          <cell r="AF599">
            <v>0</v>
          </cell>
          <cell r="AG599">
            <v>0</v>
          </cell>
          <cell r="AH599">
            <v>0</v>
          </cell>
          <cell r="AI599">
            <v>0</v>
          </cell>
          <cell r="AJ599">
            <v>0</v>
          </cell>
          <cell r="AK599">
            <v>0</v>
          </cell>
          <cell r="AL599">
            <v>0</v>
          </cell>
          <cell r="AM599">
            <v>0</v>
          </cell>
          <cell r="AN599">
            <v>0</v>
          </cell>
          <cell r="AP599">
            <v>0</v>
          </cell>
          <cell r="AT599">
            <v>0</v>
          </cell>
        </row>
        <row r="600">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D600">
            <v>0</v>
          </cell>
          <cell r="AE600">
            <v>0</v>
          </cell>
          <cell r="AF600">
            <v>0</v>
          </cell>
          <cell r="AG600">
            <v>0</v>
          </cell>
          <cell r="AH600">
            <v>0</v>
          </cell>
          <cell r="AI600">
            <v>0</v>
          </cell>
          <cell r="AJ600">
            <v>0</v>
          </cell>
          <cell r="AK600">
            <v>0</v>
          </cell>
          <cell r="AL600">
            <v>0</v>
          </cell>
          <cell r="AM600">
            <v>0</v>
          </cell>
          <cell r="AN600">
            <v>0</v>
          </cell>
          <cell r="AP600">
            <v>0</v>
          </cell>
          <cell r="AT600">
            <v>0</v>
          </cell>
        </row>
        <row r="601">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D601">
            <v>0</v>
          </cell>
          <cell r="AE601">
            <v>0</v>
          </cell>
          <cell r="AF601">
            <v>0</v>
          </cell>
          <cell r="AG601">
            <v>0</v>
          </cell>
          <cell r="AH601">
            <v>0</v>
          </cell>
          <cell r="AI601">
            <v>0</v>
          </cell>
          <cell r="AJ601">
            <v>0</v>
          </cell>
          <cell r="AK601">
            <v>0</v>
          </cell>
          <cell r="AL601">
            <v>0</v>
          </cell>
          <cell r="AM601">
            <v>0</v>
          </cell>
          <cell r="AN601">
            <v>0</v>
          </cell>
          <cell r="AP601">
            <v>0</v>
          </cell>
          <cell r="AT601">
            <v>0</v>
          </cell>
        </row>
        <row r="602">
          <cell r="J602">
            <v>15101.17</v>
          </cell>
          <cell r="K602">
            <v>13351.17</v>
          </cell>
          <cell r="L602">
            <v>12851.17</v>
          </cell>
          <cell r="M602">
            <v>11351.17</v>
          </cell>
          <cell r="N602">
            <v>10101.17</v>
          </cell>
          <cell r="O602">
            <v>8601.17</v>
          </cell>
          <cell r="P602">
            <v>6851.17</v>
          </cell>
          <cell r="Q602">
            <v>6101.17</v>
          </cell>
          <cell r="R602">
            <v>5101.17</v>
          </cell>
          <cell r="S602">
            <v>4601.17</v>
          </cell>
          <cell r="T602">
            <v>4601.17</v>
          </cell>
          <cell r="U602">
            <v>3351.17</v>
          </cell>
          <cell r="V602">
            <v>3351.17</v>
          </cell>
          <cell r="W602">
            <v>1101.17</v>
          </cell>
          <cell r="X602">
            <v>16095.94</v>
          </cell>
          <cell r="Y602">
            <v>13845.94</v>
          </cell>
          <cell r="Z602">
            <v>13595.94</v>
          </cell>
          <cell r="AA602">
            <v>13595.94</v>
          </cell>
          <cell r="AD602">
            <v>13590.753333333336</v>
          </cell>
          <cell r="AE602">
            <v>12330.336666666664</v>
          </cell>
          <cell r="AF602">
            <v>11153.253333333332</v>
          </cell>
          <cell r="AG602">
            <v>10090.753333333332</v>
          </cell>
          <cell r="AH602">
            <v>9038.67</v>
          </cell>
          <cell r="AI602">
            <v>8007.4199999999992</v>
          </cell>
          <cell r="AJ602">
            <v>7007.4199999999992</v>
          </cell>
          <cell r="AK602">
            <v>6632.2020833333327</v>
          </cell>
          <cell r="AL602">
            <v>6871.3495833333318</v>
          </cell>
          <cell r="AM602">
            <v>7120.9137499999997</v>
          </cell>
          <cell r="AN602">
            <v>7474.6445833333319</v>
          </cell>
          <cell r="AP602">
            <v>8348.7729166666668</v>
          </cell>
          <cell r="AT602">
            <v>0</v>
          </cell>
        </row>
        <row r="603">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D603">
            <v>0</v>
          </cell>
          <cell r="AE603">
            <v>0</v>
          </cell>
          <cell r="AF603">
            <v>0</v>
          </cell>
          <cell r="AG603">
            <v>0</v>
          </cell>
          <cell r="AH603">
            <v>0</v>
          </cell>
          <cell r="AI603">
            <v>0</v>
          </cell>
          <cell r="AJ603">
            <v>0</v>
          </cell>
          <cell r="AK603">
            <v>0</v>
          </cell>
          <cell r="AL603">
            <v>0</v>
          </cell>
          <cell r="AM603">
            <v>0</v>
          </cell>
          <cell r="AN603">
            <v>0</v>
          </cell>
          <cell r="AP603">
            <v>0</v>
          </cell>
          <cell r="AT603">
            <v>0</v>
          </cell>
        </row>
        <row r="604">
          <cell r="J604">
            <v>0</v>
          </cell>
          <cell r="K604">
            <v>0</v>
          </cell>
          <cell r="L604">
            <v>0</v>
          </cell>
          <cell r="M604">
            <v>0</v>
          </cell>
          <cell r="N604">
            <v>62134.36</v>
          </cell>
          <cell r="O604">
            <v>62134.36</v>
          </cell>
          <cell r="P604">
            <v>62134.36</v>
          </cell>
          <cell r="Q604">
            <v>41422.9</v>
          </cell>
          <cell r="R604">
            <v>34519.08</v>
          </cell>
          <cell r="S604">
            <v>27615.26</v>
          </cell>
          <cell r="T604">
            <v>20711.439999999999</v>
          </cell>
          <cell r="U604">
            <v>13807.62</v>
          </cell>
          <cell r="V604">
            <v>6903.8</v>
          </cell>
          <cell r="W604">
            <v>0</v>
          </cell>
          <cell r="X604">
            <v>0</v>
          </cell>
          <cell r="Y604">
            <v>71434.03</v>
          </cell>
          <cell r="Z604">
            <v>64290.63</v>
          </cell>
          <cell r="AA604">
            <v>57147.23</v>
          </cell>
          <cell r="AD604">
            <v>17259.54416666667</v>
          </cell>
          <cell r="AE604">
            <v>20423.793333333335</v>
          </cell>
          <cell r="AF604">
            <v>23012.724166666667</v>
          </cell>
          <cell r="AG604">
            <v>25026.336666666666</v>
          </cell>
          <cell r="AH604">
            <v>26464.630833333333</v>
          </cell>
          <cell r="AI604">
            <v>27327.60666666667</v>
          </cell>
          <cell r="AJ604">
            <v>27615.264999999999</v>
          </cell>
          <cell r="AK604">
            <v>27615.264999999999</v>
          </cell>
          <cell r="AL604">
            <v>30591.682916666668</v>
          </cell>
          <cell r="AM604">
            <v>33657.945416666662</v>
          </cell>
          <cell r="AN604">
            <v>33539.992916666662</v>
          </cell>
          <cell r="AP604">
            <v>32381.215416666662</v>
          </cell>
          <cell r="AT604">
            <v>0</v>
          </cell>
        </row>
        <row r="605">
          <cell r="J605">
            <v>14127.29</v>
          </cell>
          <cell r="K605">
            <v>0</v>
          </cell>
          <cell r="L605">
            <v>0</v>
          </cell>
          <cell r="M605">
            <v>0</v>
          </cell>
          <cell r="N605">
            <v>169072.71</v>
          </cell>
          <cell r="O605">
            <v>150286.85</v>
          </cell>
          <cell r="P605">
            <v>131500.99</v>
          </cell>
          <cell r="Q605">
            <v>112715.13</v>
          </cell>
          <cell r="R605">
            <v>93929.27</v>
          </cell>
          <cell r="S605">
            <v>75143.41</v>
          </cell>
          <cell r="T605">
            <v>56357.55</v>
          </cell>
          <cell r="U605">
            <v>37571.69</v>
          </cell>
          <cell r="V605">
            <v>18785.830000000002</v>
          </cell>
          <cell r="W605">
            <v>127255.92</v>
          </cell>
          <cell r="X605">
            <v>334843.93</v>
          </cell>
          <cell r="Y605">
            <v>294762.96999999997</v>
          </cell>
          <cell r="Z605">
            <v>265286.67</v>
          </cell>
          <cell r="AA605">
            <v>235810.37</v>
          </cell>
          <cell r="AD605">
            <v>63459.142499999994</v>
          </cell>
          <cell r="AE605">
            <v>65594.306666666671</v>
          </cell>
          <cell r="AF605">
            <v>67341.25916666667</v>
          </cell>
          <cell r="AG605">
            <v>68700</v>
          </cell>
          <cell r="AH605">
            <v>69670.529166666674</v>
          </cell>
          <cell r="AI605">
            <v>70252.846666666679</v>
          </cell>
          <cell r="AJ605">
            <v>75749.282500000001</v>
          </cell>
          <cell r="AK605">
            <v>95003.442916666681</v>
          </cell>
          <cell r="AL605">
            <v>121237.06375000002</v>
          </cell>
          <cell r="AM605">
            <v>137527.76916666667</v>
          </cell>
          <cell r="AN605">
            <v>145100.16416666665</v>
          </cell>
          <cell r="AP605">
            <v>157572.34416666665</v>
          </cell>
          <cell r="AT605">
            <v>0</v>
          </cell>
        </row>
        <row r="606">
          <cell r="J606">
            <v>0</v>
          </cell>
          <cell r="K606">
            <v>0</v>
          </cell>
          <cell r="L606">
            <v>136065.06</v>
          </cell>
          <cell r="M606">
            <v>123695.51</v>
          </cell>
          <cell r="N606">
            <v>111325.96</v>
          </cell>
          <cell r="O606">
            <v>98956.41</v>
          </cell>
          <cell r="P606">
            <v>86586.86</v>
          </cell>
          <cell r="Q606">
            <v>74217.31</v>
          </cell>
          <cell r="R606">
            <v>61847.76</v>
          </cell>
          <cell r="S606">
            <v>49478.21</v>
          </cell>
          <cell r="T606">
            <v>37108.660000000003</v>
          </cell>
          <cell r="U606">
            <v>24739.11</v>
          </cell>
          <cell r="V606">
            <v>12369.56</v>
          </cell>
          <cell r="W606">
            <v>0</v>
          </cell>
          <cell r="X606">
            <v>9496.17</v>
          </cell>
          <cell r="Y606">
            <v>94961.64</v>
          </cell>
          <cell r="Z606">
            <v>85465.47</v>
          </cell>
          <cell r="AA606">
            <v>75969.3</v>
          </cell>
          <cell r="AD606">
            <v>49478.20458333334</v>
          </cell>
          <cell r="AE606">
            <v>55147.582500000011</v>
          </cell>
          <cell r="AF606">
            <v>59786.164583333339</v>
          </cell>
          <cell r="AG606">
            <v>63393.950833333336</v>
          </cell>
          <cell r="AH606">
            <v>65970.941250000018</v>
          </cell>
          <cell r="AI606">
            <v>67517.135833333348</v>
          </cell>
          <cell r="AJ606">
            <v>68032.534166666679</v>
          </cell>
          <cell r="AK606">
            <v>62758.830416666664</v>
          </cell>
          <cell r="AL606">
            <v>56287.882083333338</v>
          </cell>
          <cell r="AM606">
            <v>54013.117083333338</v>
          </cell>
          <cell r="AN606">
            <v>51977.800416666665</v>
          </cell>
          <cell r="AP606">
            <v>48625.512083333328</v>
          </cell>
          <cell r="AT606">
            <v>0</v>
          </cell>
        </row>
        <row r="607">
          <cell r="J607">
            <v>35144</v>
          </cell>
          <cell r="K607">
            <v>35144</v>
          </cell>
          <cell r="L607">
            <v>1250</v>
          </cell>
          <cell r="M607">
            <v>1251</v>
          </cell>
          <cell r="N607">
            <v>1251</v>
          </cell>
          <cell r="O607">
            <v>1251</v>
          </cell>
          <cell r="P607">
            <v>1251</v>
          </cell>
          <cell r="Q607">
            <v>1251</v>
          </cell>
          <cell r="R607">
            <v>1251</v>
          </cell>
          <cell r="S607">
            <v>1251</v>
          </cell>
          <cell r="T607">
            <v>1251</v>
          </cell>
          <cell r="U607">
            <v>0</v>
          </cell>
          <cell r="V607">
            <v>0</v>
          </cell>
          <cell r="W607">
            <v>0</v>
          </cell>
          <cell r="X607">
            <v>0</v>
          </cell>
          <cell r="Y607">
            <v>0</v>
          </cell>
          <cell r="Z607">
            <v>0</v>
          </cell>
          <cell r="AA607">
            <v>0</v>
          </cell>
          <cell r="AD607">
            <v>19609.625</v>
          </cell>
          <cell r="AE607">
            <v>16785.208333333332</v>
          </cell>
          <cell r="AF607">
            <v>13960.791666666666</v>
          </cell>
          <cell r="AG607">
            <v>11136.375</v>
          </cell>
          <cell r="AH607">
            <v>8259.8333333333339</v>
          </cell>
          <cell r="AI607">
            <v>5331.166666666667</v>
          </cell>
          <cell r="AJ607">
            <v>2402.5</v>
          </cell>
          <cell r="AK607">
            <v>886.08333333333337</v>
          </cell>
          <cell r="AL607">
            <v>781.875</v>
          </cell>
          <cell r="AM607">
            <v>677.625</v>
          </cell>
          <cell r="AN607">
            <v>573.375</v>
          </cell>
          <cell r="AP607">
            <v>364.875</v>
          </cell>
          <cell r="AT607" t="str">
            <v>56</v>
          </cell>
        </row>
        <row r="608">
          <cell r="J608">
            <v>0</v>
          </cell>
          <cell r="K608">
            <v>41618.17</v>
          </cell>
          <cell r="L608">
            <v>31213.62</v>
          </cell>
          <cell r="M608">
            <v>31213.62</v>
          </cell>
          <cell r="N608">
            <v>31213.62</v>
          </cell>
          <cell r="O608">
            <v>31213.62</v>
          </cell>
          <cell r="P608">
            <v>31213.62</v>
          </cell>
          <cell r="Q608">
            <v>20809.07</v>
          </cell>
          <cell r="R608">
            <v>20809.07</v>
          </cell>
          <cell r="S608">
            <v>20809.07</v>
          </cell>
          <cell r="T608">
            <v>10404.530000000001</v>
          </cell>
          <cell r="U608">
            <v>10404.530000000001</v>
          </cell>
          <cell r="V608">
            <v>52022.7</v>
          </cell>
          <cell r="W608">
            <v>41618.17</v>
          </cell>
          <cell r="X608">
            <v>41618.17</v>
          </cell>
          <cell r="Y608">
            <v>41618.17</v>
          </cell>
          <cell r="Z608">
            <v>31213.63</v>
          </cell>
          <cell r="AA608">
            <v>31213.63</v>
          </cell>
          <cell r="AD608">
            <v>19837.497499999998</v>
          </cell>
          <cell r="AE608">
            <v>20572.947499999998</v>
          </cell>
          <cell r="AF608">
            <v>21558.057499999999</v>
          </cell>
          <cell r="AG608">
            <v>22359.305000000004</v>
          </cell>
          <cell r="AH608">
            <v>22976.689583333336</v>
          </cell>
          <cell r="AI608">
            <v>25577.824166666669</v>
          </cell>
          <cell r="AJ608">
            <v>27745.436666666665</v>
          </cell>
          <cell r="AK608">
            <v>28178.959583333333</v>
          </cell>
          <cell r="AL608">
            <v>29046.005416666667</v>
          </cell>
          <cell r="AM608">
            <v>29479.528749999998</v>
          </cell>
          <cell r="AN608">
            <v>29479.529583333333</v>
          </cell>
          <cell r="AP608">
            <v>29479.531666666666</v>
          </cell>
          <cell r="AT608">
            <v>0</v>
          </cell>
        </row>
        <row r="609">
          <cell r="J609">
            <v>48935.4</v>
          </cell>
          <cell r="K609">
            <v>40779.51</v>
          </cell>
          <cell r="L609">
            <v>32623.62</v>
          </cell>
          <cell r="M609">
            <v>24467.73</v>
          </cell>
          <cell r="N609">
            <v>16311.84</v>
          </cell>
          <cell r="O609">
            <v>135475.98000000001</v>
          </cell>
          <cell r="P609">
            <v>127320.03</v>
          </cell>
          <cell r="Q609">
            <v>106100.03</v>
          </cell>
          <cell r="R609">
            <v>95490.03</v>
          </cell>
          <cell r="S609">
            <v>84880.03</v>
          </cell>
          <cell r="T609">
            <v>74270.03</v>
          </cell>
          <cell r="U609">
            <v>63660.03</v>
          </cell>
          <cell r="V609">
            <v>53050.03</v>
          </cell>
          <cell r="W609">
            <v>42440.03</v>
          </cell>
          <cell r="X609">
            <v>31830.03</v>
          </cell>
          <cell r="Y609">
            <v>21220.03</v>
          </cell>
          <cell r="Z609">
            <v>10610.03</v>
          </cell>
          <cell r="AA609">
            <v>0</v>
          </cell>
          <cell r="AD609">
            <v>66760.170833333337</v>
          </cell>
          <cell r="AE609">
            <v>68023.347916666666</v>
          </cell>
          <cell r="AF609">
            <v>69082.015833333353</v>
          </cell>
          <cell r="AG609">
            <v>69936.174583333341</v>
          </cell>
          <cell r="AH609">
            <v>70585.824166666673</v>
          </cell>
          <cell r="AI609">
            <v>71030.964583333334</v>
          </cell>
          <cell r="AJ609">
            <v>71271.59583333334</v>
          </cell>
          <cell r="AK609">
            <v>71307.717916666676</v>
          </cell>
          <cell r="AL609">
            <v>71139.330833333355</v>
          </cell>
          <cell r="AM609">
            <v>70766.434583333365</v>
          </cell>
          <cell r="AN609">
            <v>64884.026666666679</v>
          </cell>
          <cell r="AP609">
            <v>44208.357083333343</v>
          </cell>
          <cell r="AT609">
            <v>0</v>
          </cell>
        </row>
        <row r="610">
          <cell r="J610">
            <v>54130</v>
          </cell>
          <cell r="K610">
            <v>54130</v>
          </cell>
          <cell r="L610">
            <v>1924</v>
          </cell>
          <cell r="M610">
            <v>1925</v>
          </cell>
          <cell r="N610">
            <v>1925</v>
          </cell>
          <cell r="O610">
            <v>1925</v>
          </cell>
          <cell r="P610">
            <v>1925</v>
          </cell>
          <cell r="Q610">
            <v>1925</v>
          </cell>
          <cell r="R610">
            <v>1925</v>
          </cell>
          <cell r="S610">
            <v>1925</v>
          </cell>
          <cell r="T610">
            <v>1925</v>
          </cell>
          <cell r="U610">
            <v>0</v>
          </cell>
          <cell r="V610">
            <v>0</v>
          </cell>
          <cell r="W610">
            <v>0</v>
          </cell>
          <cell r="X610">
            <v>0</v>
          </cell>
          <cell r="Y610">
            <v>0</v>
          </cell>
          <cell r="Z610">
            <v>0</v>
          </cell>
          <cell r="AA610">
            <v>0</v>
          </cell>
          <cell r="AD610">
            <v>30202.625</v>
          </cell>
          <cell r="AE610">
            <v>25852.208333333332</v>
          </cell>
          <cell r="AF610">
            <v>21501.791666666668</v>
          </cell>
          <cell r="AG610">
            <v>17151.375</v>
          </cell>
          <cell r="AH610">
            <v>12720.75</v>
          </cell>
          <cell r="AI610">
            <v>8209.9166666666661</v>
          </cell>
          <cell r="AJ610">
            <v>3699.0833333333335</v>
          </cell>
          <cell r="AK610">
            <v>1363.5</v>
          </cell>
          <cell r="AL610">
            <v>1203.125</v>
          </cell>
          <cell r="AM610">
            <v>1042.7083333333333</v>
          </cell>
          <cell r="AN610">
            <v>882.29166666666663</v>
          </cell>
          <cell r="AP610">
            <v>561.45833333333337</v>
          </cell>
          <cell r="AT610" t="str">
            <v>56</v>
          </cell>
        </row>
        <row r="611">
          <cell r="J611">
            <v>38230.639999999999</v>
          </cell>
          <cell r="K611">
            <v>25487.07</v>
          </cell>
          <cell r="L611">
            <v>12743.5</v>
          </cell>
          <cell r="M611">
            <v>0</v>
          </cell>
          <cell r="N611">
            <v>0</v>
          </cell>
          <cell r="O611">
            <v>139779.49</v>
          </cell>
          <cell r="P611">
            <v>125801.54</v>
          </cell>
          <cell r="Q611">
            <v>111823.59</v>
          </cell>
          <cell r="R611">
            <v>97845.64</v>
          </cell>
          <cell r="S611">
            <v>83867.69</v>
          </cell>
          <cell r="T611">
            <v>69889.740000000005</v>
          </cell>
          <cell r="U611">
            <v>55911.79</v>
          </cell>
          <cell r="V611">
            <v>41933.839999999997</v>
          </cell>
          <cell r="W611">
            <v>27955.89</v>
          </cell>
          <cell r="X611">
            <v>13977.94</v>
          </cell>
          <cell r="Y611">
            <v>178160.32</v>
          </cell>
          <cell r="Z611">
            <v>163313.62</v>
          </cell>
          <cell r="AA611">
            <v>148466.92000000001</v>
          </cell>
          <cell r="AD611">
            <v>60773.878333333334</v>
          </cell>
          <cell r="AE611">
            <v>61545.370833333327</v>
          </cell>
          <cell r="AF611">
            <v>62213.998333333329</v>
          </cell>
          <cell r="AG611">
            <v>62779.760833333341</v>
          </cell>
          <cell r="AH611">
            <v>63242.658333333326</v>
          </cell>
          <cell r="AI611">
            <v>63602.690833333334</v>
          </cell>
          <cell r="AJ611">
            <v>63859.85833333333</v>
          </cell>
          <cell r="AK611">
            <v>64014.160833333328</v>
          </cell>
          <cell r="AL611">
            <v>71488.94249999999</v>
          </cell>
          <cell r="AM611">
            <v>85717.023333333331</v>
          </cell>
          <cell r="AN611">
            <v>92883.733749999999</v>
          </cell>
          <cell r="AP611">
            <v>94186.847083333341</v>
          </cell>
          <cell r="AT611">
            <v>0</v>
          </cell>
        </row>
        <row r="612">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D612">
            <v>0</v>
          </cell>
          <cell r="AE612">
            <v>0</v>
          </cell>
          <cell r="AF612">
            <v>0</v>
          </cell>
          <cell r="AG612">
            <v>0</v>
          </cell>
          <cell r="AH612">
            <v>0</v>
          </cell>
          <cell r="AI612">
            <v>0</v>
          </cell>
          <cell r="AJ612">
            <v>0</v>
          </cell>
          <cell r="AK612">
            <v>0</v>
          </cell>
          <cell r="AL612">
            <v>0</v>
          </cell>
          <cell r="AM612">
            <v>0</v>
          </cell>
          <cell r="AN612">
            <v>0</v>
          </cell>
          <cell r="AP612">
            <v>0</v>
          </cell>
          <cell r="AT612">
            <v>0</v>
          </cell>
        </row>
        <row r="613">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D613">
            <v>0</v>
          </cell>
          <cell r="AE613">
            <v>0</v>
          </cell>
          <cell r="AF613">
            <v>0</v>
          </cell>
          <cell r="AG613">
            <v>0</v>
          </cell>
          <cell r="AH613">
            <v>0</v>
          </cell>
          <cell r="AI613">
            <v>0</v>
          </cell>
          <cell r="AJ613">
            <v>0</v>
          </cell>
          <cell r="AK613">
            <v>0</v>
          </cell>
          <cell r="AL613">
            <v>0</v>
          </cell>
          <cell r="AM613">
            <v>0</v>
          </cell>
          <cell r="AN613">
            <v>0</v>
          </cell>
          <cell r="AP613">
            <v>0</v>
          </cell>
          <cell r="AT613">
            <v>0</v>
          </cell>
        </row>
        <row r="614">
          <cell r="J614">
            <v>58906.79</v>
          </cell>
          <cell r="K614">
            <v>50491.53</v>
          </cell>
          <cell r="L614">
            <v>42076.27</v>
          </cell>
          <cell r="M614">
            <v>33661.01</v>
          </cell>
          <cell r="N614">
            <v>25245.75</v>
          </cell>
          <cell r="O614">
            <v>16830.490000000002</v>
          </cell>
          <cell r="P614">
            <v>8415.23</v>
          </cell>
          <cell r="Q614">
            <v>0</v>
          </cell>
          <cell r="R614">
            <v>92567.83</v>
          </cell>
          <cell r="S614">
            <v>84152.57</v>
          </cell>
          <cell r="T614">
            <v>75737.31</v>
          </cell>
          <cell r="U614">
            <v>67322.05</v>
          </cell>
          <cell r="V614">
            <v>58906.79</v>
          </cell>
          <cell r="W614">
            <v>50491.53</v>
          </cell>
          <cell r="X614">
            <v>42076.27</v>
          </cell>
          <cell r="Y614">
            <v>33661.01</v>
          </cell>
          <cell r="Z614">
            <v>25245.75</v>
          </cell>
          <cell r="AA614">
            <v>16830.490000000002</v>
          </cell>
          <cell r="AD614">
            <v>46283.902499999997</v>
          </cell>
          <cell r="AE614">
            <v>46283.902499999997</v>
          </cell>
          <cell r="AF614">
            <v>46283.902500000004</v>
          </cell>
          <cell r="AG614">
            <v>46283.902500000004</v>
          </cell>
          <cell r="AH614">
            <v>46283.902500000004</v>
          </cell>
          <cell r="AI614">
            <v>46283.902499999997</v>
          </cell>
          <cell r="AJ614">
            <v>46283.902499999997</v>
          </cell>
          <cell r="AK614">
            <v>46283.902499999997</v>
          </cell>
          <cell r="AL614">
            <v>46283.902499999997</v>
          </cell>
          <cell r="AM614">
            <v>46283.902499999997</v>
          </cell>
          <cell r="AN614">
            <v>46283.902499999997</v>
          </cell>
          <cell r="AP614">
            <v>46283.902499999997</v>
          </cell>
          <cell r="AT614">
            <v>0</v>
          </cell>
        </row>
        <row r="615">
          <cell r="J615">
            <v>100778.78</v>
          </cell>
          <cell r="K615">
            <v>86381.81</v>
          </cell>
          <cell r="L615">
            <v>71984.84</v>
          </cell>
          <cell r="M615">
            <v>57587.87</v>
          </cell>
          <cell r="N615">
            <v>43190.9</v>
          </cell>
          <cell r="O615">
            <v>28793.93</v>
          </cell>
          <cell r="P615">
            <v>14396.96</v>
          </cell>
          <cell r="Q615">
            <v>172763.63</v>
          </cell>
          <cell r="R615">
            <v>158366.66</v>
          </cell>
          <cell r="S615">
            <v>143969.69</v>
          </cell>
          <cell r="T615">
            <v>129572.72</v>
          </cell>
          <cell r="U615">
            <v>115175.75</v>
          </cell>
          <cell r="V615">
            <v>100778.78</v>
          </cell>
          <cell r="W615">
            <v>86381.81</v>
          </cell>
          <cell r="X615">
            <v>71984.84</v>
          </cell>
          <cell r="Y615">
            <v>57587.87</v>
          </cell>
          <cell r="Z615">
            <v>43190.9</v>
          </cell>
          <cell r="AA615">
            <v>28793.93</v>
          </cell>
          <cell r="AD615">
            <v>86381.81041666666</v>
          </cell>
          <cell r="AE615">
            <v>93580.294999999998</v>
          </cell>
          <cell r="AF615">
            <v>93580.294999999998</v>
          </cell>
          <cell r="AG615">
            <v>93580.294999999998</v>
          </cell>
          <cell r="AH615">
            <v>93580.294999999998</v>
          </cell>
          <cell r="AI615">
            <v>93580.294999999998</v>
          </cell>
          <cell r="AJ615">
            <v>93580.294999999998</v>
          </cell>
          <cell r="AK615">
            <v>93580.295000000027</v>
          </cell>
          <cell r="AL615">
            <v>93580.295000000027</v>
          </cell>
          <cell r="AM615">
            <v>93580.294999999998</v>
          </cell>
          <cell r="AN615">
            <v>93580.294999999984</v>
          </cell>
          <cell r="AP615">
            <v>86381.81</v>
          </cell>
          <cell r="AT615">
            <v>0</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D616">
            <v>0</v>
          </cell>
          <cell r="AE616">
            <v>0</v>
          </cell>
          <cell r="AF616">
            <v>0</v>
          </cell>
          <cell r="AG616">
            <v>0</v>
          </cell>
          <cell r="AH616">
            <v>0</v>
          </cell>
          <cell r="AI616">
            <v>0</v>
          </cell>
          <cell r="AJ616">
            <v>0</v>
          </cell>
          <cell r="AK616">
            <v>0</v>
          </cell>
          <cell r="AL616">
            <v>0</v>
          </cell>
          <cell r="AM616">
            <v>0</v>
          </cell>
          <cell r="AN616">
            <v>0</v>
          </cell>
          <cell r="AP616">
            <v>0</v>
          </cell>
          <cell r="AT616">
            <v>0</v>
          </cell>
        </row>
        <row r="617">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D617">
            <v>2438.6016666666669</v>
          </cell>
          <cell r="AE617">
            <v>609.65</v>
          </cell>
          <cell r="AF617">
            <v>0</v>
          </cell>
          <cell r="AG617">
            <v>0</v>
          </cell>
          <cell r="AH617">
            <v>0</v>
          </cell>
          <cell r="AI617">
            <v>0</v>
          </cell>
          <cell r="AJ617">
            <v>0</v>
          </cell>
          <cell r="AK617">
            <v>0</v>
          </cell>
          <cell r="AL617">
            <v>0</v>
          </cell>
          <cell r="AM617">
            <v>0</v>
          </cell>
          <cell r="AN617">
            <v>0</v>
          </cell>
          <cell r="AP617">
            <v>0</v>
          </cell>
          <cell r="AT617">
            <v>0</v>
          </cell>
        </row>
        <row r="618">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D618">
            <v>0</v>
          </cell>
          <cell r="AE618">
            <v>0</v>
          </cell>
          <cell r="AF618">
            <v>0</v>
          </cell>
          <cell r="AG618">
            <v>0</v>
          </cell>
          <cell r="AH618">
            <v>0</v>
          </cell>
          <cell r="AI618">
            <v>0</v>
          </cell>
          <cell r="AJ618">
            <v>0</v>
          </cell>
          <cell r="AK618">
            <v>0</v>
          </cell>
          <cell r="AL618">
            <v>0</v>
          </cell>
          <cell r="AM618">
            <v>0</v>
          </cell>
          <cell r="AN618">
            <v>0</v>
          </cell>
          <cell r="AP618">
            <v>0</v>
          </cell>
          <cell r="AT618">
            <v>0</v>
          </cell>
        </row>
        <row r="619">
          <cell r="J619">
            <v>0</v>
          </cell>
          <cell r="K619">
            <v>0</v>
          </cell>
          <cell r="L619">
            <v>0</v>
          </cell>
          <cell r="M619">
            <v>163812</v>
          </cell>
          <cell r="N619">
            <v>109208</v>
          </cell>
          <cell r="O619">
            <v>95557</v>
          </cell>
          <cell r="P619">
            <v>81906</v>
          </cell>
          <cell r="Q619">
            <v>68255</v>
          </cell>
          <cell r="R619">
            <v>54604</v>
          </cell>
          <cell r="S619">
            <v>40953</v>
          </cell>
          <cell r="T619">
            <v>27302</v>
          </cell>
          <cell r="U619">
            <v>13651</v>
          </cell>
          <cell r="V619">
            <v>0</v>
          </cell>
          <cell r="W619">
            <v>0</v>
          </cell>
          <cell r="X619">
            <v>148481.66</v>
          </cell>
          <cell r="Y619">
            <v>133633.49</v>
          </cell>
          <cell r="Z619">
            <v>118785.32</v>
          </cell>
          <cell r="AA619">
            <v>103937.15</v>
          </cell>
          <cell r="AD619">
            <v>55381.162499999999</v>
          </cell>
          <cell r="AE619">
            <v>55236.329166666663</v>
          </cell>
          <cell r="AF619">
            <v>55071.287499999999</v>
          </cell>
          <cell r="AG619">
            <v>54886.037499999999</v>
          </cell>
          <cell r="AH619">
            <v>54698.706249999996</v>
          </cell>
          <cell r="AI619">
            <v>54604</v>
          </cell>
          <cell r="AJ619">
            <v>54604</v>
          </cell>
          <cell r="AK619">
            <v>60790.735833333332</v>
          </cell>
          <cell r="AL619">
            <v>65720.033750000002</v>
          </cell>
          <cell r="AM619">
            <v>64861.65083333334</v>
          </cell>
          <cell r="AN619">
            <v>65609.878749999989</v>
          </cell>
          <cell r="AP619">
            <v>56289.593333333331</v>
          </cell>
          <cell r="AT619">
            <v>0</v>
          </cell>
        </row>
        <row r="620">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D620">
            <v>0</v>
          </cell>
          <cell r="AE620">
            <v>0</v>
          </cell>
          <cell r="AF620">
            <v>0</v>
          </cell>
          <cell r="AG620">
            <v>0</v>
          </cell>
          <cell r="AH620">
            <v>0</v>
          </cell>
          <cell r="AI620">
            <v>0</v>
          </cell>
          <cell r="AJ620">
            <v>0</v>
          </cell>
          <cell r="AK620">
            <v>0</v>
          </cell>
          <cell r="AL620">
            <v>0</v>
          </cell>
          <cell r="AM620">
            <v>0</v>
          </cell>
          <cell r="AN620">
            <v>0</v>
          </cell>
          <cell r="AP620">
            <v>0</v>
          </cell>
          <cell r="AT620">
            <v>0</v>
          </cell>
        </row>
        <row r="621">
          <cell r="J621">
            <v>16767.23</v>
          </cell>
          <cell r="K621">
            <v>8383.64</v>
          </cell>
          <cell r="L621">
            <v>0.05</v>
          </cell>
          <cell r="M621">
            <v>92219.54</v>
          </cell>
          <cell r="N621">
            <v>83835.95</v>
          </cell>
          <cell r="O621">
            <v>75452.36</v>
          </cell>
          <cell r="P621">
            <v>67068.77</v>
          </cell>
          <cell r="Q621">
            <v>58685.18</v>
          </cell>
          <cell r="R621">
            <v>50301.59</v>
          </cell>
          <cell r="S621">
            <v>41918</v>
          </cell>
          <cell r="T621">
            <v>33534.410000000003</v>
          </cell>
          <cell r="U621">
            <v>25150.82</v>
          </cell>
          <cell r="V621">
            <v>16767.23</v>
          </cell>
          <cell r="W621">
            <v>8383.64</v>
          </cell>
          <cell r="X621">
            <v>0.05</v>
          </cell>
          <cell r="Y621">
            <v>0</v>
          </cell>
          <cell r="Z621">
            <v>0</v>
          </cell>
          <cell r="AA621">
            <v>75452.350000000006</v>
          </cell>
          <cell r="AD621">
            <v>46109.795000000006</v>
          </cell>
          <cell r="AE621">
            <v>46109.795000000006</v>
          </cell>
          <cell r="AF621">
            <v>46109.795000000006</v>
          </cell>
          <cell r="AG621">
            <v>46109.795000000006</v>
          </cell>
          <cell r="AH621">
            <v>46109.794999999991</v>
          </cell>
          <cell r="AI621">
            <v>46109.794999999991</v>
          </cell>
          <cell r="AJ621">
            <v>46109.794999999991</v>
          </cell>
          <cell r="AK621">
            <v>46109.795000000006</v>
          </cell>
          <cell r="AL621">
            <v>42267.314166666671</v>
          </cell>
          <cell r="AM621">
            <v>34931.668750000004</v>
          </cell>
          <cell r="AN621">
            <v>31438.503750000003</v>
          </cell>
          <cell r="AP621">
            <v>31438.502083333329</v>
          </cell>
          <cell r="AT621">
            <v>0</v>
          </cell>
        </row>
        <row r="622">
          <cell r="J622">
            <v>0</v>
          </cell>
          <cell r="K622">
            <v>0</v>
          </cell>
          <cell r="L622">
            <v>0</v>
          </cell>
          <cell r="M622">
            <v>0</v>
          </cell>
          <cell r="N622">
            <v>0</v>
          </cell>
          <cell r="O622">
            <v>0</v>
          </cell>
          <cell r="P622">
            <v>0</v>
          </cell>
          <cell r="Q622">
            <v>105361.78</v>
          </cell>
          <cell r="R622">
            <v>105361.78</v>
          </cell>
          <cell r="S622">
            <v>105361.78</v>
          </cell>
          <cell r="T622">
            <v>79021.33</v>
          </cell>
          <cell r="U622">
            <v>79021.33</v>
          </cell>
          <cell r="V622">
            <v>79021.33</v>
          </cell>
          <cell r="W622">
            <v>79021.33</v>
          </cell>
          <cell r="X622">
            <v>79021.33</v>
          </cell>
          <cell r="Y622">
            <v>79021.33</v>
          </cell>
          <cell r="Z622">
            <v>26340.43</v>
          </cell>
          <cell r="AA622">
            <v>17560.28</v>
          </cell>
          <cell r="AD622">
            <v>4390.0741666666663</v>
          </cell>
          <cell r="AE622">
            <v>13170.222499999998</v>
          </cell>
          <cell r="AF622">
            <v>21950.370833333334</v>
          </cell>
          <cell r="AG622">
            <v>29633.000416666662</v>
          </cell>
          <cell r="AH622">
            <v>36218.111249999994</v>
          </cell>
          <cell r="AI622">
            <v>42803.222083333334</v>
          </cell>
          <cell r="AJ622">
            <v>49388.332916666666</v>
          </cell>
          <cell r="AK622">
            <v>55973.443749999999</v>
          </cell>
          <cell r="AL622">
            <v>62558.554583333324</v>
          </cell>
          <cell r="AM622">
            <v>66948.62791666665</v>
          </cell>
          <cell r="AN622">
            <v>68777.824166666658</v>
          </cell>
          <cell r="AP622">
            <v>69750.055000000008</v>
          </cell>
          <cell r="AT622">
            <v>0</v>
          </cell>
        </row>
        <row r="623">
          <cell r="J623">
            <v>32324.400000000001</v>
          </cell>
          <cell r="K623">
            <v>412530.3</v>
          </cell>
          <cell r="L623">
            <v>378152.77</v>
          </cell>
          <cell r="M623">
            <v>343775.24</v>
          </cell>
          <cell r="N623">
            <v>309397.71000000002</v>
          </cell>
          <cell r="O623">
            <v>275020.18</v>
          </cell>
          <cell r="P623">
            <v>240642.65</v>
          </cell>
          <cell r="Q623">
            <v>206265.12</v>
          </cell>
          <cell r="R623">
            <v>171887.59</v>
          </cell>
          <cell r="S623">
            <v>137510.06</v>
          </cell>
          <cell r="T623">
            <v>103132.53</v>
          </cell>
          <cell r="U623">
            <v>68755</v>
          </cell>
          <cell r="V623">
            <v>34377.47</v>
          </cell>
          <cell r="W623">
            <v>0</v>
          </cell>
          <cell r="X623">
            <v>0</v>
          </cell>
          <cell r="Y623">
            <v>725104.6</v>
          </cell>
          <cell r="Z623">
            <v>652594.14</v>
          </cell>
          <cell r="AA623">
            <v>580083.68000000005</v>
          </cell>
          <cell r="AD623">
            <v>220374.21750000003</v>
          </cell>
          <cell r="AE623">
            <v>221315.23041666669</v>
          </cell>
          <cell r="AF623">
            <v>222085.14916666667</v>
          </cell>
          <cell r="AG623">
            <v>222683.97374999998</v>
          </cell>
          <cell r="AH623">
            <v>223111.7041666666</v>
          </cell>
          <cell r="AI623">
            <v>223368.34041666662</v>
          </cell>
          <cell r="AJ623">
            <v>206265.12250000003</v>
          </cell>
          <cell r="AK623">
            <v>173319.99458333335</v>
          </cell>
          <cell r="AL623">
            <v>173452.35250000001</v>
          </cell>
          <cell r="AM623">
            <v>203640.92708333334</v>
          </cell>
          <cell r="AN623">
            <v>230651.75750000004</v>
          </cell>
          <cell r="AP623">
            <v>275140.18583333335</v>
          </cell>
          <cell r="AT623">
            <v>0</v>
          </cell>
        </row>
        <row r="624">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D624">
            <v>0</v>
          </cell>
          <cell r="AE624">
            <v>0</v>
          </cell>
          <cell r="AF624">
            <v>0</v>
          </cell>
          <cell r="AG624">
            <v>0</v>
          </cell>
          <cell r="AH624">
            <v>0</v>
          </cell>
          <cell r="AI624">
            <v>0</v>
          </cell>
          <cell r="AJ624">
            <v>0</v>
          </cell>
          <cell r="AK624">
            <v>0</v>
          </cell>
          <cell r="AL624">
            <v>0</v>
          </cell>
          <cell r="AM624">
            <v>0</v>
          </cell>
          <cell r="AN624">
            <v>0</v>
          </cell>
          <cell r="AP624">
            <v>0</v>
          </cell>
          <cell r="AT624">
            <v>0</v>
          </cell>
        </row>
        <row r="625">
          <cell r="J625">
            <v>56779.14</v>
          </cell>
          <cell r="K625">
            <v>37852.75</v>
          </cell>
          <cell r="L625">
            <v>18926.36</v>
          </cell>
          <cell r="M625">
            <v>0</v>
          </cell>
          <cell r="N625">
            <v>214026.07</v>
          </cell>
          <cell r="O625">
            <v>194569.15</v>
          </cell>
          <cell r="P625">
            <v>175112.23</v>
          </cell>
          <cell r="Q625">
            <v>155655.31</v>
          </cell>
          <cell r="R625">
            <v>136198.39000000001</v>
          </cell>
          <cell r="S625">
            <v>116741.47</v>
          </cell>
          <cell r="T625">
            <v>97284.55</v>
          </cell>
          <cell r="U625">
            <v>77827.63</v>
          </cell>
          <cell r="V625">
            <v>58370.71</v>
          </cell>
          <cell r="W625">
            <v>38913.79</v>
          </cell>
          <cell r="X625">
            <v>19456.87</v>
          </cell>
          <cell r="Y625">
            <v>0</v>
          </cell>
          <cell r="Z625">
            <v>215978.6</v>
          </cell>
          <cell r="AA625">
            <v>196344.18</v>
          </cell>
          <cell r="AD625">
            <v>105598.28000000001</v>
          </cell>
          <cell r="AE625">
            <v>105929.85958333332</v>
          </cell>
          <cell r="AF625">
            <v>106217.22833333333</v>
          </cell>
          <cell r="AG625">
            <v>106460.38625000003</v>
          </cell>
          <cell r="AH625">
            <v>106659.33333333336</v>
          </cell>
          <cell r="AI625">
            <v>106814.06958333334</v>
          </cell>
          <cell r="AJ625">
            <v>106924.59499999997</v>
          </cell>
          <cell r="AK625">
            <v>106990.90958333331</v>
          </cell>
          <cell r="AL625">
            <v>107013.01416666666</v>
          </cell>
          <cell r="AM625">
            <v>107094.36958333333</v>
          </cell>
          <cell r="AN625">
            <v>107249.68458333334</v>
          </cell>
          <cell r="AP625">
            <v>107515.93958333333</v>
          </cell>
          <cell r="AT625">
            <v>0</v>
          </cell>
        </row>
        <row r="626">
          <cell r="J626">
            <v>36332.1</v>
          </cell>
          <cell r="K626">
            <v>31141.8</v>
          </cell>
          <cell r="L626">
            <v>25951.5</v>
          </cell>
          <cell r="M626">
            <v>20761.2</v>
          </cell>
          <cell r="N626">
            <v>15570.9</v>
          </cell>
          <cell r="O626">
            <v>10380.6</v>
          </cell>
          <cell r="P626">
            <v>5190.3</v>
          </cell>
          <cell r="Q626">
            <v>0</v>
          </cell>
          <cell r="R626">
            <v>0</v>
          </cell>
          <cell r="S626">
            <v>0</v>
          </cell>
          <cell r="T626">
            <v>0</v>
          </cell>
          <cell r="U626">
            <v>0</v>
          </cell>
          <cell r="V626">
            <v>0</v>
          </cell>
          <cell r="W626">
            <v>0</v>
          </cell>
          <cell r="X626">
            <v>0</v>
          </cell>
          <cell r="Y626">
            <v>0</v>
          </cell>
          <cell r="Z626">
            <v>0</v>
          </cell>
          <cell r="AA626">
            <v>0</v>
          </cell>
          <cell r="AD626">
            <v>31141.8</v>
          </cell>
          <cell r="AE626">
            <v>26167.762500000001</v>
          </cell>
          <cell r="AF626">
            <v>21626.25</v>
          </cell>
          <cell r="AG626">
            <v>17517.262500000001</v>
          </cell>
          <cell r="AH626">
            <v>13840.799999999997</v>
          </cell>
          <cell r="AI626">
            <v>10596.862500000001</v>
          </cell>
          <cell r="AJ626">
            <v>7785.45</v>
          </cell>
          <cell r="AK626">
            <v>5406.5625</v>
          </cell>
          <cell r="AL626">
            <v>3460.2000000000003</v>
          </cell>
          <cell r="AM626">
            <v>1946.3625000000002</v>
          </cell>
          <cell r="AN626">
            <v>865.05000000000007</v>
          </cell>
          <cell r="AP626">
            <v>0</v>
          </cell>
          <cell r="AT626">
            <v>0</v>
          </cell>
        </row>
        <row r="627">
          <cell r="J627">
            <v>0</v>
          </cell>
          <cell r="K627">
            <v>452425.7</v>
          </cell>
          <cell r="L627">
            <v>452425.7</v>
          </cell>
          <cell r="M627">
            <v>402156.18</v>
          </cell>
          <cell r="N627">
            <v>351886.66</v>
          </cell>
          <cell r="O627">
            <v>301617.14</v>
          </cell>
          <cell r="P627">
            <v>251347.62</v>
          </cell>
          <cell r="Q627">
            <v>201078.1</v>
          </cell>
          <cell r="R627">
            <v>150808.57999999999</v>
          </cell>
          <cell r="S627">
            <v>100539.06</v>
          </cell>
          <cell r="T627">
            <v>50269.54</v>
          </cell>
          <cell r="U627">
            <v>0</v>
          </cell>
          <cell r="V627">
            <v>0</v>
          </cell>
          <cell r="W627">
            <v>659954.6</v>
          </cell>
          <cell r="X627">
            <v>688920.78</v>
          </cell>
          <cell r="Y627">
            <v>527963.68000000005</v>
          </cell>
          <cell r="Z627">
            <v>461968.22</v>
          </cell>
          <cell r="AA627">
            <v>395972.76</v>
          </cell>
          <cell r="AD627">
            <v>220223.93208333335</v>
          </cell>
          <cell r="AE627">
            <v>222844.08791666667</v>
          </cell>
          <cell r="AF627">
            <v>224715.62708333333</v>
          </cell>
          <cell r="AG627">
            <v>225838.54958333334</v>
          </cell>
          <cell r="AH627">
            <v>226212.85666666669</v>
          </cell>
          <cell r="AI627">
            <v>226212.85666666669</v>
          </cell>
          <cell r="AJ627">
            <v>234859.89416666669</v>
          </cell>
          <cell r="AK627">
            <v>253360.8933333334</v>
          </cell>
          <cell r="AL627">
            <v>268456.83416666667</v>
          </cell>
          <cell r="AM627">
            <v>278285.54499999998</v>
          </cell>
          <cell r="AN627">
            <v>286803.76083333342</v>
          </cell>
          <cell r="AP627">
            <v>299908.70749999996</v>
          </cell>
          <cell r="AT627">
            <v>0</v>
          </cell>
        </row>
        <row r="628">
          <cell r="J628">
            <v>9164.11</v>
          </cell>
          <cell r="K628">
            <v>9164.11</v>
          </cell>
          <cell r="L628">
            <v>9164.11</v>
          </cell>
          <cell r="M628">
            <v>9164.11</v>
          </cell>
          <cell r="N628">
            <v>9164.11</v>
          </cell>
          <cell r="O628">
            <v>9164.11</v>
          </cell>
          <cell r="P628">
            <v>9164.11</v>
          </cell>
          <cell r="Q628">
            <v>9164.11</v>
          </cell>
          <cell r="R628">
            <v>9164.11</v>
          </cell>
          <cell r="S628">
            <v>9164.11</v>
          </cell>
          <cell r="T628">
            <v>9164.11</v>
          </cell>
          <cell r="U628">
            <v>9164.11</v>
          </cell>
          <cell r="V628">
            <v>9164.11</v>
          </cell>
          <cell r="W628">
            <v>9164.11</v>
          </cell>
          <cell r="X628">
            <v>9164.11</v>
          </cell>
          <cell r="Y628">
            <v>9164.11</v>
          </cell>
          <cell r="Z628">
            <v>9164.11</v>
          </cell>
          <cell r="AA628">
            <v>9164.11</v>
          </cell>
          <cell r="AD628">
            <v>9164.11</v>
          </cell>
          <cell r="AE628">
            <v>9164.11</v>
          </cell>
          <cell r="AF628">
            <v>9164.11</v>
          </cell>
          <cell r="AG628">
            <v>9164.11</v>
          </cell>
          <cell r="AH628">
            <v>9164.11</v>
          </cell>
          <cell r="AI628">
            <v>9164.11</v>
          </cell>
          <cell r="AJ628">
            <v>9164.11</v>
          </cell>
          <cell r="AK628">
            <v>9164.11</v>
          </cell>
          <cell r="AL628">
            <v>9164.11</v>
          </cell>
          <cell r="AM628">
            <v>9164.11</v>
          </cell>
          <cell r="AN628">
            <v>9164.11</v>
          </cell>
          <cell r="AP628">
            <v>9164.11</v>
          </cell>
          <cell r="AT628">
            <v>0</v>
          </cell>
        </row>
        <row r="629">
          <cell r="J629">
            <v>345954.58</v>
          </cell>
          <cell r="K629">
            <v>291088.71999999997</v>
          </cell>
          <cell r="L629">
            <v>163817.44</v>
          </cell>
          <cell r="M629">
            <v>77187.55</v>
          </cell>
          <cell r="N629">
            <v>130033.5</v>
          </cell>
          <cell r="O629">
            <v>300648.81</v>
          </cell>
          <cell r="P629">
            <v>239479.59</v>
          </cell>
          <cell r="Q629">
            <v>188018.38</v>
          </cell>
          <cell r="R629">
            <v>548112.48</v>
          </cell>
          <cell r="S629">
            <v>633543</v>
          </cell>
          <cell r="T629">
            <v>932477.97</v>
          </cell>
          <cell r="U629">
            <v>601619</v>
          </cell>
          <cell r="V629">
            <v>498419.93</v>
          </cell>
          <cell r="W629">
            <v>410745.14</v>
          </cell>
          <cell r="X629">
            <v>270985.18</v>
          </cell>
          <cell r="Y629">
            <v>182301.39</v>
          </cell>
          <cell r="Z629">
            <v>174848.95</v>
          </cell>
          <cell r="AA629">
            <v>308645.76000000001</v>
          </cell>
          <cell r="AD629">
            <v>343611.05083333328</v>
          </cell>
          <cell r="AE629">
            <v>346441.49208333332</v>
          </cell>
          <cell r="AF629">
            <v>353469.99958333327</v>
          </cell>
          <cell r="AG629">
            <v>362614.8354166667</v>
          </cell>
          <cell r="AH629">
            <v>369228.60208333336</v>
          </cell>
          <cell r="AI629">
            <v>377351.14125000004</v>
          </cell>
          <cell r="AJ629">
            <v>388689.54833333328</v>
          </cell>
          <cell r="AK629">
            <v>398140.55499999999</v>
          </cell>
          <cell r="AL629">
            <v>406985.62083333329</v>
          </cell>
          <cell r="AM629">
            <v>413232.67458333325</v>
          </cell>
          <cell r="AN629">
            <v>415433.19124999997</v>
          </cell>
          <cell r="AP629">
            <v>416292.43041666667</v>
          </cell>
          <cell r="AT629">
            <v>0</v>
          </cell>
        </row>
        <row r="630">
          <cell r="J630">
            <v>14084</v>
          </cell>
          <cell r="K630">
            <v>14084</v>
          </cell>
          <cell r="L630">
            <v>14084</v>
          </cell>
          <cell r="M630">
            <v>14084</v>
          </cell>
          <cell r="N630">
            <v>14084</v>
          </cell>
          <cell r="O630">
            <v>14084</v>
          </cell>
          <cell r="P630">
            <v>14084</v>
          </cell>
          <cell r="Q630">
            <v>14084</v>
          </cell>
          <cell r="R630">
            <v>14084</v>
          </cell>
          <cell r="S630">
            <v>14084</v>
          </cell>
          <cell r="T630">
            <v>14084</v>
          </cell>
          <cell r="U630">
            <v>14084</v>
          </cell>
          <cell r="V630">
            <v>14084</v>
          </cell>
          <cell r="W630">
            <v>14084</v>
          </cell>
          <cell r="X630">
            <v>14084</v>
          </cell>
          <cell r="Y630">
            <v>14084</v>
          </cell>
          <cell r="Z630">
            <v>14084</v>
          </cell>
          <cell r="AA630">
            <v>14084</v>
          </cell>
          <cell r="AD630">
            <v>14084</v>
          </cell>
          <cell r="AE630">
            <v>14084</v>
          </cell>
          <cell r="AF630">
            <v>14084</v>
          </cell>
          <cell r="AG630">
            <v>14084</v>
          </cell>
          <cell r="AH630">
            <v>14084</v>
          </cell>
          <cell r="AI630">
            <v>14084</v>
          </cell>
          <cell r="AJ630">
            <v>14084</v>
          </cell>
          <cell r="AK630">
            <v>14084</v>
          </cell>
          <cell r="AL630">
            <v>14084</v>
          </cell>
          <cell r="AM630">
            <v>14084</v>
          </cell>
          <cell r="AN630">
            <v>14084</v>
          </cell>
          <cell r="AP630">
            <v>14084</v>
          </cell>
          <cell r="AT630">
            <v>0</v>
          </cell>
        </row>
        <row r="631">
          <cell r="J631">
            <v>41270</v>
          </cell>
          <cell r="K631">
            <v>37143</v>
          </cell>
          <cell r="L631">
            <v>33016</v>
          </cell>
          <cell r="M631">
            <v>28889</v>
          </cell>
          <cell r="N631">
            <v>24762</v>
          </cell>
          <cell r="O631">
            <v>20635</v>
          </cell>
          <cell r="P631">
            <v>16508</v>
          </cell>
          <cell r="Q631">
            <v>12381</v>
          </cell>
          <cell r="R631">
            <v>8254</v>
          </cell>
          <cell r="S631">
            <v>4127</v>
          </cell>
          <cell r="T631">
            <v>0</v>
          </cell>
          <cell r="U631">
            <v>53486.03</v>
          </cell>
          <cell r="V631">
            <v>53486.03</v>
          </cell>
          <cell r="W631">
            <v>53486.03</v>
          </cell>
          <cell r="X631">
            <v>53486.03</v>
          </cell>
          <cell r="Y631">
            <v>53486.03</v>
          </cell>
          <cell r="Z631">
            <v>53486.03</v>
          </cell>
          <cell r="AA631">
            <v>53486.03</v>
          </cell>
          <cell r="AD631">
            <v>35595.375</v>
          </cell>
          <cell r="AE631">
            <v>32328.166666666668</v>
          </cell>
          <cell r="AF631">
            <v>28717.041666666668</v>
          </cell>
          <cell r="AG631">
            <v>24762</v>
          </cell>
          <cell r="AH631">
            <v>23035.542916666669</v>
          </cell>
          <cell r="AI631">
            <v>23881.587083333332</v>
          </cell>
          <cell r="AJ631">
            <v>25071.547916666666</v>
          </cell>
          <cell r="AK631">
            <v>26605.425416666665</v>
          </cell>
          <cell r="AL631">
            <v>28483.219583333335</v>
          </cell>
          <cell r="AM631">
            <v>30704.93041666667</v>
          </cell>
          <cell r="AN631">
            <v>33270.557916666672</v>
          </cell>
          <cell r="AP631">
            <v>39477.157083333346</v>
          </cell>
          <cell r="AT631">
            <v>0</v>
          </cell>
        </row>
        <row r="632">
          <cell r="J632">
            <v>18023674.600000001</v>
          </cell>
          <cell r="K632">
            <v>0</v>
          </cell>
          <cell r="L632">
            <v>0</v>
          </cell>
          <cell r="M632">
            <v>48794.25</v>
          </cell>
          <cell r="N632">
            <v>0</v>
          </cell>
          <cell r="O632">
            <v>0</v>
          </cell>
          <cell r="P632">
            <v>448213.21</v>
          </cell>
          <cell r="Q632">
            <v>0</v>
          </cell>
          <cell r="R632">
            <v>0</v>
          </cell>
          <cell r="S632">
            <v>0</v>
          </cell>
          <cell r="T632">
            <v>0</v>
          </cell>
          <cell r="U632">
            <v>0</v>
          </cell>
          <cell r="V632">
            <v>0</v>
          </cell>
          <cell r="W632">
            <v>0</v>
          </cell>
          <cell r="X632">
            <v>0</v>
          </cell>
          <cell r="Y632">
            <v>0</v>
          </cell>
          <cell r="Z632">
            <v>0</v>
          </cell>
          <cell r="AA632">
            <v>0</v>
          </cell>
          <cell r="AD632">
            <v>7455280.5854166644</v>
          </cell>
          <cell r="AE632">
            <v>6709589.2962499997</v>
          </cell>
          <cell r="AF632">
            <v>5247231.3404166671</v>
          </cell>
          <cell r="AG632">
            <v>3780707.7087500002</v>
          </cell>
          <cell r="AH632">
            <v>2294376.6133333337</v>
          </cell>
          <cell r="AI632">
            <v>792403.7300000001</v>
          </cell>
          <cell r="AJ632">
            <v>41417.288333333338</v>
          </cell>
          <cell r="AK632">
            <v>41417.288333333338</v>
          </cell>
          <cell r="AL632">
            <v>39384.194583333338</v>
          </cell>
          <cell r="AM632">
            <v>37351.100833333338</v>
          </cell>
          <cell r="AN632">
            <v>37351.100833333338</v>
          </cell>
          <cell r="AP632">
            <v>0</v>
          </cell>
          <cell r="AT632">
            <v>0</v>
          </cell>
        </row>
        <row r="633">
          <cell r="J633">
            <v>1748299.98</v>
          </cell>
          <cell r="K633">
            <v>0</v>
          </cell>
          <cell r="L633">
            <v>0</v>
          </cell>
          <cell r="M633">
            <v>26783.63</v>
          </cell>
          <cell r="N633">
            <v>0</v>
          </cell>
          <cell r="O633">
            <v>0</v>
          </cell>
          <cell r="P633">
            <v>244730.56</v>
          </cell>
          <cell r="Q633">
            <v>0</v>
          </cell>
          <cell r="R633">
            <v>0</v>
          </cell>
          <cell r="S633">
            <v>0</v>
          </cell>
          <cell r="T633">
            <v>0</v>
          </cell>
          <cell r="U633">
            <v>0</v>
          </cell>
          <cell r="V633">
            <v>0</v>
          </cell>
          <cell r="W633">
            <v>0</v>
          </cell>
          <cell r="X633">
            <v>0</v>
          </cell>
          <cell r="Y633">
            <v>0</v>
          </cell>
          <cell r="Z633">
            <v>0</v>
          </cell>
          <cell r="AA633">
            <v>0</v>
          </cell>
          <cell r="AD633">
            <v>752396.99041666661</v>
          </cell>
          <cell r="AE633">
            <v>628450.02458333329</v>
          </cell>
          <cell r="AF633">
            <v>504503.05875000003</v>
          </cell>
          <cell r="AG633">
            <v>378269.54416666669</v>
          </cell>
          <cell r="AH633">
            <v>241163.68000000002</v>
          </cell>
          <cell r="AI633">
            <v>95472.014999999999</v>
          </cell>
          <cell r="AJ633">
            <v>22626.182499999999</v>
          </cell>
          <cell r="AK633">
            <v>22626.182499999999</v>
          </cell>
          <cell r="AL633">
            <v>21510.197916666668</v>
          </cell>
          <cell r="AM633">
            <v>20394.213333333333</v>
          </cell>
          <cell r="AN633">
            <v>20394.213333333333</v>
          </cell>
          <cell r="AP633">
            <v>0</v>
          </cell>
          <cell r="AT633">
            <v>0</v>
          </cell>
        </row>
        <row r="634">
          <cell r="J634">
            <v>85982.52</v>
          </cell>
          <cell r="K634">
            <v>0</v>
          </cell>
          <cell r="L634">
            <v>0</v>
          </cell>
          <cell r="M634">
            <v>780.45</v>
          </cell>
          <cell r="N634">
            <v>0</v>
          </cell>
          <cell r="O634">
            <v>0</v>
          </cell>
          <cell r="P634">
            <v>7084.95</v>
          </cell>
          <cell r="Q634">
            <v>0</v>
          </cell>
          <cell r="R634">
            <v>0</v>
          </cell>
          <cell r="S634">
            <v>0</v>
          </cell>
          <cell r="T634">
            <v>0</v>
          </cell>
          <cell r="U634">
            <v>0</v>
          </cell>
          <cell r="V634">
            <v>0</v>
          </cell>
          <cell r="W634">
            <v>0</v>
          </cell>
          <cell r="X634">
            <v>0</v>
          </cell>
          <cell r="Y634">
            <v>0</v>
          </cell>
          <cell r="Z634">
            <v>0</v>
          </cell>
          <cell r="AA634">
            <v>0</v>
          </cell>
          <cell r="AD634">
            <v>37983.207083333335</v>
          </cell>
          <cell r="AE634">
            <v>31450.549583333341</v>
          </cell>
          <cell r="AF634">
            <v>24917.89208333334</v>
          </cell>
          <cell r="AG634">
            <v>18318.716666666671</v>
          </cell>
          <cell r="AH634">
            <v>11403.264999999999</v>
          </cell>
          <cell r="AI634">
            <v>4238.0550000000003</v>
          </cell>
          <cell r="AJ634">
            <v>655.44999999999993</v>
          </cell>
          <cell r="AK634">
            <v>655.44999999999993</v>
          </cell>
          <cell r="AL634">
            <v>622.93124999999998</v>
          </cell>
          <cell r="AM634">
            <v>590.41250000000002</v>
          </cell>
          <cell r="AN634">
            <v>590.41250000000002</v>
          </cell>
          <cell r="AP634">
            <v>0</v>
          </cell>
          <cell r="AT634">
            <v>0</v>
          </cell>
        </row>
        <row r="635">
          <cell r="J635">
            <v>0</v>
          </cell>
          <cell r="K635">
            <v>0</v>
          </cell>
          <cell r="L635">
            <v>0</v>
          </cell>
          <cell r="M635">
            <v>0</v>
          </cell>
          <cell r="N635">
            <v>0</v>
          </cell>
          <cell r="O635">
            <v>0</v>
          </cell>
          <cell r="P635">
            <v>0</v>
          </cell>
          <cell r="Q635">
            <v>0</v>
          </cell>
          <cell r="R635">
            <v>0</v>
          </cell>
          <cell r="S635">
            <v>0</v>
          </cell>
          <cell r="T635">
            <v>1401.59</v>
          </cell>
          <cell r="U635">
            <v>1401.59</v>
          </cell>
          <cell r="V635">
            <v>1401.59</v>
          </cell>
          <cell r="W635">
            <v>0</v>
          </cell>
          <cell r="X635">
            <v>0</v>
          </cell>
          <cell r="Y635">
            <v>0</v>
          </cell>
          <cell r="Z635">
            <v>0</v>
          </cell>
          <cell r="AA635">
            <v>0</v>
          </cell>
          <cell r="AD635">
            <v>0</v>
          </cell>
          <cell r="AE635">
            <v>0</v>
          </cell>
          <cell r="AF635">
            <v>0</v>
          </cell>
          <cell r="AG635">
            <v>58.399583333333332</v>
          </cell>
          <cell r="AH635">
            <v>175.19874999999999</v>
          </cell>
          <cell r="AI635">
            <v>291.99791666666664</v>
          </cell>
          <cell r="AJ635">
            <v>350.39749999999998</v>
          </cell>
          <cell r="AK635">
            <v>350.39749999999998</v>
          </cell>
          <cell r="AL635">
            <v>350.39749999999998</v>
          </cell>
          <cell r="AM635">
            <v>350.39749999999998</v>
          </cell>
          <cell r="AN635">
            <v>350.39749999999998</v>
          </cell>
          <cell r="AP635">
            <v>350.39749999999998</v>
          </cell>
          <cell r="AT635">
            <v>0</v>
          </cell>
        </row>
        <row r="636">
          <cell r="J636">
            <v>0</v>
          </cell>
          <cell r="K636">
            <v>0</v>
          </cell>
          <cell r="L636">
            <v>0</v>
          </cell>
          <cell r="M636">
            <v>0</v>
          </cell>
          <cell r="N636">
            <v>1355478.73</v>
          </cell>
          <cell r="O636">
            <v>1788257.78</v>
          </cell>
          <cell r="P636">
            <v>1788257.78</v>
          </cell>
          <cell r="Q636">
            <v>1788257.78</v>
          </cell>
          <cell r="R636">
            <v>1788257.78</v>
          </cell>
          <cell r="S636">
            <v>1788257.78</v>
          </cell>
          <cell r="T636">
            <v>1876032.75</v>
          </cell>
          <cell r="U636">
            <v>1876032.75</v>
          </cell>
          <cell r="V636">
            <v>1876032.75</v>
          </cell>
          <cell r="W636">
            <v>0</v>
          </cell>
          <cell r="X636">
            <v>0</v>
          </cell>
          <cell r="Y636">
            <v>0</v>
          </cell>
          <cell r="Z636">
            <v>0</v>
          </cell>
          <cell r="AA636">
            <v>0</v>
          </cell>
          <cell r="AD636">
            <v>485510.26499999996</v>
          </cell>
          <cell r="AE636">
            <v>634531.7466666667</v>
          </cell>
          <cell r="AF636">
            <v>783553.22833333339</v>
          </cell>
          <cell r="AG636">
            <v>936232.00041666662</v>
          </cell>
          <cell r="AH636">
            <v>1092568.0629166665</v>
          </cell>
          <cell r="AI636">
            <v>1248904.1254166665</v>
          </cell>
          <cell r="AJ636">
            <v>1327072.1566666665</v>
          </cell>
          <cell r="AK636">
            <v>1327072.1566666665</v>
          </cell>
          <cell r="AL636">
            <v>1327072.1566666665</v>
          </cell>
          <cell r="AM636">
            <v>1270593.87625</v>
          </cell>
          <cell r="AN636">
            <v>1139604.8550000002</v>
          </cell>
          <cell r="AP636">
            <v>841561.89166666672</v>
          </cell>
          <cell r="AT636">
            <v>0</v>
          </cell>
        </row>
        <row r="637">
          <cell r="J637">
            <v>0</v>
          </cell>
          <cell r="K637">
            <v>0</v>
          </cell>
          <cell r="L637">
            <v>0</v>
          </cell>
          <cell r="M637">
            <v>0</v>
          </cell>
          <cell r="N637">
            <v>1148988.94</v>
          </cell>
          <cell r="O637">
            <v>1148988.94</v>
          </cell>
          <cell r="P637">
            <v>1148988.94</v>
          </cell>
          <cell r="Q637">
            <v>1386542.31</v>
          </cell>
          <cell r="R637">
            <v>1386542.31</v>
          </cell>
          <cell r="S637">
            <v>1386542.31</v>
          </cell>
          <cell r="T637">
            <v>1434722.19</v>
          </cell>
          <cell r="U637">
            <v>1434722.19</v>
          </cell>
          <cell r="V637">
            <v>1434722.19</v>
          </cell>
          <cell r="W637">
            <v>0</v>
          </cell>
          <cell r="X637">
            <v>0</v>
          </cell>
          <cell r="Y637">
            <v>0</v>
          </cell>
          <cell r="Z637">
            <v>0</v>
          </cell>
          <cell r="AA637">
            <v>0</v>
          </cell>
          <cell r="AD637">
            <v>345019.83124999999</v>
          </cell>
          <cell r="AE637">
            <v>460565.02374999999</v>
          </cell>
          <cell r="AF637">
            <v>576110.21624999994</v>
          </cell>
          <cell r="AG637">
            <v>693662.90374999994</v>
          </cell>
          <cell r="AH637">
            <v>813223.08625000005</v>
          </cell>
          <cell r="AI637">
            <v>932783.26874999993</v>
          </cell>
          <cell r="AJ637">
            <v>992563.35999999987</v>
          </cell>
          <cell r="AK637">
            <v>992563.35999999987</v>
          </cell>
          <cell r="AL637">
            <v>992563.35999999987</v>
          </cell>
          <cell r="AM637">
            <v>944688.8208333333</v>
          </cell>
          <cell r="AN637">
            <v>848939.74250000005</v>
          </cell>
          <cell r="AP637">
            <v>647543.52874999994</v>
          </cell>
          <cell r="AT637">
            <v>0</v>
          </cell>
        </row>
        <row r="638">
          <cell r="J638">
            <v>0</v>
          </cell>
          <cell r="K638">
            <v>0</v>
          </cell>
          <cell r="L638">
            <v>0</v>
          </cell>
          <cell r="M638">
            <v>0</v>
          </cell>
          <cell r="N638">
            <v>1261603.25</v>
          </cell>
          <cell r="O638">
            <v>1261603.25</v>
          </cell>
          <cell r="P638">
            <v>1261603.25</v>
          </cell>
          <cell r="Q638">
            <v>1298084.4099999999</v>
          </cell>
          <cell r="R638">
            <v>1307735.77</v>
          </cell>
          <cell r="S638">
            <v>1333460.08</v>
          </cell>
          <cell r="T638">
            <v>1343918.88</v>
          </cell>
          <cell r="U638">
            <v>1343918.88</v>
          </cell>
          <cell r="V638">
            <v>1343918.88</v>
          </cell>
          <cell r="W638">
            <v>1343918.88</v>
          </cell>
          <cell r="X638">
            <v>0</v>
          </cell>
          <cell r="Y638">
            <v>0</v>
          </cell>
          <cell r="Z638">
            <v>0</v>
          </cell>
          <cell r="AA638">
            <v>0</v>
          </cell>
          <cell r="AD638">
            <v>369487.66291666665</v>
          </cell>
          <cell r="AE638">
            <v>478063.50374999997</v>
          </cell>
          <cell r="AF638">
            <v>588113.33083333331</v>
          </cell>
          <cell r="AG638">
            <v>699670.78749999998</v>
          </cell>
          <cell r="AH638">
            <v>811664.02749999997</v>
          </cell>
          <cell r="AI638">
            <v>923657.26749999996</v>
          </cell>
          <cell r="AJ638">
            <v>1035650.5074999998</v>
          </cell>
          <cell r="AK638">
            <v>1091647.1274999997</v>
          </cell>
          <cell r="AL638">
            <v>1091647.1274999997</v>
          </cell>
          <cell r="AM638">
            <v>1039080.3254166665</v>
          </cell>
          <cell r="AN638">
            <v>933946.72124999983</v>
          </cell>
          <cell r="AP638">
            <v>722159.46458333323</v>
          </cell>
          <cell r="AT638">
            <v>0</v>
          </cell>
        </row>
        <row r="639">
          <cell r="J639">
            <v>2005486.25</v>
          </cell>
          <cell r="K639">
            <v>2222348.75</v>
          </cell>
          <cell r="L639">
            <v>2087030</v>
          </cell>
          <cell r="M639">
            <v>1981161.25</v>
          </cell>
          <cell r="N639">
            <v>2201848.75</v>
          </cell>
          <cell r="O639">
            <v>2891230</v>
          </cell>
          <cell r="P639">
            <v>2927580</v>
          </cell>
          <cell r="Q639">
            <v>2004187.5</v>
          </cell>
          <cell r="R639">
            <v>1678532.5</v>
          </cell>
          <cell r="S639">
            <v>1950642.5</v>
          </cell>
          <cell r="T639">
            <v>1715112.5</v>
          </cell>
          <cell r="U639">
            <v>1600362.5</v>
          </cell>
          <cell r="V639">
            <v>1481787.5</v>
          </cell>
          <cell r="W639">
            <v>1626842.5</v>
          </cell>
          <cell r="X639">
            <v>1508267.5</v>
          </cell>
          <cell r="Y639">
            <v>1389692.5</v>
          </cell>
          <cell r="Z639">
            <v>1871602.5</v>
          </cell>
          <cell r="AA639">
            <v>1753027.5</v>
          </cell>
          <cell r="AD639">
            <v>2234338.90625</v>
          </cell>
          <cell r="AE639">
            <v>2210221.3541666665</v>
          </cell>
          <cell r="AF639">
            <v>2197239.9479166665</v>
          </cell>
          <cell r="AG639">
            <v>2173701.4583333335</v>
          </cell>
          <cell r="AH639">
            <v>2127978.6458333335</v>
          </cell>
          <cell r="AI639">
            <v>2083639.4270833333</v>
          </cell>
          <cell r="AJ639">
            <v>2037005.8854166667</v>
          </cell>
          <cell r="AK639">
            <v>1988078.0208333333</v>
          </cell>
          <cell r="AL639">
            <v>1939318.3854166667</v>
          </cell>
          <cell r="AM639">
            <v>1900913.59375</v>
          </cell>
          <cell r="AN639">
            <v>1839728.2291666667</v>
          </cell>
          <cell r="AP639">
            <v>1665555.3125</v>
          </cell>
          <cell r="AT639">
            <v>0</v>
          </cell>
        </row>
        <row r="640">
          <cell r="J640">
            <v>0</v>
          </cell>
          <cell r="K640">
            <v>0</v>
          </cell>
          <cell r="L640">
            <v>0</v>
          </cell>
          <cell r="M640">
            <v>0</v>
          </cell>
          <cell r="N640">
            <v>2729397.3</v>
          </cell>
          <cell r="O640">
            <v>2729397.3</v>
          </cell>
          <cell r="P640">
            <v>2729397.3</v>
          </cell>
          <cell r="Q640">
            <v>2808321.94</v>
          </cell>
          <cell r="R640">
            <v>2829202.03</v>
          </cell>
          <cell r="S640">
            <v>2884854.92</v>
          </cell>
          <cell r="T640">
            <v>2907481.86</v>
          </cell>
          <cell r="U640">
            <v>2907481.86</v>
          </cell>
          <cell r="V640">
            <v>2907481.86</v>
          </cell>
          <cell r="W640">
            <v>2963421.91</v>
          </cell>
          <cell r="X640">
            <v>0</v>
          </cell>
          <cell r="Y640">
            <v>0</v>
          </cell>
          <cell r="Z640">
            <v>0</v>
          </cell>
          <cell r="AA640">
            <v>0</v>
          </cell>
          <cell r="AD640">
            <v>799362.73916666664</v>
          </cell>
          <cell r="AE640">
            <v>1034259.57125</v>
          </cell>
          <cell r="AF640">
            <v>1272345.2774999999</v>
          </cell>
          <cell r="AG640">
            <v>1513692.6433333333</v>
          </cell>
          <cell r="AH640">
            <v>1755982.7983333331</v>
          </cell>
          <cell r="AI640">
            <v>1998272.9533333331</v>
          </cell>
          <cell r="AJ640">
            <v>2242893.9437499996</v>
          </cell>
          <cell r="AK640">
            <v>2366369.8566666665</v>
          </cell>
          <cell r="AL640">
            <v>2366369.8566666665</v>
          </cell>
          <cell r="AM640">
            <v>2252644.9691666663</v>
          </cell>
          <cell r="AN640">
            <v>2025195.1941666666</v>
          </cell>
          <cell r="AP640">
            <v>1567007.1174999997</v>
          </cell>
          <cell r="AT640">
            <v>0</v>
          </cell>
        </row>
        <row r="641">
          <cell r="J641">
            <v>15330</v>
          </cell>
          <cell r="K641">
            <v>15330</v>
          </cell>
          <cell r="L641">
            <v>15330</v>
          </cell>
          <cell r="M641">
            <v>15330</v>
          </cell>
          <cell r="N641">
            <v>15330</v>
          </cell>
          <cell r="O641">
            <v>15330</v>
          </cell>
          <cell r="P641">
            <v>15330</v>
          </cell>
          <cell r="Q641">
            <v>15330</v>
          </cell>
          <cell r="R641">
            <v>15330</v>
          </cell>
          <cell r="S641">
            <v>15330</v>
          </cell>
          <cell r="T641">
            <v>15330</v>
          </cell>
          <cell r="U641">
            <v>15330</v>
          </cell>
          <cell r="V641">
            <v>15330</v>
          </cell>
          <cell r="W641">
            <v>15330</v>
          </cell>
          <cell r="X641">
            <v>15330</v>
          </cell>
          <cell r="Y641">
            <v>15330</v>
          </cell>
          <cell r="Z641">
            <v>15330</v>
          </cell>
          <cell r="AA641">
            <v>14052.5</v>
          </cell>
          <cell r="AD641">
            <v>15330</v>
          </cell>
          <cell r="AE641">
            <v>15330</v>
          </cell>
          <cell r="AF641">
            <v>15330</v>
          </cell>
          <cell r="AG641">
            <v>15330</v>
          </cell>
          <cell r="AH641">
            <v>15330</v>
          </cell>
          <cell r="AI641">
            <v>15330</v>
          </cell>
          <cell r="AJ641">
            <v>15330</v>
          </cell>
          <cell r="AK641">
            <v>15330</v>
          </cell>
          <cell r="AL641">
            <v>15330</v>
          </cell>
          <cell r="AM641">
            <v>15330</v>
          </cell>
          <cell r="AN641">
            <v>15276.770833333334</v>
          </cell>
          <cell r="AP641">
            <v>14850.9375</v>
          </cell>
          <cell r="AT641">
            <v>0</v>
          </cell>
        </row>
        <row r="642">
          <cell r="J642">
            <v>0</v>
          </cell>
          <cell r="K642">
            <v>0</v>
          </cell>
          <cell r="L642">
            <v>0</v>
          </cell>
          <cell r="M642">
            <v>0</v>
          </cell>
          <cell r="N642">
            <v>2387883.85</v>
          </cell>
          <cell r="O642">
            <v>2387883.85</v>
          </cell>
          <cell r="P642">
            <v>2387883.85</v>
          </cell>
          <cell r="Q642">
            <v>2423312.5699999998</v>
          </cell>
          <cell r="R642">
            <v>2432685.5</v>
          </cell>
          <cell r="S642">
            <v>2457667.69</v>
          </cell>
          <cell r="T642">
            <v>2467824.7599999998</v>
          </cell>
          <cell r="U642">
            <v>2467824.7599999998</v>
          </cell>
          <cell r="V642">
            <v>2467824.7599999998</v>
          </cell>
          <cell r="W642">
            <v>2467824.7599999998</v>
          </cell>
          <cell r="X642">
            <v>0</v>
          </cell>
          <cell r="Y642">
            <v>0</v>
          </cell>
          <cell r="Z642">
            <v>0</v>
          </cell>
          <cell r="AA642">
            <v>0</v>
          </cell>
          <cell r="AD642">
            <v>697942.31958333345</v>
          </cell>
          <cell r="AE642">
            <v>900275.57250000013</v>
          </cell>
          <cell r="AF642">
            <v>1104040.2887500001</v>
          </cell>
          <cell r="AG642">
            <v>1309269.1408333334</v>
          </cell>
          <cell r="AH642">
            <v>1514921.2041666666</v>
          </cell>
          <cell r="AI642">
            <v>1720573.2674999998</v>
          </cell>
          <cell r="AJ642">
            <v>1926225.3308333328</v>
          </cell>
          <cell r="AK642">
            <v>2029051.3624999996</v>
          </cell>
          <cell r="AL642">
            <v>2029051.3624999996</v>
          </cell>
          <cell r="AM642">
            <v>1929556.2020833327</v>
          </cell>
          <cell r="AN642">
            <v>1730565.8812499999</v>
          </cell>
          <cell r="AP642">
            <v>1331109.0429166665</v>
          </cell>
          <cell r="AT642">
            <v>0</v>
          </cell>
        </row>
        <row r="643">
          <cell r="J643">
            <v>87600</v>
          </cell>
          <cell r="K643">
            <v>87600</v>
          </cell>
          <cell r="L643">
            <v>87600</v>
          </cell>
          <cell r="M643">
            <v>87600</v>
          </cell>
          <cell r="N643">
            <v>87600</v>
          </cell>
          <cell r="O643">
            <v>80300</v>
          </cell>
          <cell r="P643">
            <v>73000</v>
          </cell>
          <cell r="Q643">
            <v>65700</v>
          </cell>
          <cell r="R643">
            <v>58400</v>
          </cell>
          <cell r="S643">
            <v>51100</v>
          </cell>
          <cell r="T643">
            <v>43800</v>
          </cell>
          <cell r="U643">
            <v>36500</v>
          </cell>
          <cell r="V643">
            <v>29200</v>
          </cell>
          <cell r="W643">
            <v>21900</v>
          </cell>
          <cell r="X643">
            <v>14600</v>
          </cell>
          <cell r="Y643">
            <v>7300</v>
          </cell>
          <cell r="Z643">
            <v>81600</v>
          </cell>
          <cell r="AA643">
            <v>82280</v>
          </cell>
          <cell r="AD643">
            <v>84862.5</v>
          </cell>
          <cell r="AE643">
            <v>82733.333333333328</v>
          </cell>
          <cell r="AF643">
            <v>79995.833333333328</v>
          </cell>
          <cell r="AG643">
            <v>76650</v>
          </cell>
          <cell r="AH643">
            <v>72695.833333333328</v>
          </cell>
          <cell r="AI643">
            <v>68133.333333333328</v>
          </cell>
          <cell r="AJ643">
            <v>62962.5</v>
          </cell>
          <cell r="AK643">
            <v>57183.333333333336</v>
          </cell>
          <cell r="AL643">
            <v>50795.833333333336</v>
          </cell>
          <cell r="AM643">
            <v>47200</v>
          </cell>
          <cell r="AN643">
            <v>47032.5</v>
          </cell>
          <cell r="AP643">
            <v>47332.5</v>
          </cell>
          <cell r="AT643">
            <v>0</v>
          </cell>
        </row>
        <row r="644">
          <cell r="J644">
            <v>60000</v>
          </cell>
          <cell r="K644">
            <v>60000</v>
          </cell>
          <cell r="L644">
            <v>60000</v>
          </cell>
          <cell r="M644">
            <v>60000</v>
          </cell>
          <cell r="N644">
            <v>60000</v>
          </cell>
          <cell r="O644">
            <v>60000</v>
          </cell>
          <cell r="P644">
            <v>60000</v>
          </cell>
          <cell r="Q644">
            <v>60000</v>
          </cell>
          <cell r="R644">
            <v>60000</v>
          </cell>
          <cell r="S644">
            <v>60000</v>
          </cell>
          <cell r="T644">
            <v>60000</v>
          </cell>
          <cell r="U644">
            <v>60000</v>
          </cell>
          <cell r="V644">
            <v>60000</v>
          </cell>
          <cell r="W644">
            <v>60000</v>
          </cell>
          <cell r="X644">
            <v>60000</v>
          </cell>
          <cell r="Y644">
            <v>55000</v>
          </cell>
          <cell r="Z644">
            <v>50000</v>
          </cell>
          <cell r="AA644">
            <v>45000</v>
          </cell>
          <cell r="AD644">
            <v>60000</v>
          </cell>
          <cell r="AE644">
            <v>60000</v>
          </cell>
          <cell r="AF644">
            <v>60000</v>
          </cell>
          <cell r="AG644">
            <v>60000</v>
          </cell>
          <cell r="AH644">
            <v>60000</v>
          </cell>
          <cell r="AI644">
            <v>60000</v>
          </cell>
          <cell r="AJ644">
            <v>60000</v>
          </cell>
          <cell r="AK644">
            <v>60000</v>
          </cell>
          <cell r="AL644">
            <v>59791.666666666664</v>
          </cell>
          <cell r="AM644">
            <v>59166.666666666664</v>
          </cell>
          <cell r="AN644">
            <v>58125</v>
          </cell>
          <cell r="AP644">
            <v>54791.666666666664</v>
          </cell>
          <cell r="AT644">
            <v>0</v>
          </cell>
        </row>
        <row r="645">
          <cell r="J645">
            <v>99653.16</v>
          </cell>
          <cell r="K645">
            <v>99653.16</v>
          </cell>
          <cell r="L645">
            <v>99653.16</v>
          </cell>
          <cell r="M645">
            <v>99653.16</v>
          </cell>
          <cell r="N645">
            <v>99653.16</v>
          </cell>
          <cell r="O645">
            <v>99653.16</v>
          </cell>
          <cell r="P645">
            <v>99653.16</v>
          </cell>
          <cell r="Q645">
            <v>99653.16</v>
          </cell>
          <cell r="R645">
            <v>99653.16</v>
          </cell>
          <cell r="S645">
            <v>99653.16</v>
          </cell>
          <cell r="T645">
            <v>99653.16</v>
          </cell>
          <cell r="U645">
            <v>99653.16</v>
          </cell>
          <cell r="V645">
            <v>99653.16</v>
          </cell>
          <cell r="W645">
            <v>99653.16</v>
          </cell>
          <cell r="X645">
            <v>99653.16</v>
          </cell>
          <cell r="Y645">
            <v>99653.16</v>
          </cell>
          <cell r="Z645">
            <v>99653.16</v>
          </cell>
          <cell r="AA645">
            <v>99653.16</v>
          </cell>
          <cell r="AD645">
            <v>99653.160000000018</v>
          </cell>
          <cell r="AE645">
            <v>99653.160000000018</v>
          </cell>
          <cell r="AF645">
            <v>99653.160000000018</v>
          </cell>
          <cell r="AG645">
            <v>99653.160000000018</v>
          </cell>
          <cell r="AH645">
            <v>99653.160000000018</v>
          </cell>
          <cell r="AI645">
            <v>99653.160000000018</v>
          </cell>
          <cell r="AJ645">
            <v>99653.160000000018</v>
          </cell>
          <cell r="AK645">
            <v>99653.160000000018</v>
          </cell>
          <cell r="AL645">
            <v>99653.160000000018</v>
          </cell>
          <cell r="AM645">
            <v>99653.160000000018</v>
          </cell>
          <cell r="AN645">
            <v>99653.160000000018</v>
          </cell>
          <cell r="AP645">
            <v>99653.160000000018</v>
          </cell>
          <cell r="AT645">
            <v>0</v>
          </cell>
        </row>
        <row r="646">
          <cell r="J646">
            <v>40906.92</v>
          </cell>
          <cell r="K646">
            <v>40906.92</v>
          </cell>
          <cell r="L646">
            <v>40906.92</v>
          </cell>
          <cell r="M646">
            <v>40906.92</v>
          </cell>
          <cell r="N646">
            <v>40906.92</v>
          </cell>
          <cell r="O646">
            <v>40906.92</v>
          </cell>
          <cell r="P646">
            <v>40906.92</v>
          </cell>
          <cell r="Q646">
            <v>40906.92</v>
          </cell>
          <cell r="R646">
            <v>40906.92</v>
          </cell>
          <cell r="S646">
            <v>40906.92</v>
          </cell>
          <cell r="T646">
            <v>40906.92</v>
          </cell>
          <cell r="U646">
            <v>40906.92</v>
          </cell>
          <cell r="V646">
            <v>40906.92</v>
          </cell>
          <cell r="W646">
            <v>40906.92</v>
          </cell>
          <cell r="X646">
            <v>40906.92</v>
          </cell>
          <cell r="Y646">
            <v>40906.92</v>
          </cell>
          <cell r="Z646">
            <v>40906.92</v>
          </cell>
          <cell r="AA646">
            <v>40906.92</v>
          </cell>
          <cell r="AD646">
            <v>35793.554999999993</v>
          </cell>
          <cell r="AE646">
            <v>39202.464999999989</v>
          </cell>
          <cell r="AF646">
            <v>40906.919999999991</v>
          </cell>
          <cell r="AG646">
            <v>40906.919999999991</v>
          </cell>
          <cell r="AH646">
            <v>40906.919999999991</v>
          </cell>
          <cell r="AI646">
            <v>40906.919999999991</v>
          </cell>
          <cell r="AJ646">
            <v>40906.919999999991</v>
          </cell>
          <cell r="AK646">
            <v>40906.919999999991</v>
          </cell>
          <cell r="AL646">
            <v>40906.919999999991</v>
          </cell>
          <cell r="AM646">
            <v>40906.919999999991</v>
          </cell>
          <cell r="AN646">
            <v>40906.919999999991</v>
          </cell>
          <cell r="AP646">
            <v>40906.919999999991</v>
          </cell>
          <cell r="AT646">
            <v>0</v>
          </cell>
        </row>
        <row r="647">
          <cell r="J647">
            <v>148920</v>
          </cell>
          <cell r="K647">
            <v>148920</v>
          </cell>
          <cell r="L647">
            <v>148920</v>
          </cell>
          <cell r="M647">
            <v>148920</v>
          </cell>
          <cell r="N647">
            <v>148920</v>
          </cell>
          <cell r="O647">
            <v>148920</v>
          </cell>
          <cell r="P647">
            <v>148920</v>
          </cell>
          <cell r="Q647">
            <v>148920</v>
          </cell>
          <cell r="R647">
            <v>148920</v>
          </cell>
          <cell r="S647">
            <v>148920</v>
          </cell>
          <cell r="T647">
            <v>148920</v>
          </cell>
          <cell r="U647">
            <v>148920</v>
          </cell>
          <cell r="V647">
            <v>148920</v>
          </cell>
          <cell r="W647">
            <v>148920</v>
          </cell>
          <cell r="X647">
            <v>148920</v>
          </cell>
          <cell r="Y647">
            <v>148920</v>
          </cell>
          <cell r="Z647">
            <v>148920</v>
          </cell>
          <cell r="AA647">
            <v>148920</v>
          </cell>
          <cell r="AD647">
            <v>105485</v>
          </cell>
          <cell r="AE647">
            <v>117895</v>
          </cell>
          <cell r="AF647">
            <v>130305</v>
          </cell>
          <cell r="AG647">
            <v>142715</v>
          </cell>
          <cell r="AH647">
            <v>148920</v>
          </cell>
          <cell r="AI647">
            <v>148920</v>
          </cell>
          <cell r="AJ647">
            <v>148920</v>
          </cell>
          <cell r="AK647">
            <v>148920</v>
          </cell>
          <cell r="AL647">
            <v>148920</v>
          </cell>
          <cell r="AM647">
            <v>148920</v>
          </cell>
          <cell r="AN647">
            <v>148920</v>
          </cell>
          <cell r="AP647">
            <v>148920</v>
          </cell>
          <cell r="AT647">
            <v>0</v>
          </cell>
        </row>
        <row r="648">
          <cell r="J648">
            <v>970217.52</v>
          </cell>
          <cell r="K648">
            <v>970217.52</v>
          </cell>
          <cell r="L648">
            <v>970217.52</v>
          </cell>
          <cell r="M648">
            <v>970217.52</v>
          </cell>
          <cell r="N648">
            <v>970217.52</v>
          </cell>
          <cell r="O648">
            <v>970217.52</v>
          </cell>
          <cell r="P648">
            <v>970217.52</v>
          </cell>
          <cell r="Q648">
            <v>970217.52</v>
          </cell>
          <cell r="R648">
            <v>970217.52</v>
          </cell>
          <cell r="S648">
            <v>970217.52</v>
          </cell>
          <cell r="T648">
            <v>970217.52</v>
          </cell>
          <cell r="U648">
            <v>970217.52</v>
          </cell>
          <cell r="V648">
            <v>970217.52</v>
          </cell>
          <cell r="W648">
            <v>970217.52</v>
          </cell>
          <cell r="X648">
            <v>970217.52</v>
          </cell>
          <cell r="Y648">
            <v>970217.52</v>
          </cell>
          <cell r="Z648">
            <v>970217.52</v>
          </cell>
          <cell r="AA648">
            <v>970217.52</v>
          </cell>
          <cell r="AD648">
            <v>848940.32999999973</v>
          </cell>
          <cell r="AE648">
            <v>929791.78999999969</v>
          </cell>
          <cell r="AF648">
            <v>970217.51999999967</v>
          </cell>
          <cell r="AG648">
            <v>970217.51999999967</v>
          </cell>
          <cell r="AH648">
            <v>970217.51999999967</v>
          </cell>
          <cell r="AI648">
            <v>970217.51999999967</v>
          </cell>
          <cell r="AJ648">
            <v>970217.51999999967</v>
          </cell>
          <cell r="AK648">
            <v>970217.51999999967</v>
          </cell>
          <cell r="AL648">
            <v>970217.51999999967</v>
          </cell>
          <cell r="AM648">
            <v>970217.51999999967</v>
          </cell>
          <cell r="AN648">
            <v>970217.51999999967</v>
          </cell>
          <cell r="AP648">
            <v>970217.51999999967</v>
          </cell>
          <cell r="AT648">
            <v>0</v>
          </cell>
        </row>
        <row r="649">
          <cell r="J649">
            <v>0</v>
          </cell>
          <cell r="K649">
            <v>94608</v>
          </cell>
          <cell r="L649">
            <v>86724</v>
          </cell>
          <cell r="M649">
            <v>78840</v>
          </cell>
          <cell r="N649">
            <v>70956</v>
          </cell>
          <cell r="O649">
            <v>63072</v>
          </cell>
          <cell r="P649">
            <v>55188</v>
          </cell>
          <cell r="Q649">
            <v>47304</v>
          </cell>
          <cell r="R649">
            <v>39420</v>
          </cell>
          <cell r="S649">
            <v>31536</v>
          </cell>
          <cell r="T649">
            <v>23652</v>
          </cell>
          <cell r="U649">
            <v>15768</v>
          </cell>
          <cell r="V649">
            <v>7884</v>
          </cell>
          <cell r="W649">
            <v>0</v>
          </cell>
          <cell r="X649">
            <v>0</v>
          </cell>
          <cell r="Y649">
            <v>0</v>
          </cell>
          <cell r="Z649">
            <v>0</v>
          </cell>
          <cell r="AA649">
            <v>0</v>
          </cell>
          <cell r="AD649">
            <v>39420</v>
          </cell>
          <cell r="AE649">
            <v>43033.5</v>
          </cell>
          <cell r="AF649">
            <v>45990</v>
          </cell>
          <cell r="AG649">
            <v>48289.5</v>
          </cell>
          <cell r="AH649">
            <v>49932</v>
          </cell>
          <cell r="AI649">
            <v>50917.5</v>
          </cell>
          <cell r="AJ649">
            <v>47304</v>
          </cell>
          <cell r="AK649">
            <v>39748.5</v>
          </cell>
          <cell r="AL649">
            <v>32850</v>
          </cell>
          <cell r="AM649">
            <v>26608.5</v>
          </cell>
          <cell r="AN649">
            <v>21024</v>
          </cell>
          <cell r="AP649">
            <v>11826</v>
          </cell>
          <cell r="AT649">
            <v>0</v>
          </cell>
        </row>
        <row r="650">
          <cell r="J650">
            <v>0</v>
          </cell>
          <cell r="K650">
            <v>0</v>
          </cell>
          <cell r="L650">
            <v>0</v>
          </cell>
          <cell r="M650">
            <v>0</v>
          </cell>
          <cell r="N650">
            <v>74141.350000000006</v>
          </cell>
          <cell r="O650">
            <v>74141.350000000006</v>
          </cell>
          <cell r="P650">
            <v>74141.350000000006</v>
          </cell>
          <cell r="Q650">
            <v>74141.350000000006</v>
          </cell>
          <cell r="R650">
            <v>74141.350000000006</v>
          </cell>
          <cell r="S650">
            <v>74141.350000000006</v>
          </cell>
          <cell r="T650">
            <v>74141.350000000006</v>
          </cell>
          <cell r="U650">
            <v>74141.350000000006</v>
          </cell>
          <cell r="V650">
            <v>74141.350000000006</v>
          </cell>
          <cell r="W650">
            <v>74141.350000000006</v>
          </cell>
          <cell r="X650">
            <v>74141.350000000006</v>
          </cell>
          <cell r="Y650">
            <v>74141.350000000006</v>
          </cell>
          <cell r="Z650">
            <v>74141.350000000006</v>
          </cell>
          <cell r="AA650">
            <v>74141.350000000006</v>
          </cell>
          <cell r="AD650">
            <v>21624.560416666671</v>
          </cell>
          <cell r="AE650">
            <v>27803.006250000002</v>
          </cell>
          <cell r="AF650">
            <v>33981.45208333333</v>
          </cell>
          <cell r="AG650">
            <v>40159.897916666661</v>
          </cell>
          <cell r="AH650">
            <v>46338.34375</v>
          </cell>
          <cell r="AI650">
            <v>52516.789583333331</v>
          </cell>
          <cell r="AJ650">
            <v>58695.235416666663</v>
          </cell>
          <cell r="AK650">
            <v>64873.681249999994</v>
          </cell>
          <cell r="AL650">
            <v>71052.127083333326</v>
          </cell>
          <cell r="AM650">
            <v>74141.349999999991</v>
          </cell>
          <cell r="AN650">
            <v>74141.349999999991</v>
          </cell>
          <cell r="AP650">
            <v>74141.349999999991</v>
          </cell>
          <cell r="AT650">
            <v>0</v>
          </cell>
        </row>
        <row r="651">
          <cell r="J651">
            <v>0</v>
          </cell>
          <cell r="K651">
            <v>0</v>
          </cell>
          <cell r="L651">
            <v>0</v>
          </cell>
          <cell r="M651">
            <v>0</v>
          </cell>
          <cell r="N651">
            <v>0</v>
          </cell>
          <cell r="O651">
            <v>0</v>
          </cell>
          <cell r="P651">
            <v>0</v>
          </cell>
          <cell r="Q651">
            <v>0</v>
          </cell>
          <cell r="R651">
            <v>0</v>
          </cell>
          <cell r="S651">
            <v>0</v>
          </cell>
          <cell r="T651">
            <v>0</v>
          </cell>
          <cell r="U651">
            <v>251662.76</v>
          </cell>
          <cell r="V651">
            <v>251662.76</v>
          </cell>
          <cell r="W651">
            <v>251662.76</v>
          </cell>
          <cell r="X651">
            <v>251662.76</v>
          </cell>
          <cell r="Y651">
            <v>251662.76</v>
          </cell>
          <cell r="Z651">
            <v>251662.76</v>
          </cell>
          <cell r="AA651">
            <v>251662.76</v>
          </cell>
          <cell r="AD651">
            <v>0</v>
          </cell>
          <cell r="AE651">
            <v>0</v>
          </cell>
          <cell r="AF651">
            <v>0</v>
          </cell>
          <cell r="AG651">
            <v>0</v>
          </cell>
          <cell r="AH651">
            <v>10485.948333333334</v>
          </cell>
          <cell r="AI651">
            <v>31457.845000000001</v>
          </cell>
          <cell r="AJ651">
            <v>52429.741666666669</v>
          </cell>
          <cell r="AK651">
            <v>73401.638333333336</v>
          </cell>
          <cell r="AL651">
            <v>94373.534999999989</v>
          </cell>
          <cell r="AM651">
            <v>115345.43166666669</v>
          </cell>
          <cell r="AN651">
            <v>136317.32833333334</v>
          </cell>
          <cell r="AP651">
            <v>178261.12166666667</v>
          </cell>
          <cell r="AT651">
            <v>0</v>
          </cell>
        </row>
        <row r="652">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166750.44</v>
          </cell>
          <cell r="Z652">
            <v>166750.44</v>
          </cell>
          <cell r="AA652">
            <v>166750.44</v>
          </cell>
          <cell r="AD652">
            <v>0</v>
          </cell>
          <cell r="AE652">
            <v>0</v>
          </cell>
          <cell r="AF652">
            <v>0</v>
          </cell>
          <cell r="AG652">
            <v>0</v>
          </cell>
          <cell r="AH652">
            <v>0</v>
          </cell>
          <cell r="AI652">
            <v>0</v>
          </cell>
          <cell r="AJ652">
            <v>0</v>
          </cell>
          <cell r="AK652">
            <v>0</v>
          </cell>
          <cell r="AL652">
            <v>6947.9350000000004</v>
          </cell>
          <cell r="AM652">
            <v>20843.805</v>
          </cell>
          <cell r="AN652">
            <v>34739.674999999996</v>
          </cell>
          <cell r="AP652">
            <v>62531.415000000001</v>
          </cell>
          <cell r="AT652">
            <v>0</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419493.62</v>
          </cell>
          <cell r="Z653">
            <v>419493.62</v>
          </cell>
          <cell r="AA653">
            <v>419493.62</v>
          </cell>
          <cell r="AD653">
            <v>0</v>
          </cell>
          <cell r="AE653">
            <v>0</v>
          </cell>
          <cell r="AF653">
            <v>0</v>
          </cell>
          <cell r="AG653">
            <v>0</v>
          </cell>
          <cell r="AH653">
            <v>0</v>
          </cell>
          <cell r="AI653">
            <v>0</v>
          </cell>
          <cell r="AJ653">
            <v>0</v>
          </cell>
          <cell r="AK653">
            <v>0</v>
          </cell>
          <cell r="AL653">
            <v>17478.900833333333</v>
          </cell>
          <cell r="AM653">
            <v>52436.702499999992</v>
          </cell>
          <cell r="AN653">
            <v>87394.504166666666</v>
          </cell>
          <cell r="AP653">
            <v>157310.10750000001</v>
          </cell>
          <cell r="AT653">
            <v>0</v>
          </cell>
        </row>
        <row r="654">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570039.56999999995</v>
          </cell>
          <cell r="Z654">
            <v>570039.56999999995</v>
          </cell>
          <cell r="AA654">
            <v>570039.56999999995</v>
          </cell>
          <cell r="AD654">
            <v>0</v>
          </cell>
          <cell r="AE654">
            <v>0</v>
          </cell>
          <cell r="AF654">
            <v>0</v>
          </cell>
          <cell r="AG654">
            <v>0</v>
          </cell>
          <cell r="AH654">
            <v>0</v>
          </cell>
          <cell r="AI654">
            <v>0</v>
          </cell>
          <cell r="AJ654">
            <v>0</v>
          </cell>
          <cell r="AK654">
            <v>0</v>
          </cell>
          <cell r="AL654">
            <v>23751.648749999997</v>
          </cell>
          <cell r="AM654">
            <v>71254.946249999994</v>
          </cell>
          <cell r="AN654">
            <v>118758.24374999998</v>
          </cell>
          <cell r="AP654">
            <v>213764.83875</v>
          </cell>
          <cell r="AT654">
            <v>0</v>
          </cell>
        </row>
        <row r="655">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D655">
            <v>0</v>
          </cell>
          <cell r="AE655">
            <v>0</v>
          </cell>
          <cell r="AF655">
            <v>0</v>
          </cell>
          <cell r="AG655">
            <v>0</v>
          </cell>
          <cell r="AH655">
            <v>0</v>
          </cell>
          <cell r="AI655">
            <v>0</v>
          </cell>
          <cell r="AJ655">
            <v>0</v>
          </cell>
          <cell r="AK655">
            <v>0</v>
          </cell>
          <cell r="AL655">
            <v>0</v>
          </cell>
          <cell r="AM655">
            <v>0</v>
          </cell>
          <cell r="AN655">
            <v>0</v>
          </cell>
          <cell r="AP655">
            <v>0</v>
          </cell>
          <cell r="AT655">
            <v>0</v>
          </cell>
        </row>
        <row r="656">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D656">
            <v>0</v>
          </cell>
          <cell r="AE656">
            <v>0</v>
          </cell>
          <cell r="AF656">
            <v>0</v>
          </cell>
          <cell r="AG656">
            <v>0</v>
          </cell>
          <cell r="AH656">
            <v>0</v>
          </cell>
          <cell r="AI656">
            <v>0</v>
          </cell>
          <cell r="AJ656">
            <v>0</v>
          </cell>
          <cell r="AK656">
            <v>0</v>
          </cell>
          <cell r="AL656">
            <v>0</v>
          </cell>
          <cell r="AM656">
            <v>0</v>
          </cell>
          <cell r="AN656">
            <v>0</v>
          </cell>
          <cell r="AP656">
            <v>0</v>
          </cell>
          <cell r="AT656">
            <v>0</v>
          </cell>
        </row>
        <row r="657">
          <cell r="J657">
            <v>409530</v>
          </cell>
          <cell r="K657">
            <v>397120</v>
          </cell>
          <cell r="L657">
            <v>384710</v>
          </cell>
          <cell r="M657">
            <v>372300</v>
          </cell>
          <cell r="N657">
            <v>359890</v>
          </cell>
          <cell r="O657">
            <v>347480</v>
          </cell>
          <cell r="P657">
            <v>335070</v>
          </cell>
          <cell r="Q657">
            <v>322660</v>
          </cell>
          <cell r="R657">
            <v>310250</v>
          </cell>
          <cell r="S657">
            <v>297840</v>
          </cell>
          <cell r="T657">
            <v>285430</v>
          </cell>
          <cell r="U657">
            <v>273020</v>
          </cell>
          <cell r="V657">
            <v>260610</v>
          </cell>
          <cell r="W657">
            <v>248200</v>
          </cell>
          <cell r="X657">
            <v>235790</v>
          </cell>
          <cell r="Y657">
            <v>223380</v>
          </cell>
          <cell r="Z657">
            <v>210970</v>
          </cell>
          <cell r="AA657">
            <v>198560</v>
          </cell>
          <cell r="AD657">
            <v>265780.83333333331</v>
          </cell>
          <cell r="AE657">
            <v>292152.08333333331</v>
          </cell>
          <cell r="AF657">
            <v>317489.16666666669</v>
          </cell>
          <cell r="AG657">
            <v>341792.08333333331</v>
          </cell>
          <cell r="AH657">
            <v>347480</v>
          </cell>
          <cell r="AI657">
            <v>335070</v>
          </cell>
          <cell r="AJ657">
            <v>322660</v>
          </cell>
          <cell r="AK657">
            <v>310250</v>
          </cell>
          <cell r="AL657">
            <v>297840</v>
          </cell>
          <cell r="AM657">
            <v>285430</v>
          </cell>
          <cell r="AN657">
            <v>273020</v>
          </cell>
          <cell r="AP657">
            <v>248200</v>
          </cell>
          <cell r="AT657">
            <v>0</v>
          </cell>
        </row>
        <row r="658">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D658">
            <v>0</v>
          </cell>
          <cell r="AE658">
            <v>0</v>
          </cell>
          <cell r="AF658">
            <v>0</v>
          </cell>
          <cell r="AG658">
            <v>0</v>
          </cell>
          <cell r="AH658">
            <v>0</v>
          </cell>
          <cell r="AI658">
            <v>0</v>
          </cell>
          <cell r="AJ658">
            <v>0</v>
          </cell>
          <cell r="AK658">
            <v>0</v>
          </cell>
          <cell r="AL658">
            <v>0</v>
          </cell>
          <cell r="AM658">
            <v>0</v>
          </cell>
          <cell r="AN658">
            <v>0</v>
          </cell>
          <cell r="AP658">
            <v>0</v>
          </cell>
          <cell r="AT658">
            <v>0</v>
          </cell>
        </row>
        <row r="659">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D659">
            <v>0</v>
          </cell>
          <cell r="AE659">
            <v>0</v>
          </cell>
          <cell r="AF659">
            <v>0</v>
          </cell>
          <cell r="AG659">
            <v>0</v>
          </cell>
          <cell r="AH659">
            <v>0</v>
          </cell>
          <cell r="AI659">
            <v>0</v>
          </cell>
          <cell r="AJ659">
            <v>0</v>
          </cell>
          <cell r="AK659">
            <v>0</v>
          </cell>
          <cell r="AL659">
            <v>0</v>
          </cell>
          <cell r="AM659">
            <v>0</v>
          </cell>
          <cell r="AN659">
            <v>0</v>
          </cell>
          <cell r="AP659">
            <v>0</v>
          </cell>
          <cell r="AT659">
            <v>0</v>
          </cell>
        </row>
        <row r="660">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D660">
            <v>0</v>
          </cell>
          <cell r="AE660">
            <v>0</v>
          </cell>
          <cell r="AF660">
            <v>0</v>
          </cell>
          <cell r="AG660">
            <v>0</v>
          </cell>
          <cell r="AH660">
            <v>0</v>
          </cell>
          <cell r="AI660">
            <v>0</v>
          </cell>
          <cell r="AJ660">
            <v>0</v>
          </cell>
          <cell r="AK660">
            <v>0</v>
          </cell>
          <cell r="AL660">
            <v>0</v>
          </cell>
          <cell r="AM660">
            <v>0</v>
          </cell>
          <cell r="AN660">
            <v>0</v>
          </cell>
          <cell r="AP660">
            <v>0</v>
          </cell>
          <cell r="AT660">
            <v>0</v>
          </cell>
        </row>
        <row r="661">
          <cell r="J661">
            <v>20440</v>
          </cell>
          <cell r="K661">
            <v>19162.5</v>
          </cell>
          <cell r="L661">
            <v>17885</v>
          </cell>
          <cell r="M661">
            <v>16607.5</v>
          </cell>
          <cell r="N661">
            <v>15330</v>
          </cell>
          <cell r="O661">
            <v>14052.5</v>
          </cell>
          <cell r="P661">
            <v>12775</v>
          </cell>
          <cell r="Q661">
            <v>11497.5</v>
          </cell>
          <cell r="R661">
            <v>10220</v>
          </cell>
          <cell r="S661">
            <v>8942.5</v>
          </cell>
          <cell r="T661">
            <v>7665</v>
          </cell>
          <cell r="U661">
            <v>6387.5</v>
          </cell>
          <cell r="V661">
            <v>5110</v>
          </cell>
          <cell r="W661">
            <v>3832.5</v>
          </cell>
          <cell r="X661">
            <v>2555</v>
          </cell>
          <cell r="Y661">
            <v>1277.5</v>
          </cell>
          <cell r="Z661">
            <v>0</v>
          </cell>
          <cell r="AA661">
            <v>0</v>
          </cell>
          <cell r="AD661">
            <v>19162.5</v>
          </cell>
          <cell r="AE661">
            <v>17885</v>
          </cell>
          <cell r="AF661">
            <v>16607.5</v>
          </cell>
          <cell r="AG661">
            <v>15330</v>
          </cell>
          <cell r="AH661">
            <v>14052.5</v>
          </cell>
          <cell r="AI661">
            <v>12775</v>
          </cell>
          <cell r="AJ661">
            <v>11497.5</v>
          </cell>
          <cell r="AK661">
            <v>10220</v>
          </cell>
          <cell r="AL661">
            <v>8942.5</v>
          </cell>
          <cell r="AM661">
            <v>7665</v>
          </cell>
          <cell r="AN661">
            <v>6440.729166666667</v>
          </cell>
          <cell r="AP661">
            <v>4311.5625</v>
          </cell>
          <cell r="AT661">
            <v>0</v>
          </cell>
        </row>
        <row r="662">
          <cell r="J662">
            <v>70000</v>
          </cell>
          <cell r="K662">
            <v>65000</v>
          </cell>
          <cell r="L662">
            <v>60000</v>
          </cell>
          <cell r="M662">
            <v>55000</v>
          </cell>
          <cell r="N662">
            <v>50000</v>
          </cell>
          <cell r="O662">
            <v>45000</v>
          </cell>
          <cell r="P662">
            <v>40000</v>
          </cell>
          <cell r="Q662">
            <v>35000</v>
          </cell>
          <cell r="R662">
            <v>30000</v>
          </cell>
          <cell r="S662">
            <v>25000</v>
          </cell>
          <cell r="T662">
            <v>20000</v>
          </cell>
          <cell r="U662">
            <v>15000</v>
          </cell>
          <cell r="V662">
            <v>10000</v>
          </cell>
          <cell r="W662">
            <v>5000</v>
          </cell>
          <cell r="X662">
            <v>0</v>
          </cell>
          <cell r="Y662">
            <v>0</v>
          </cell>
          <cell r="Z662">
            <v>0</v>
          </cell>
          <cell r="AA662">
            <v>0</v>
          </cell>
          <cell r="AD662">
            <v>65000</v>
          </cell>
          <cell r="AE662">
            <v>60000</v>
          </cell>
          <cell r="AF662">
            <v>55000</v>
          </cell>
          <cell r="AG662">
            <v>50000</v>
          </cell>
          <cell r="AH662">
            <v>45000</v>
          </cell>
          <cell r="AI662">
            <v>40000</v>
          </cell>
          <cell r="AJ662">
            <v>35000</v>
          </cell>
          <cell r="AK662">
            <v>30000</v>
          </cell>
          <cell r="AL662">
            <v>25208.333333333332</v>
          </cell>
          <cell r="AM662">
            <v>20833.333333333332</v>
          </cell>
          <cell r="AN662">
            <v>16875</v>
          </cell>
          <cell r="AP662">
            <v>10208.333333333334</v>
          </cell>
          <cell r="AT662">
            <v>0</v>
          </cell>
        </row>
        <row r="663">
          <cell r="J663">
            <v>29200</v>
          </cell>
          <cell r="K663">
            <v>21900</v>
          </cell>
          <cell r="L663">
            <v>14600</v>
          </cell>
          <cell r="M663">
            <v>7300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D663">
            <v>24637.5</v>
          </cell>
          <cell r="AE663">
            <v>19466.666666666668</v>
          </cell>
          <cell r="AF663">
            <v>14904.166666666666</v>
          </cell>
          <cell r="AG663">
            <v>10950</v>
          </cell>
          <cell r="AH663">
            <v>7604.166666666667</v>
          </cell>
          <cell r="AI663">
            <v>4866.666666666667</v>
          </cell>
          <cell r="AJ663">
            <v>2737.5</v>
          </cell>
          <cell r="AK663">
            <v>1216.6666666666667</v>
          </cell>
          <cell r="AL663">
            <v>304.16666666666669</v>
          </cell>
          <cell r="AM663">
            <v>0</v>
          </cell>
          <cell r="AN663">
            <v>0</v>
          </cell>
          <cell r="AP663">
            <v>0</v>
          </cell>
          <cell r="AT663">
            <v>0</v>
          </cell>
        </row>
        <row r="664">
          <cell r="J664">
            <v>290655.03000000003</v>
          </cell>
          <cell r="K664">
            <v>282350.59999999998</v>
          </cell>
          <cell r="L664">
            <v>274046.17</v>
          </cell>
          <cell r="M664">
            <v>265741.74</v>
          </cell>
          <cell r="N664">
            <v>257437.31</v>
          </cell>
          <cell r="O664">
            <v>249132.88</v>
          </cell>
          <cell r="P664">
            <v>240828.45</v>
          </cell>
          <cell r="Q664">
            <v>232524.02</v>
          </cell>
          <cell r="R664">
            <v>224219.59</v>
          </cell>
          <cell r="S664">
            <v>215915.16</v>
          </cell>
          <cell r="T664">
            <v>207610.73</v>
          </cell>
          <cell r="U664">
            <v>199306.3</v>
          </cell>
          <cell r="V664">
            <v>191001.87</v>
          </cell>
          <cell r="W664">
            <v>182697.44</v>
          </cell>
          <cell r="X664">
            <v>174393.01</v>
          </cell>
          <cell r="Y664">
            <v>166088.57999999999</v>
          </cell>
          <cell r="Z664">
            <v>157784.15</v>
          </cell>
          <cell r="AA664">
            <v>149479.72</v>
          </cell>
          <cell r="AD664">
            <v>437315.8974999999</v>
          </cell>
          <cell r="AE664">
            <v>351528.81874999992</v>
          </cell>
          <cell r="AF664">
            <v>265741.74</v>
          </cell>
          <cell r="AG664">
            <v>257437.31000000003</v>
          </cell>
          <cell r="AH664">
            <v>249132.88</v>
          </cell>
          <cell r="AI664">
            <v>240828.45000000004</v>
          </cell>
          <cell r="AJ664">
            <v>232524.02000000002</v>
          </cell>
          <cell r="AK664">
            <v>224219.58999999997</v>
          </cell>
          <cell r="AL664">
            <v>215915.16</v>
          </cell>
          <cell r="AM664">
            <v>207610.73</v>
          </cell>
          <cell r="AN664">
            <v>199306.30000000002</v>
          </cell>
          <cell r="AP664">
            <v>182697.44000000003</v>
          </cell>
          <cell r="AT664">
            <v>0</v>
          </cell>
        </row>
        <row r="665">
          <cell r="J665">
            <v>105768</v>
          </cell>
          <cell r="K665">
            <v>104954.4</v>
          </cell>
          <cell r="L665">
            <v>104140.8</v>
          </cell>
          <cell r="M665">
            <v>103327.2</v>
          </cell>
          <cell r="N665">
            <v>102513.60000000001</v>
          </cell>
          <cell r="O665">
            <v>101700</v>
          </cell>
          <cell r="P665">
            <v>100886.39999999999</v>
          </cell>
          <cell r="Q665">
            <v>100072.8</v>
          </cell>
          <cell r="R665">
            <v>99259.199999999997</v>
          </cell>
          <cell r="S665">
            <v>98445.6</v>
          </cell>
          <cell r="T665">
            <v>97632</v>
          </cell>
          <cell r="U665">
            <v>96818.4</v>
          </cell>
          <cell r="V665">
            <v>96004.800000000003</v>
          </cell>
          <cell r="W665">
            <v>95191.2</v>
          </cell>
          <cell r="X665">
            <v>94377.600000000006</v>
          </cell>
          <cell r="Y665">
            <v>93564</v>
          </cell>
          <cell r="Z665">
            <v>92750.399999999994</v>
          </cell>
          <cell r="AA665">
            <v>91936.8</v>
          </cell>
          <cell r="AD665">
            <v>104954.39999999998</v>
          </cell>
          <cell r="AE665">
            <v>104140.8</v>
          </cell>
          <cell r="AF665">
            <v>103327.2</v>
          </cell>
          <cell r="AG665">
            <v>102513.60000000002</v>
          </cell>
          <cell r="AH665">
            <v>101700</v>
          </cell>
          <cell r="AI665">
            <v>100886.39999999998</v>
          </cell>
          <cell r="AJ665">
            <v>100072.8</v>
          </cell>
          <cell r="AK665">
            <v>99259.199999999997</v>
          </cell>
          <cell r="AL665">
            <v>98445.60000000002</v>
          </cell>
          <cell r="AM665">
            <v>97632</v>
          </cell>
          <cell r="AN665">
            <v>96818.39999999998</v>
          </cell>
          <cell r="AP665">
            <v>95191.2</v>
          </cell>
          <cell r="AT665">
            <v>0</v>
          </cell>
        </row>
        <row r="666">
          <cell r="J666">
            <v>1218112.5</v>
          </cell>
          <cell r="K666">
            <v>870037.5</v>
          </cell>
          <cell r="L666">
            <v>870037.5</v>
          </cell>
          <cell r="M666">
            <v>870037.5</v>
          </cell>
          <cell r="N666">
            <v>518137.5</v>
          </cell>
          <cell r="O666">
            <v>518137.5</v>
          </cell>
          <cell r="P666">
            <v>518137.5</v>
          </cell>
          <cell r="Q666">
            <v>1196125</v>
          </cell>
          <cell r="R666">
            <v>1196125</v>
          </cell>
          <cell r="S666">
            <v>1196125</v>
          </cell>
          <cell r="T666">
            <v>1315720</v>
          </cell>
          <cell r="U666">
            <v>1315720</v>
          </cell>
          <cell r="V666">
            <v>1315720</v>
          </cell>
          <cell r="W666">
            <v>1336890</v>
          </cell>
          <cell r="X666">
            <v>1336890</v>
          </cell>
          <cell r="Y666">
            <v>1336890</v>
          </cell>
          <cell r="Z666">
            <v>1105230</v>
          </cell>
          <cell r="AA666">
            <v>1105230</v>
          </cell>
          <cell r="AD666">
            <v>1037191.6666666666</v>
          </cell>
          <cell r="AE666">
            <v>1002556.25</v>
          </cell>
          <cell r="AF666">
            <v>967920.83333333337</v>
          </cell>
          <cell r="AG666">
            <v>954670.10416666663</v>
          </cell>
          <cell r="AH666">
            <v>962804.0625</v>
          </cell>
          <cell r="AI666">
            <v>970938.02083333337</v>
          </cell>
          <cell r="AJ666">
            <v>994457.1875</v>
          </cell>
          <cell r="AK666">
            <v>1033361.5625</v>
          </cell>
          <cell r="AL666">
            <v>1072265.9375</v>
          </cell>
          <cell r="AM666">
            <v>1116180.3125</v>
          </cell>
          <cell r="AN666">
            <v>1165104.6875</v>
          </cell>
          <cell r="AP666">
            <v>1221464.1666666667</v>
          </cell>
          <cell r="AT666">
            <v>0</v>
          </cell>
        </row>
        <row r="667">
          <cell r="J667">
            <v>0</v>
          </cell>
          <cell r="K667">
            <v>0</v>
          </cell>
          <cell r="L667">
            <v>0</v>
          </cell>
          <cell r="M667">
            <v>0</v>
          </cell>
          <cell r="N667">
            <v>48794.25</v>
          </cell>
          <cell r="O667">
            <v>48794.25</v>
          </cell>
          <cell r="P667">
            <v>48794.25</v>
          </cell>
          <cell r="Q667">
            <v>497007.46</v>
          </cell>
          <cell r="R667">
            <v>497007.46</v>
          </cell>
          <cell r="S667">
            <v>497007.46</v>
          </cell>
          <cell r="T667">
            <v>730308.27</v>
          </cell>
          <cell r="U667">
            <v>730308.27</v>
          </cell>
          <cell r="V667">
            <v>988389.97</v>
          </cell>
          <cell r="W667">
            <v>988389.97</v>
          </cell>
          <cell r="X667">
            <v>988389.97</v>
          </cell>
          <cell r="Y667">
            <v>988389.97</v>
          </cell>
          <cell r="Z667">
            <v>988389.97</v>
          </cell>
          <cell r="AA667">
            <v>1088373.57</v>
          </cell>
          <cell r="AD667">
            <v>32907.206666666665</v>
          </cell>
          <cell r="AE667">
            <v>74324.494999999995</v>
          </cell>
          <cell r="AF667">
            <v>115741.78333333333</v>
          </cell>
          <cell r="AG667">
            <v>166879.93875</v>
          </cell>
          <cell r="AH667">
            <v>227738.96125000002</v>
          </cell>
          <cell r="AI667">
            <v>299351.38791666663</v>
          </cell>
          <cell r="AJ667">
            <v>381717.21875</v>
          </cell>
          <cell r="AK667">
            <v>464083.04958333331</v>
          </cell>
          <cell r="AL667">
            <v>546448.88041666662</v>
          </cell>
          <cell r="AM667">
            <v>626781.61749999993</v>
          </cell>
          <cell r="AN667">
            <v>709247.24416666653</v>
          </cell>
          <cell r="AP667">
            <v>922906.46124999982</v>
          </cell>
          <cell r="AT667">
            <v>0</v>
          </cell>
        </row>
        <row r="668">
          <cell r="J668">
            <v>0</v>
          </cell>
          <cell r="K668">
            <v>0</v>
          </cell>
          <cell r="L668">
            <v>0</v>
          </cell>
          <cell r="M668">
            <v>0</v>
          </cell>
          <cell r="N668">
            <v>26783.63</v>
          </cell>
          <cell r="O668">
            <v>26783.63</v>
          </cell>
          <cell r="P668">
            <v>26783.63</v>
          </cell>
          <cell r="Q668">
            <v>271514.19</v>
          </cell>
          <cell r="R668">
            <v>271514.19</v>
          </cell>
          <cell r="S668">
            <v>271514.19</v>
          </cell>
          <cell r="T668">
            <v>399573.57</v>
          </cell>
          <cell r="U668">
            <v>399573.57</v>
          </cell>
          <cell r="V668">
            <v>541234.92000000004</v>
          </cell>
          <cell r="W668">
            <v>541234.92000000004</v>
          </cell>
          <cell r="X668">
            <v>541234.92000000004</v>
          </cell>
          <cell r="Y668">
            <v>541234.92000000004</v>
          </cell>
          <cell r="Z668">
            <v>541234.92000000004</v>
          </cell>
          <cell r="AA668">
            <v>596115.81999999995</v>
          </cell>
          <cell r="AD668">
            <v>18008.998749999999</v>
          </cell>
          <cell r="AE668">
            <v>40635.181250000001</v>
          </cell>
          <cell r="AF668">
            <v>63261.363749999997</v>
          </cell>
          <cell r="AG668">
            <v>91223.353749999995</v>
          </cell>
          <cell r="AH668">
            <v>124521.15125</v>
          </cell>
          <cell r="AI668">
            <v>163721.505</v>
          </cell>
          <cell r="AJ668">
            <v>208824.41500000001</v>
          </cell>
          <cell r="AK668">
            <v>253927.32499999998</v>
          </cell>
          <cell r="AL668">
            <v>299030.23499999999</v>
          </cell>
          <cell r="AM668">
            <v>343017.16041666665</v>
          </cell>
          <cell r="AN668">
            <v>388174.80541666667</v>
          </cell>
          <cell r="AP668">
            <v>505290.89833333326</v>
          </cell>
          <cell r="AT668">
            <v>0</v>
          </cell>
        </row>
        <row r="669">
          <cell r="J669">
            <v>0</v>
          </cell>
          <cell r="K669">
            <v>0</v>
          </cell>
          <cell r="L669">
            <v>0</v>
          </cell>
          <cell r="M669">
            <v>0</v>
          </cell>
          <cell r="N669">
            <v>780.45</v>
          </cell>
          <cell r="O669">
            <v>780.45</v>
          </cell>
          <cell r="P669">
            <v>780.45</v>
          </cell>
          <cell r="Q669">
            <v>7865.4</v>
          </cell>
          <cell r="R669">
            <v>7865.4</v>
          </cell>
          <cell r="S669">
            <v>7865.4</v>
          </cell>
          <cell r="T669">
            <v>11590.81</v>
          </cell>
          <cell r="U669">
            <v>11590.81</v>
          </cell>
          <cell r="V669">
            <v>15711.29</v>
          </cell>
          <cell r="W669">
            <v>15711.29</v>
          </cell>
          <cell r="X669">
            <v>15711.29</v>
          </cell>
          <cell r="Y669">
            <v>15711.29</v>
          </cell>
          <cell r="Z669">
            <v>15711.29</v>
          </cell>
          <cell r="AA669">
            <v>17307.66</v>
          </cell>
          <cell r="AD669">
            <v>522.83749999999998</v>
          </cell>
          <cell r="AE669">
            <v>1178.2875000000001</v>
          </cell>
          <cell r="AF669">
            <v>1833.7375000000002</v>
          </cell>
          <cell r="AG669">
            <v>2644.4129166666667</v>
          </cell>
          <cell r="AH669">
            <v>3610.3137499999998</v>
          </cell>
          <cell r="AI669">
            <v>4747.9012499999999</v>
          </cell>
          <cell r="AJ669">
            <v>6057.175416666666</v>
          </cell>
          <cell r="AK669">
            <v>7366.449583333334</v>
          </cell>
          <cell r="AL669">
            <v>8675.723750000001</v>
          </cell>
          <cell r="AM669">
            <v>9952.4791666666661</v>
          </cell>
          <cell r="AN669">
            <v>11263.231250000003</v>
          </cell>
          <cell r="AP669">
            <v>14665.818750000004</v>
          </cell>
          <cell r="AT669">
            <v>0</v>
          </cell>
        </row>
        <row r="670">
          <cell r="J670">
            <v>0</v>
          </cell>
          <cell r="K670">
            <v>0</v>
          </cell>
          <cell r="L670">
            <v>33006</v>
          </cell>
          <cell r="M670">
            <v>33006</v>
          </cell>
          <cell r="N670">
            <v>33006</v>
          </cell>
          <cell r="O670">
            <v>33006</v>
          </cell>
          <cell r="P670">
            <v>33006</v>
          </cell>
          <cell r="Q670">
            <v>33006</v>
          </cell>
          <cell r="R670">
            <v>33006</v>
          </cell>
          <cell r="S670">
            <v>33006</v>
          </cell>
          <cell r="T670">
            <v>33006</v>
          </cell>
          <cell r="U670">
            <v>33006</v>
          </cell>
          <cell r="V670">
            <v>33006</v>
          </cell>
          <cell r="W670">
            <v>33006</v>
          </cell>
          <cell r="X670">
            <v>33006</v>
          </cell>
          <cell r="Y670">
            <v>33006</v>
          </cell>
          <cell r="Z670">
            <v>33006</v>
          </cell>
          <cell r="AA670">
            <v>33006</v>
          </cell>
          <cell r="AD670">
            <v>15127.75</v>
          </cell>
          <cell r="AE670">
            <v>17878.25</v>
          </cell>
          <cell r="AF670">
            <v>20628.75</v>
          </cell>
          <cell r="AG670">
            <v>23379.25</v>
          </cell>
          <cell r="AH670">
            <v>26129.75</v>
          </cell>
          <cell r="AI670">
            <v>28880.25</v>
          </cell>
          <cell r="AJ670">
            <v>31630.75</v>
          </cell>
          <cell r="AK670">
            <v>33006</v>
          </cell>
          <cell r="AL670">
            <v>33006</v>
          </cell>
          <cell r="AM670">
            <v>33006</v>
          </cell>
          <cell r="AN670">
            <v>33006</v>
          </cell>
          <cell r="AP670">
            <v>33006</v>
          </cell>
          <cell r="AT670">
            <v>0</v>
          </cell>
        </row>
        <row r="671">
          <cell r="J671">
            <v>210002.5</v>
          </cell>
          <cell r="K671">
            <v>208745</v>
          </cell>
          <cell r="L671">
            <v>207487.5</v>
          </cell>
          <cell r="M671">
            <v>206230</v>
          </cell>
          <cell r="N671">
            <v>204972.5</v>
          </cell>
          <cell r="O671">
            <v>203715</v>
          </cell>
          <cell r="P671">
            <v>202457.5</v>
          </cell>
          <cell r="Q671">
            <v>201200</v>
          </cell>
          <cell r="R671">
            <v>199942.5</v>
          </cell>
          <cell r="S671">
            <v>198685</v>
          </cell>
          <cell r="T671">
            <v>197427.5</v>
          </cell>
          <cell r="U671">
            <v>196170</v>
          </cell>
          <cell r="V671">
            <v>194912.5</v>
          </cell>
          <cell r="W671">
            <v>193655</v>
          </cell>
          <cell r="X671">
            <v>192397.5</v>
          </cell>
          <cell r="Y671">
            <v>191140</v>
          </cell>
          <cell r="Z671">
            <v>189882.5</v>
          </cell>
          <cell r="AA671">
            <v>188625</v>
          </cell>
          <cell r="AD671">
            <v>208745</v>
          </cell>
          <cell r="AE671">
            <v>207487.5</v>
          </cell>
          <cell r="AF671">
            <v>206230</v>
          </cell>
          <cell r="AG671">
            <v>204972.5</v>
          </cell>
          <cell r="AH671">
            <v>203715</v>
          </cell>
          <cell r="AI671">
            <v>202457.5</v>
          </cell>
          <cell r="AJ671">
            <v>201200</v>
          </cell>
          <cell r="AK671">
            <v>199942.5</v>
          </cell>
          <cell r="AL671">
            <v>198685</v>
          </cell>
          <cell r="AM671">
            <v>197427.5</v>
          </cell>
          <cell r="AN671">
            <v>196170</v>
          </cell>
          <cell r="AP671">
            <v>193655</v>
          </cell>
          <cell r="AT671">
            <v>0</v>
          </cell>
        </row>
        <row r="672">
          <cell r="J672">
            <v>105676.52</v>
          </cell>
          <cell r="K672">
            <v>102267.6</v>
          </cell>
          <cell r="L672">
            <v>98858.68</v>
          </cell>
          <cell r="M672">
            <v>95449.76</v>
          </cell>
          <cell r="N672">
            <v>92040.84</v>
          </cell>
          <cell r="O672">
            <v>88631.92</v>
          </cell>
          <cell r="P672">
            <v>85223</v>
          </cell>
          <cell r="Q672">
            <v>81814.080000000002</v>
          </cell>
          <cell r="R672">
            <v>78405.16</v>
          </cell>
          <cell r="S672">
            <v>74996.240000000005</v>
          </cell>
          <cell r="T672">
            <v>71587.320000000007</v>
          </cell>
          <cell r="U672">
            <v>68178.399999999994</v>
          </cell>
          <cell r="V672">
            <v>64769.48</v>
          </cell>
          <cell r="W672">
            <v>61360.56</v>
          </cell>
          <cell r="X672">
            <v>57951.64</v>
          </cell>
          <cell r="Y672">
            <v>54542.720000000001</v>
          </cell>
          <cell r="Z672">
            <v>51133.8</v>
          </cell>
          <cell r="AA672">
            <v>47724.88</v>
          </cell>
          <cell r="AD672">
            <v>87211.536666666681</v>
          </cell>
          <cell r="AE672">
            <v>93887.338333333362</v>
          </cell>
          <cell r="AF672">
            <v>95449.760000000009</v>
          </cell>
          <cell r="AG672">
            <v>92040.840000000011</v>
          </cell>
          <cell r="AH672">
            <v>88631.92</v>
          </cell>
          <cell r="AI672">
            <v>85223.000000000015</v>
          </cell>
          <cell r="AJ672">
            <v>81814.080000000002</v>
          </cell>
          <cell r="AK672">
            <v>78405.16</v>
          </cell>
          <cell r="AL672">
            <v>74996.240000000005</v>
          </cell>
          <cell r="AM672">
            <v>71587.319999999992</v>
          </cell>
          <cell r="AN672">
            <v>68178.400000000009</v>
          </cell>
          <cell r="AP672">
            <v>61360.56</v>
          </cell>
          <cell r="AT672">
            <v>0</v>
          </cell>
        </row>
        <row r="673">
          <cell r="J673">
            <v>1164997.93</v>
          </cell>
          <cell r="K673">
            <v>1165008.77</v>
          </cell>
          <cell r="L673">
            <v>1196314.71</v>
          </cell>
          <cell r="M673">
            <v>1221285.3899999999</v>
          </cell>
          <cell r="N673">
            <v>0</v>
          </cell>
          <cell r="O673">
            <v>36443.230000000003</v>
          </cell>
          <cell r="P673">
            <v>36481.160000000003</v>
          </cell>
          <cell r="Q673">
            <v>0</v>
          </cell>
          <cell r="R673">
            <v>0</v>
          </cell>
          <cell r="S673">
            <v>0</v>
          </cell>
          <cell r="T673">
            <v>0</v>
          </cell>
          <cell r="U673">
            <v>0</v>
          </cell>
          <cell r="V673">
            <v>0</v>
          </cell>
          <cell r="W673">
            <v>0</v>
          </cell>
          <cell r="X673">
            <v>0</v>
          </cell>
          <cell r="Y673">
            <v>0</v>
          </cell>
          <cell r="Z673">
            <v>0</v>
          </cell>
          <cell r="AA673">
            <v>0</v>
          </cell>
          <cell r="AD673">
            <v>831640.39416666667</v>
          </cell>
          <cell r="AE673">
            <v>738784.5579166665</v>
          </cell>
          <cell r="AF673">
            <v>643914.63500000013</v>
          </cell>
          <cell r="AG673">
            <v>547334.31874999998</v>
          </cell>
          <cell r="AH673">
            <v>450252.06125000003</v>
          </cell>
          <cell r="AI673">
            <v>353169.35208333336</v>
          </cell>
          <cell r="AJ673">
            <v>256085.73958333334</v>
          </cell>
          <cell r="AK673">
            <v>157697.26124999998</v>
          </cell>
          <cell r="AL673">
            <v>56963.923749999994</v>
          </cell>
          <cell r="AM673">
            <v>6077.0325000000012</v>
          </cell>
          <cell r="AN673">
            <v>4558.5645833333338</v>
          </cell>
          <cell r="AP673">
            <v>0</v>
          </cell>
          <cell r="AT673">
            <v>0</v>
          </cell>
        </row>
        <row r="674">
          <cell r="J674">
            <v>1536177.73</v>
          </cell>
          <cell r="K674">
            <v>1455326.27</v>
          </cell>
          <cell r="L674">
            <v>1374474.81</v>
          </cell>
          <cell r="M674">
            <v>1293623.3500000001</v>
          </cell>
          <cell r="N674">
            <v>1212771.8899999999</v>
          </cell>
          <cell r="O674">
            <v>1131920.43</v>
          </cell>
          <cell r="P674">
            <v>1051068.97</v>
          </cell>
          <cell r="Q674">
            <v>970217.51</v>
          </cell>
          <cell r="R674">
            <v>889366.05</v>
          </cell>
          <cell r="S674">
            <v>808514.59</v>
          </cell>
          <cell r="T674">
            <v>727663.13</v>
          </cell>
          <cell r="U674">
            <v>646811.67000000004</v>
          </cell>
          <cell r="V674">
            <v>565960.21</v>
          </cell>
          <cell r="W674">
            <v>485108.75</v>
          </cell>
          <cell r="X674">
            <v>404257.29</v>
          </cell>
          <cell r="Y674">
            <v>323405.83</v>
          </cell>
          <cell r="Z674">
            <v>242554.37</v>
          </cell>
          <cell r="AA674">
            <v>161702.91</v>
          </cell>
          <cell r="AD674">
            <v>1219509.5129166667</v>
          </cell>
          <cell r="AE674">
            <v>1296992.1612500001</v>
          </cell>
          <cell r="AF674">
            <v>1293623.3500000001</v>
          </cell>
          <cell r="AG674">
            <v>1212771.8900000001</v>
          </cell>
          <cell r="AH674">
            <v>1131920.43</v>
          </cell>
          <cell r="AI674">
            <v>1051068.9700000002</v>
          </cell>
          <cell r="AJ674">
            <v>970217.50999999989</v>
          </cell>
          <cell r="AK674">
            <v>889366.05000000016</v>
          </cell>
          <cell r="AL674">
            <v>808514.58999999985</v>
          </cell>
          <cell r="AM674">
            <v>727663.12999999989</v>
          </cell>
          <cell r="AN674">
            <v>646811.67000000004</v>
          </cell>
          <cell r="AP674">
            <v>485108.75041666668</v>
          </cell>
          <cell r="AT674">
            <v>0</v>
          </cell>
        </row>
        <row r="675">
          <cell r="J675">
            <v>2520397.92</v>
          </cell>
          <cell r="K675">
            <v>2520421.36</v>
          </cell>
          <cell r="L675">
            <v>2588149.77</v>
          </cell>
          <cell r="M675">
            <v>2642172.21</v>
          </cell>
          <cell r="N675">
            <v>0</v>
          </cell>
          <cell r="O675">
            <v>78842.570000000007</v>
          </cell>
          <cell r="P675">
            <v>78924.639999999999</v>
          </cell>
          <cell r="Q675">
            <v>0</v>
          </cell>
          <cell r="R675">
            <v>0</v>
          </cell>
          <cell r="S675">
            <v>0</v>
          </cell>
          <cell r="T675">
            <v>0</v>
          </cell>
          <cell r="U675">
            <v>0</v>
          </cell>
          <cell r="V675">
            <v>0</v>
          </cell>
          <cell r="W675">
            <v>0</v>
          </cell>
          <cell r="X675">
            <v>0</v>
          </cell>
          <cell r="Y675">
            <v>0</v>
          </cell>
          <cell r="Z675">
            <v>0</v>
          </cell>
          <cell r="AA675">
            <v>0</v>
          </cell>
          <cell r="AD675">
            <v>1799200.3879166667</v>
          </cell>
          <cell r="AE675">
            <v>1598312.7699999998</v>
          </cell>
          <cell r="AF675">
            <v>1393067.8054166667</v>
          </cell>
          <cell r="AG675">
            <v>1184122.5158333334</v>
          </cell>
          <cell r="AH675">
            <v>974091.30916666659</v>
          </cell>
          <cell r="AI675">
            <v>764059.12583333335</v>
          </cell>
          <cell r="AJ675">
            <v>554024.98916666664</v>
          </cell>
          <cell r="AK675">
            <v>341167.85874999996</v>
          </cell>
          <cell r="AL675">
            <v>123237.77625</v>
          </cell>
          <cell r="AM675">
            <v>13147.267500000002</v>
          </cell>
          <cell r="AN675">
            <v>9862.1604166666675</v>
          </cell>
          <cell r="AP675">
            <v>0</v>
          </cell>
          <cell r="AT675">
            <v>0</v>
          </cell>
        </row>
        <row r="676">
          <cell r="J676">
            <v>2294065.4900000002</v>
          </cell>
          <cell r="K676">
            <v>2294076.02</v>
          </cell>
          <cell r="L676">
            <v>2324478.83</v>
          </cell>
          <cell r="M676">
            <v>2348729.12</v>
          </cell>
          <cell r="N676">
            <v>0</v>
          </cell>
          <cell r="O676">
            <v>35391.879999999997</v>
          </cell>
          <cell r="P676">
            <v>35428.720000000001</v>
          </cell>
          <cell r="Q676">
            <v>0</v>
          </cell>
          <cell r="R676">
            <v>0</v>
          </cell>
          <cell r="S676">
            <v>0</v>
          </cell>
          <cell r="T676">
            <v>0</v>
          </cell>
          <cell r="U676">
            <v>0</v>
          </cell>
          <cell r="V676">
            <v>0</v>
          </cell>
          <cell r="W676">
            <v>0</v>
          </cell>
          <cell r="X676">
            <v>0</v>
          </cell>
          <cell r="Y676">
            <v>0</v>
          </cell>
          <cell r="Z676">
            <v>0</v>
          </cell>
          <cell r="AA676">
            <v>0</v>
          </cell>
          <cell r="AD676">
            <v>1631210.9845833331</v>
          </cell>
          <cell r="AE676">
            <v>1444144.2308333332</v>
          </cell>
          <cell r="AF676">
            <v>1255121.4945833334</v>
          </cell>
          <cell r="AG676">
            <v>1064437.7083333337</v>
          </cell>
          <cell r="AH676">
            <v>873266.4616666669</v>
          </cell>
          <cell r="AI676">
            <v>682094.77625</v>
          </cell>
          <cell r="AJ676">
            <v>490922.21333333332</v>
          </cell>
          <cell r="AK676">
            <v>298482.42791666667</v>
          </cell>
          <cell r="AL676">
            <v>103765.43000000001</v>
          </cell>
          <cell r="AM676">
            <v>5901.7166666666672</v>
          </cell>
          <cell r="AN676">
            <v>4427.0550000000003</v>
          </cell>
          <cell r="AP676">
            <v>0</v>
          </cell>
          <cell r="AT676">
            <v>0</v>
          </cell>
        </row>
        <row r="677">
          <cell r="J677">
            <v>0</v>
          </cell>
          <cell r="K677">
            <v>0</v>
          </cell>
          <cell r="L677">
            <v>0</v>
          </cell>
          <cell r="M677">
            <v>0</v>
          </cell>
          <cell r="N677">
            <v>0</v>
          </cell>
          <cell r="O677">
            <v>0</v>
          </cell>
          <cell r="P677">
            <v>0</v>
          </cell>
          <cell r="Q677">
            <v>0</v>
          </cell>
          <cell r="R677">
            <v>0</v>
          </cell>
          <cell r="S677">
            <v>0</v>
          </cell>
          <cell r="T677">
            <v>0</v>
          </cell>
          <cell r="U677">
            <v>49028.87</v>
          </cell>
          <cell r="V677">
            <v>44571.7</v>
          </cell>
          <cell r="W677">
            <v>40114.53</v>
          </cell>
          <cell r="X677">
            <v>35657.360000000001</v>
          </cell>
          <cell r="Y677">
            <v>31200.19</v>
          </cell>
          <cell r="Z677">
            <v>26743.02</v>
          </cell>
          <cell r="AA677">
            <v>22285.85</v>
          </cell>
          <cell r="AD677">
            <v>1547.6416666666667</v>
          </cell>
          <cell r="AE677">
            <v>687.84333333333325</v>
          </cell>
          <cell r="AF677">
            <v>171.96166666666667</v>
          </cell>
          <cell r="AG677">
            <v>0</v>
          </cell>
          <cell r="AH677">
            <v>2042.8695833333334</v>
          </cell>
          <cell r="AI677">
            <v>5942.8933333333334</v>
          </cell>
          <cell r="AJ677">
            <v>9471.4862499999999</v>
          </cell>
          <cell r="AK677">
            <v>12628.648333333333</v>
          </cell>
          <cell r="AL677">
            <v>15414.379583333335</v>
          </cell>
          <cell r="AM677">
            <v>17828.680000000004</v>
          </cell>
          <cell r="AN677">
            <v>19871.549583333333</v>
          </cell>
          <cell r="AP677">
            <v>23989.983749999999</v>
          </cell>
          <cell r="AT677">
            <v>0</v>
          </cell>
        </row>
        <row r="678">
          <cell r="J678">
            <v>1113461.23</v>
          </cell>
          <cell r="K678">
            <v>1113461.23</v>
          </cell>
          <cell r="L678">
            <v>1113461.23</v>
          </cell>
          <cell r="M678">
            <v>1113461.23</v>
          </cell>
          <cell r="N678">
            <v>0</v>
          </cell>
          <cell r="O678">
            <v>0</v>
          </cell>
          <cell r="P678">
            <v>0</v>
          </cell>
          <cell r="Q678">
            <v>0</v>
          </cell>
          <cell r="R678">
            <v>0</v>
          </cell>
          <cell r="S678">
            <v>0</v>
          </cell>
          <cell r="T678">
            <v>0</v>
          </cell>
          <cell r="U678">
            <v>0</v>
          </cell>
          <cell r="V678">
            <v>0</v>
          </cell>
          <cell r="W678">
            <v>0</v>
          </cell>
          <cell r="X678">
            <v>0</v>
          </cell>
          <cell r="Y678">
            <v>0</v>
          </cell>
          <cell r="Z678">
            <v>29766.12</v>
          </cell>
          <cell r="AA678">
            <v>414887.64</v>
          </cell>
          <cell r="AD678">
            <v>678665.61916666676</v>
          </cell>
          <cell r="AE678">
            <v>619699.36583333334</v>
          </cell>
          <cell r="AF678">
            <v>560733.11249999993</v>
          </cell>
          <cell r="AG678">
            <v>497596.08250000002</v>
          </cell>
          <cell r="AH678">
            <v>417547.96124999999</v>
          </cell>
          <cell r="AI678">
            <v>324759.52541666664</v>
          </cell>
          <cell r="AJ678">
            <v>231971.08958333335</v>
          </cell>
          <cell r="AK678">
            <v>139182.65375</v>
          </cell>
          <cell r="AL678">
            <v>46394.217916666668</v>
          </cell>
          <cell r="AM678">
            <v>1240.2549999999999</v>
          </cell>
          <cell r="AN678">
            <v>19767.494999999999</v>
          </cell>
          <cell r="AP678">
            <v>88915.434999999998</v>
          </cell>
          <cell r="AT678">
            <v>0</v>
          </cell>
        </row>
        <row r="679">
          <cell r="J679">
            <v>1016145</v>
          </cell>
          <cell r="K679">
            <v>1016145</v>
          </cell>
          <cell r="L679">
            <v>1016145</v>
          </cell>
          <cell r="M679">
            <v>1016145</v>
          </cell>
          <cell r="N679">
            <v>0</v>
          </cell>
          <cell r="O679">
            <v>237553.37</v>
          </cell>
          <cell r="P679">
            <v>237553.37</v>
          </cell>
          <cell r="Q679">
            <v>0</v>
          </cell>
          <cell r="R679">
            <v>0</v>
          </cell>
          <cell r="S679">
            <v>0</v>
          </cell>
          <cell r="T679">
            <v>0</v>
          </cell>
          <cell r="U679">
            <v>0</v>
          </cell>
          <cell r="V679">
            <v>0</v>
          </cell>
          <cell r="W679">
            <v>0</v>
          </cell>
          <cell r="X679">
            <v>0</v>
          </cell>
          <cell r="Y679">
            <v>0</v>
          </cell>
          <cell r="Z679">
            <v>16338.69</v>
          </cell>
          <cell r="AA679">
            <v>227732.73</v>
          </cell>
          <cell r="AD679">
            <v>698962.55500000005</v>
          </cell>
          <cell r="AE679">
            <v>632848.875</v>
          </cell>
          <cell r="AF679">
            <v>566735.19499999995</v>
          </cell>
          <cell r="AG679">
            <v>498332.16666666669</v>
          </cell>
          <cell r="AH679">
            <v>420646.60333333333</v>
          </cell>
          <cell r="AI679">
            <v>335967.85333333333</v>
          </cell>
          <cell r="AJ679">
            <v>251289.10333333336</v>
          </cell>
          <cell r="AK679">
            <v>166610.35333333336</v>
          </cell>
          <cell r="AL679">
            <v>81931.603333333333</v>
          </cell>
          <cell r="AM679">
            <v>40273.00708333333</v>
          </cell>
          <cell r="AN679">
            <v>40544.592499999999</v>
          </cell>
          <cell r="AP679">
            <v>48805.876250000001</v>
          </cell>
          <cell r="AT679">
            <v>0</v>
          </cell>
        </row>
        <row r="680">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475.3</v>
          </cell>
          <cell r="AA680">
            <v>6624.95</v>
          </cell>
          <cell r="AD680">
            <v>0</v>
          </cell>
          <cell r="AE680">
            <v>0</v>
          </cell>
          <cell r="AF680">
            <v>0</v>
          </cell>
          <cell r="AG680">
            <v>0</v>
          </cell>
          <cell r="AH680">
            <v>0</v>
          </cell>
          <cell r="AI680">
            <v>0</v>
          </cell>
          <cell r="AJ680">
            <v>0</v>
          </cell>
          <cell r="AK680">
            <v>0</v>
          </cell>
          <cell r="AL680">
            <v>0</v>
          </cell>
          <cell r="AM680">
            <v>19.804166666666667</v>
          </cell>
          <cell r="AN680">
            <v>315.64791666666667</v>
          </cell>
          <cell r="AP680">
            <v>1419.8062499999999</v>
          </cell>
          <cell r="AT680">
            <v>0</v>
          </cell>
        </row>
        <row r="681">
          <cell r="J681">
            <v>169907.38</v>
          </cell>
          <cell r="K681">
            <v>169907.38</v>
          </cell>
          <cell r="L681">
            <v>169907.38</v>
          </cell>
          <cell r="M681">
            <v>169907.38</v>
          </cell>
          <cell r="N681">
            <v>169907.38</v>
          </cell>
          <cell r="O681">
            <v>169907.38</v>
          </cell>
          <cell r="P681">
            <v>169907.38</v>
          </cell>
          <cell r="Q681">
            <v>169907.38</v>
          </cell>
          <cell r="R681">
            <v>169907.38</v>
          </cell>
          <cell r="S681">
            <v>169907.38</v>
          </cell>
          <cell r="T681">
            <v>169907.38</v>
          </cell>
          <cell r="U681">
            <v>169907.38</v>
          </cell>
          <cell r="V681">
            <v>169907.38</v>
          </cell>
          <cell r="W681">
            <v>169907.38</v>
          </cell>
          <cell r="X681">
            <v>169907.38</v>
          </cell>
          <cell r="Y681">
            <v>169907.38</v>
          </cell>
          <cell r="Z681">
            <v>169907.38</v>
          </cell>
          <cell r="AA681">
            <v>169907.38</v>
          </cell>
          <cell r="AD681">
            <v>134510.00916666666</v>
          </cell>
          <cell r="AE681">
            <v>148668.95749999999</v>
          </cell>
          <cell r="AF681">
            <v>162827.90583333329</v>
          </cell>
          <cell r="AG681">
            <v>169907.37999999998</v>
          </cell>
          <cell r="AH681">
            <v>169907.37999999998</v>
          </cell>
          <cell r="AI681">
            <v>169907.37999999998</v>
          </cell>
          <cell r="AJ681">
            <v>169907.37999999998</v>
          </cell>
          <cell r="AK681">
            <v>169907.37999999998</v>
          </cell>
          <cell r="AL681">
            <v>169907.37999999998</v>
          </cell>
          <cell r="AM681">
            <v>169907.37999999998</v>
          </cell>
          <cell r="AN681">
            <v>169907.37999999998</v>
          </cell>
          <cell r="AP681">
            <v>169907.37999999998</v>
          </cell>
          <cell r="AT681">
            <v>0</v>
          </cell>
        </row>
        <row r="682">
          <cell r="J682">
            <v>297337.90999999997</v>
          </cell>
          <cell r="K682">
            <v>283178.96000000002</v>
          </cell>
          <cell r="L682">
            <v>269020.01</v>
          </cell>
          <cell r="M682">
            <v>254861.06</v>
          </cell>
          <cell r="N682">
            <v>240702.11</v>
          </cell>
          <cell r="O682">
            <v>226543.16</v>
          </cell>
          <cell r="P682">
            <v>212384.21</v>
          </cell>
          <cell r="Q682">
            <v>198225.26</v>
          </cell>
          <cell r="R682">
            <v>184066.31</v>
          </cell>
          <cell r="S682">
            <v>169907.36</v>
          </cell>
          <cell r="T682">
            <v>155748.41</v>
          </cell>
          <cell r="U682">
            <v>141589.46</v>
          </cell>
          <cell r="V682">
            <v>127430.51</v>
          </cell>
          <cell r="W682">
            <v>113271.56</v>
          </cell>
          <cell r="X682">
            <v>99112.61</v>
          </cell>
          <cell r="Y682">
            <v>84953.66</v>
          </cell>
          <cell r="Z682">
            <v>70794.710000000006</v>
          </cell>
          <cell r="AA682">
            <v>56635.76</v>
          </cell>
          <cell r="AD682">
            <v>210024.39333333331</v>
          </cell>
          <cell r="AE682">
            <v>225953.20874999996</v>
          </cell>
          <cell r="AF682">
            <v>240702.11166666666</v>
          </cell>
          <cell r="AG682">
            <v>240702.11</v>
          </cell>
          <cell r="AH682">
            <v>226543.16</v>
          </cell>
          <cell r="AI682">
            <v>212384.21</v>
          </cell>
          <cell r="AJ682">
            <v>198225.26</v>
          </cell>
          <cell r="AK682">
            <v>184066.30999999997</v>
          </cell>
          <cell r="AL682">
            <v>169907.36000000002</v>
          </cell>
          <cell r="AM682">
            <v>155748.41</v>
          </cell>
          <cell r="AN682">
            <v>141589.46</v>
          </cell>
          <cell r="AP682">
            <v>113271.56</v>
          </cell>
          <cell r="AT682">
            <v>0</v>
          </cell>
        </row>
        <row r="683">
          <cell r="J683">
            <v>0</v>
          </cell>
          <cell r="K683">
            <v>0</v>
          </cell>
          <cell r="L683">
            <v>0</v>
          </cell>
          <cell r="M683">
            <v>0</v>
          </cell>
          <cell r="N683">
            <v>135925.82</v>
          </cell>
          <cell r="O683">
            <v>129747.37</v>
          </cell>
          <cell r="P683">
            <v>123568.92</v>
          </cell>
          <cell r="Q683">
            <v>117390.47</v>
          </cell>
          <cell r="R683">
            <v>111212.02</v>
          </cell>
          <cell r="S683">
            <v>105033.57</v>
          </cell>
          <cell r="T683">
            <v>98855.12</v>
          </cell>
          <cell r="U683">
            <v>92676.67</v>
          </cell>
          <cell r="V683">
            <v>86498.22</v>
          </cell>
          <cell r="W683">
            <v>80319.77</v>
          </cell>
          <cell r="X683">
            <v>74141.320000000007</v>
          </cell>
          <cell r="Y683">
            <v>67962.87</v>
          </cell>
          <cell r="Z683">
            <v>61784.42</v>
          </cell>
          <cell r="AA683">
            <v>55605.97</v>
          </cell>
          <cell r="AD683">
            <v>37328.112083333333</v>
          </cell>
          <cell r="AE683">
            <v>46853.215833333328</v>
          </cell>
          <cell r="AF683">
            <v>55863.448750000003</v>
          </cell>
          <cell r="AG683">
            <v>64358.810833333329</v>
          </cell>
          <cell r="AH683">
            <v>72339.302083333328</v>
          </cell>
          <cell r="AI683">
            <v>79804.922500000001</v>
          </cell>
          <cell r="AJ683">
            <v>86755.672083333324</v>
          </cell>
          <cell r="AK683">
            <v>93191.550833333327</v>
          </cell>
          <cell r="AL683">
            <v>99112.558750000011</v>
          </cell>
          <cell r="AM683">
            <v>98855.120000000039</v>
          </cell>
          <cell r="AN683">
            <v>92676.67</v>
          </cell>
          <cell r="AP683">
            <v>80319.77</v>
          </cell>
          <cell r="AT683">
            <v>0</v>
          </cell>
        </row>
        <row r="684">
          <cell r="J684">
            <v>0</v>
          </cell>
          <cell r="K684">
            <v>0</v>
          </cell>
          <cell r="L684">
            <v>0</v>
          </cell>
          <cell r="M684">
            <v>0</v>
          </cell>
          <cell r="N684">
            <v>0</v>
          </cell>
          <cell r="O684">
            <v>0</v>
          </cell>
          <cell r="P684">
            <v>0</v>
          </cell>
          <cell r="Q684">
            <v>0</v>
          </cell>
          <cell r="R684">
            <v>0</v>
          </cell>
          <cell r="S684">
            <v>0</v>
          </cell>
          <cell r="T684">
            <v>0</v>
          </cell>
          <cell r="U684">
            <v>377494.16</v>
          </cell>
          <cell r="V684">
            <v>356522.26</v>
          </cell>
          <cell r="W684">
            <v>335550.36</v>
          </cell>
          <cell r="X684">
            <v>314578.46000000002</v>
          </cell>
          <cell r="Y684">
            <v>293606.56</v>
          </cell>
          <cell r="Z684">
            <v>272634.65999999997</v>
          </cell>
          <cell r="AA684">
            <v>251662.76</v>
          </cell>
          <cell r="AD684">
            <v>0</v>
          </cell>
          <cell r="AE684">
            <v>0</v>
          </cell>
          <cell r="AF684">
            <v>0</v>
          </cell>
          <cell r="AG684">
            <v>0</v>
          </cell>
          <cell r="AH684">
            <v>15728.923333333332</v>
          </cell>
          <cell r="AI684">
            <v>46312.940833333334</v>
          </cell>
          <cell r="AJ684">
            <v>75149.299999999988</v>
          </cell>
          <cell r="AK684">
            <v>102238.00083333331</v>
          </cell>
          <cell r="AL684">
            <v>127579.04333333332</v>
          </cell>
          <cell r="AM684">
            <v>151172.42749999999</v>
          </cell>
          <cell r="AN684">
            <v>173018.15333333332</v>
          </cell>
          <cell r="AP684">
            <v>211466.62999999998</v>
          </cell>
          <cell r="AT684">
            <v>0</v>
          </cell>
        </row>
        <row r="685">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277917.40999999997</v>
          </cell>
          <cell r="Z685">
            <v>264021.53999999998</v>
          </cell>
          <cell r="AA685">
            <v>250125.67</v>
          </cell>
          <cell r="AD685">
            <v>0</v>
          </cell>
          <cell r="AE685">
            <v>0</v>
          </cell>
          <cell r="AF685">
            <v>0</v>
          </cell>
          <cell r="AG685">
            <v>0</v>
          </cell>
          <cell r="AH685">
            <v>0</v>
          </cell>
          <cell r="AI685">
            <v>0</v>
          </cell>
          <cell r="AJ685">
            <v>0</v>
          </cell>
          <cell r="AK685">
            <v>0</v>
          </cell>
          <cell r="AL685">
            <v>11579.892083333332</v>
          </cell>
          <cell r="AM685">
            <v>34160.681666666664</v>
          </cell>
          <cell r="AN685">
            <v>55583.482083333329</v>
          </cell>
          <cell r="AP685">
            <v>94955.115416666667</v>
          </cell>
          <cell r="AT685">
            <v>0</v>
          </cell>
        </row>
        <row r="686">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699156.03</v>
          </cell>
          <cell r="Z686">
            <v>664198.23</v>
          </cell>
          <cell r="AA686">
            <v>629240.43000000005</v>
          </cell>
          <cell r="AD686">
            <v>0</v>
          </cell>
          <cell r="AE686">
            <v>0</v>
          </cell>
          <cell r="AF686">
            <v>0</v>
          </cell>
          <cell r="AG686">
            <v>0</v>
          </cell>
          <cell r="AH686">
            <v>0</v>
          </cell>
          <cell r="AI686">
            <v>0</v>
          </cell>
          <cell r="AJ686">
            <v>0</v>
          </cell>
          <cell r="AK686">
            <v>0</v>
          </cell>
          <cell r="AL686">
            <v>29131.501250000001</v>
          </cell>
          <cell r="AM686">
            <v>85937.928750000006</v>
          </cell>
          <cell r="AN686">
            <v>139831.20625000002</v>
          </cell>
          <cell r="AP686">
            <v>238878.31125</v>
          </cell>
          <cell r="AT686">
            <v>0</v>
          </cell>
        </row>
        <row r="687">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950065.94</v>
          </cell>
          <cell r="Z687">
            <v>902562.64</v>
          </cell>
          <cell r="AA687">
            <v>855059.34</v>
          </cell>
          <cell r="AD687">
            <v>0</v>
          </cell>
          <cell r="AE687">
            <v>0</v>
          </cell>
          <cell r="AF687">
            <v>0</v>
          </cell>
          <cell r="AG687">
            <v>0</v>
          </cell>
          <cell r="AH687">
            <v>0</v>
          </cell>
          <cell r="AI687">
            <v>0</v>
          </cell>
          <cell r="AJ687">
            <v>0</v>
          </cell>
          <cell r="AK687">
            <v>0</v>
          </cell>
          <cell r="AL687">
            <v>39586.080833333333</v>
          </cell>
          <cell r="AM687">
            <v>116778.93833333334</v>
          </cell>
          <cell r="AN687">
            <v>190013.1875</v>
          </cell>
          <cell r="AP687">
            <v>324605.86083333334</v>
          </cell>
          <cell r="AT687">
            <v>0</v>
          </cell>
        </row>
        <row r="688">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D688">
            <v>0</v>
          </cell>
          <cell r="AE688">
            <v>0</v>
          </cell>
          <cell r="AF688">
            <v>0</v>
          </cell>
          <cell r="AG688">
            <v>0</v>
          </cell>
          <cell r="AH688">
            <v>0</v>
          </cell>
          <cell r="AI688">
            <v>0</v>
          </cell>
          <cell r="AJ688">
            <v>0</v>
          </cell>
          <cell r="AK688">
            <v>0</v>
          </cell>
          <cell r="AL688">
            <v>0</v>
          </cell>
          <cell r="AM688">
            <v>0</v>
          </cell>
          <cell r="AN688">
            <v>0</v>
          </cell>
          <cell r="AP688">
            <v>8556.842083333333</v>
          </cell>
          <cell r="AT688">
            <v>0</v>
          </cell>
        </row>
        <row r="689">
          <cell r="J689">
            <v>-7955331.4299999997</v>
          </cell>
          <cell r="K689">
            <v>-8422811.7799999993</v>
          </cell>
          <cell r="L689">
            <v>-8422811.7799999993</v>
          </cell>
          <cell r="M689">
            <v>-8422811.7799999993</v>
          </cell>
          <cell r="N689">
            <v>-416850.43</v>
          </cell>
          <cell r="O689">
            <v>-416850.43</v>
          </cell>
          <cell r="P689">
            <v>-416850.43</v>
          </cell>
          <cell r="Q689">
            <v>-1110665.8500000001</v>
          </cell>
          <cell r="R689">
            <v>-1110665.8500000001</v>
          </cell>
          <cell r="S689">
            <v>-1110665.8500000001</v>
          </cell>
          <cell r="T689">
            <v>-1469538.15</v>
          </cell>
          <cell r="U689">
            <v>-1469538.15</v>
          </cell>
          <cell r="V689">
            <v>-1469538.15</v>
          </cell>
          <cell r="W689">
            <v>-1867188.38</v>
          </cell>
          <cell r="X689">
            <v>-1867188.38</v>
          </cell>
          <cell r="Y689">
            <v>-1867188.38</v>
          </cell>
          <cell r="Z689">
            <v>-1907555.19</v>
          </cell>
          <cell r="AA689">
            <v>-1907555.19</v>
          </cell>
          <cell r="AD689">
            <v>-5819367.0079166666</v>
          </cell>
          <cell r="AE689">
            <v>-5282186.1537500005</v>
          </cell>
          <cell r="AF689">
            <v>-4745005.2995833335</v>
          </cell>
          <cell r="AG689">
            <v>-4206173.4858333338</v>
          </cell>
          <cell r="AH689">
            <v>-3665690.7124999999</v>
          </cell>
          <cell r="AI689">
            <v>-3125207.9391666665</v>
          </cell>
          <cell r="AJ689">
            <v>-2581815.5775000001</v>
          </cell>
          <cell r="AK689">
            <v>-2035513.6274999995</v>
          </cell>
          <cell r="AL689">
            <v>-1489211.6775000002</v>
          </cell>
          <cell r="AM689">
            <v>-1278173.4008333334</v>
          </cell>
          <cell r="AN689">
            <v>-1402398.7974999996</v>
          </cell>
          <cell r="AP689">
            <v>-1684125.0833333333</v>
          </cell>
          <cell r="AT689">
            <v>0</v>
          </cell>
        </row>
        <row r="690">
          <cell r="J690">
            <v>-1218112.5</v>
          </cell>
          <cell r="K690">
            <v>-870037.5</v>
          </cell>
          <cell r="L690">
            <v>-870037.5</v>
          </cell>
          <cell r="M690">
            <v>-870037.5</v>
          </cell>
          <cell r="N690">
            <v>-518137.5</v>
          </cell>
          <cell r="O690">
            <v>-518137.5</v>
          </cell>
          <cell r="P690">
            <v>-518137.5</v>
          </cell>
          <cell r="Q690">
            <v>-1196125</v>
          </cell>
          <cell r="R690">
            <v>-1196125</v>
          </cell>
          <cell r="S690">
            <v>-1196125</v>
          </cell>
          <cell r="T690">
            <v>-1196125</v>
          </cell>
          <cell r="U690">
            <v>-1196125</v>
          </cell>
          <cell r="V690">
            <v>-1196125</v>
          </cell>
          <cell r="W690">
            <v>-1336890</v>
          </cell>
          <cell r="X690">
            <v>-1336890</v>
          </cell>
          <cell r="Y690">
            <v>-1336890</v>
          </cell>
          <cell r="Z690">
            <v>-1105230</v>
          </cell>
          <cell r="AA690">
            <v>-1105230</v>
          </cell>
          <cell r="AD690">
            <v>-1037191.6666666666</v>
          </cell>
          <cell r="AE690">
            <v>-1002556.25</v>
          </cell>
          <cell r="AF690">
            <v>-967920.83333333337</v>
          </cell>
          <cell r="AG690">
            <v>-949686.97916666663</v>
          </cell>
          <cell r="AH690">
            <v>-947854.6875</v>
          </cell>
          <cell r="AI690">
            <v>-946022.39583333337</v>
          </cell>
          <cell r="AJ690">
            <v>-964558.4375</v>
          </cell>
          <cell r="AK690">
            <v>-1003462.8125</v>
          </cell>
          <cell r="AL690">
            <v>-1042367.1875</v>
          </cell>
          <cell r="AM690">
            <v>-1086281.5625</v>
          </cell>
          <cell r="AN690">
            <v>-1135205.9375</v>
          </cell>
          <cell r="AP690">
            <v>-1191565.4166666667</v>
          </cell>
          <cell r="AT690">
            <v>0</v>
          </cell>
        </row>
        <row r="691">
          <cell r="J691">
            <v>-2590089.71</v>
          </cell>
          <cell r="K691">
            <v>-2626305.9300000002</v>
          </cell>
          <cell r="L691">
            <v>-2626305.9300000002</v>
          </cell>
          <cell r="M691">
            <v>-2626305.9300000002</v>
          </cell>
          <cell r="N691">
            <v>-2364097.9700000002</v>
          </cell>
          <cell r="O691">
            <v>-2364097.9700000002</v>
          </cell>
          <cell r="P691">
            <v>-2364097.9700000002</v>
          </cell>
          <cell r="Q691">
            <v>-2758867.1</v>
          </cell>
          <cell r="R691">
            <v>-2758867.1</v>
          </cell>
          <cell r="S691">
            <v>-2758867.1</v>
          </cell>
          <cell r="T691">
            <v>-1574559.71</v>
          </cell>
          <cell r="U691">
            <v>-1574559.71</v>
          </cell>
          <cell r="V691">
            <v>-1574559.71</v>
          </cell>
          <cell r="W691">
            <v>-1555455.47</v>
          </cell>
          <cell r="X691">
            <v>-1555455.47</v>
          </cell>
          <cell r="Y691">
            <v>-1555455.47</v>
          </cell>
          <cell r="Z691">
            <v>-2925181.54</v>
          </cell>
          <cell r="AA691">
            <v>-2925181.54</v>
          </cell>
          <cell r="AD691">
            <v>-2120927.398333333</v>
          </cell>
          <cell r="AE691">
            <v>-2306492.5099999998</v>
          </cell>
          <cell r="AF691">
            <v>-2492057.6216666666</v>
          </cell>
          <cell r="AG691">
            <v>-2542526.4275000002</v>
          </cell>
          <cell r="AH691">
            <v>-2457898.9275000007</v>
          </cell>
          <cell r="AI691">
            <v>-2373271.4275000007</v>
          </cell>
          <cell r="AJ691">
            <v>-2286338.9083333337</v>
          </cell>
          <cell r="AK691">
            <v>-2197101.37</v>
          </cell>
          <cell r="AL691">
            <v>-2107863.8316666665</v>
          </cell>
          <cell r="AM691">
            <v>-2086623.544583333</v>
          </cell>
          <cell r="AN691">
            <v>-2133380.5087499996</v>
          </cell>
          <cell r="AP691">
            <v>-2194417.5649999999</v>
          </cell>
          <cell r="AT691">
            <v>0</v>
          </cell>
        </row>
        <row r="692">
          <cell r="J692">
            <v>7955331.4299999997</v>
          </cell>
          <cell r="K692">
            <v>8422811.7799999993</v>
          </cell>
          <cell r="L692">
            <v>8422811.7799999993</v>
          </cell>
          <cell r="M692">
            <v>8422811.7799999993</v>
          </cell>
          <cell r="N692">
            <v>416850.43</v>
          </cell>
          <cell r="O692">
            <v>416850.43</v>
          </cell>
          <cell r="P692">
            <v>416850.43</v>
          </cell>
          <cell r="Q692">
            <v>1110665.8500000001</v>
          </cell>
          <cell r="R692">
            <v>1110665.8500000001</v>
          </cell>
          <cell r="S692">
            <v>1110665.8500000001</v>
          </cell>
          <cell r="T692">
            <v>1469538.15</v>
          </cell>
          <cell r="U692">
            <v>1469538.15</v>
          </cell>
          <cell r="V692">
            <v>1469538.15</v>
          </cell>
          <cell r="W692">
            <v>1867188.38</v>
          </cell>
          <cell r="X692">
            <v>1867188.38</v>
          </cell>
          <cell r="Y692">
            <v>1867188.38</v>
          </cell>
          <cell r="Z692">
            <v>1907555.19</v>
          </cell>
          <cell r="AA692">
            <v>1907555.19</v>
          </cell>
          <cell r="AD692">
            <v>5819367.0079166666</v>
          </cell>
          <cell r="AE692">
            <v>5282186.1537500005</v>
          </cell>
          <cell r="AF692">
            <v>4745005.2995833335</v>
          </cell>
          <cell r="AG692">
            <v>4206173.4858333338</v>
          </cell>
          <cell r="AH692">
            <v>3665690.7124999999</v>
          </cell>
          <cell r="AI692">
            <v>3125207.9391666665</v>
          </cell>
          <cell r="AJ692">
            <v>2581815.5775000001</v>
          </cell>
          <cell r="AK692">
            <v>2035513.6274999995</v>
          </cell>
          <cell r="AL692">
            <v>1489211.6775000002</v>
          </cell>
          <cell r="AM692">
            <v>1278173.4008333334</v>
          </cell>
          <cell r="AN692">
            <v>1402398.7974999996</v>
          </cell>
          <cell r="AP692">
            <v>1684125.0833333333</v>
          </cell>
          <cell r="AT692">
            <v>0</v>
          </cell>
        </row>
        <row r="693">
          <cell r="J693">
            <v>1218112.5</v>
          </cell>
          <cell r="K693">
            <v>870037.5</v>
          </cell>
          <cell r="L693">
            <v>870037.5</v>
          </cell>
          <cell r="M693">
            <v>870037.5</v>
          </cell>
          <cell r="N693">
            <v>518137.5</v>
          </cell>
          <cell r="O693">
            <v>518137.5</v>
          </cell>
          <cell r="P693">
            <v>518137.5</v>
          </cell>
          <cell r="Q693">
            <v>1196125</v>
          </cell>
          <cell r="R693">
            <v>1196125</v>
          </cell>
          <cell r="S693">
            <v>1196125</v>
          </cell>
          <cell r="T693">
            <v>1196125</v>
          </cell>
          <cell r="U693">
            <v>1196125</v>
          </cell>
          <cell r="V693">
            <v>1196125</v>
          </cell>
          <cell r="W693">
            <v>1336890</v>
          </cell>
          <cell r="X693">
            <v>1336890</v>
          </cell>
          <cell r="Y693">
            <v>1336890</v>
          </cell>
          <cell r="Z693">
            <v>1105230</v>
          </cell>
          <cell r="AA693">
            <v>1105230</v>
          </cell>
          <cell r="AD693">
            <v>1037191.6666666666</v>
          </cell>
          <cell r="AE693">
            <v>1002556.25</v>
          </cell>
          <cell r="AF693">
            <v>967920.83333333337</v>
          </cell>
          <cell r="AG693">
            <v>949686.97916666663</v>
          </cell>
          <cell r="AH693">
            <v>947854.6875</v>
          </cell>
          <cell r="AI693">
            <v>946022.39583333337</v>
          </cell>
          <cell r="AJ693">
            <v>964558.4375</v>
          </cell>
          <cell r="AK693">
            <v>1003462.8125</v>
          </cell>
          <cell r="AL693">
            <v>1042367.1875</v>
          </cell>
          <cell r="AM693">
            <v>1086281.5625</v>
          </cell>
          <cell r="AN693">
            <v>1135205.9375</v>
          </cell>
          <cell r="AP693">
            <v>1191565.4166666667</v>
          </cell>
          <cell r="AT693">
            <v>0</v>
          </cell>
        </row>
        <row r="694">
          <cell r="J694">
            <v>2590089.71</v>
          </cell>
          <cell r="K694">
            <v>2626305.9300000002</v>
          </cell>
          <cell r="L694">
            <v>2626305.9300000002</v>
          </cell>
          <cell r="M694">
            <v>2626305.9300000002</v>
          </cell>
          <cell r="N694">
            <v>2364097.9700000002</v>
          </cell>
          <cell r="O694">
            <v>2364097.9700000002</v>
          </cell>
          <cell r="P694">
            <v>2364097.9700000002</v>
          </cell>
          <cell r="Q694">
            <v>2758867.1</v>
          </cell>
          <cell r="R694">
            <v>2758867.1</v>
          </cell>
          <cell r="S694">
            <v>2758867.1</v>
          </cell>
          <cell r="T694">
            <v>1574559.71</v>
          </cell>
          <cell r="U694">
            <v>1574559.71</v>
          </cell>
          <cell r="V694">
            <v>1574559.71</v>
          </cell>
          <cell r="W694">
            <v>1555455.47</v>
          </cell>
          <cell r="X694">
            <v>1555455.47</v>
          </cell>
          <cell r="Y694">
            <v>1555455.47</v>
          </cell>
          <cell r="Z694">
            <v>2925181.54</v>
          </cell>
          <cell r="AA694">
            <v>2925181.54</v>
          </cell>
          <cell r="AD694">
            <v>2120927.398333333</v>
          </cell>
          <cell r="AE694">
            <v>2306492.5099999998</v>
          </cell>
          <cell r="AF694">
            <v>2492057.6216666666</v>
          </cell>
          <cell r="AG694">
            <v>2542526.4275000002</v>
          </cell>
          <cell r="AH694">
            <v>2457898.9275000007</v>
          </cell>
          <cell r="AI694">
            <v>2373271.4275000007</v>
          </cell>
          <cell r="AJ694">
            <v>2286338.9083333337</v>
          </cell>
          <cell r="AK694">
            <v>2197101.37</v>
          </cell>
          <cell r="AL694">
            <v>2107863.8316666665</v>
          </cell>
          <cell r="AM694">
            <v>2086623.544583333</v>
          </cell>
          <cell r="AN694">
            <v>2133380.5087499996</v>
          </cell>
          <cell r="AP694">
            <v>2194417.5649999999</v>
          </cell>
          <cell r="AT694">
            <v>0</v>
          </cell>
        </row>
        <row r="695">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D695">
            <v>0</v>
          </cell>
          <cell r="AE695">
            <v>0</v>
          </cell>
          <cell r="AF695">
            <v>0</v>
          </cell>
          <cell r="AG695">
            <v>0</v>
          </cell>
          <cell r="AH695">
            <v>0</v>
          </cell>
          <cell r="AI695">
            <v>0</v>
          </cell>
          <cell r="AJ695">
            <v>0</v>
          </cell>
          <cell r="AK695">
            <v>0</v>
          </cell>
          <cell r="AL695">
            <v>0</v>
          </cell>
          <cell r="AM695">
            <v>0</v>
          </cell>
          <cell r="AN695">
            <v>0</v>
          </cell>
          <cell r="AP695">
            <v>0</v>
          </cell>
          <cell r="AT695" t="str">
            <v>23</v>
          </cell>
        </row>
        <row r="696">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D696">
            <v>0</v>
          </cell>
          <cell r="AE696">
            <v>0</v>
          </cell>
          <cell r="AF696">
            <v>0</v>
          </cell>
          <cell r="AG696">
            <v>0</v>
          </cell>
          <cell r="AH696">
            <v>0</v>
          </cell>
          <cell r="AI696">
            <v>0</v>
          </cell>
          <cell r="AJ696">
            <v>0</v>
          </cell>
          <cell r="AK696">
            <v>0</v>
          </cell>
          <cell r="AL696">
            <v>0</v>
          </cell>
          <cell r="AM696">
            <v>0</v>
          </cell>
          <cell r="AN696">
            <v>0</v>
          </cell>
          <cell r="AP696">
            <v>0</v>
          </cell>
          <cell r="AT696" t="str">
            <v>56</v>
          </cell>
        </row>
        <row r="697">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D697">
            <v>0</v>
          </cell>
          <cell r="AE697">
            <v>0</v>
          </cell>
          <cell r="AF697">
            <v>0</v>
          </cell>
          <cell r="AG697">
            <v>0</v>
          </cell>
          <cell r="AH697">
            <v>0</v>
          </cell>
          <cell r="AI697">
            <v>0</v>
          </cell>
          <cell r="AJ697">
            <v>0</v>
          </cell>
          <cell r="AK697">
            <v>0</v>
          </cell>
          <cell r="AL697">
            <v>0</v>
          </cell>
          <cell r="AM697">
            <v>0</v>
          </cell>
          <cell r="AN697">
            <v>0</v>
          </cell>
          <cell r="AP697">
            <v>0</v>
          </cell>
          <cell r="AT697" t="str">
            <v>56</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D698">
            <v>0</v>
          </cell>
          <cell r="AE698">
            <v>0</v>
          </cell>
          <cell r="AF698">
            <v>0</v>
          </cell>
          <cell r="AG698">
            <v>0</v>
          </cell>
          <cell r="AH698">
            <v>0</v>
          </cell>
          <cell r="AI698">
            <v>0</v>
          </cell>
          <cell r="AJ698">
            <v>0</v>
          </cell>
          <cell r="AK698">
            <v>0</v>
          </cell>
          <cell r="AL698">
            <v>0</v>
          </cell>
          <cell r="AM698">
            <v>0</v>
          </cell>
          <cell r="AN698">
            <v>0</v>
          </cell>
          <cell r="AP698">
            <v>0</v>
          </cell>
          <cell r="AT698" t="str">
            <v>56</v>
          </cell>
        </row>
        <row r="699">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D699">
            <v>0</v>
          </cell>
          <cell r="AE699">
            <v>0</v>
          </cell>
          <cell r="AF699">
            <v>0</v>
          </cell>
          <cell r="AG699">
            <v>0</v>
          </cell>
          <cell r="AH699">
            <v>0</v>
          </cell>
          <cell r="AI699">
            <v>0</v>
          </cell>
          <cell r="AJ699">
            <v>0</v>
          </cell>
          <cell r="AK699">
            <v>0</v>
          </cell>
          <cell r="AL699">
            <v>0</v>
          </cell>
          <cell r="AM699">
            <v>0</v>
          </cell>
          <cell r="AN699">
            <v>0</v>
          </cell>
          <cell r="AP699">
            <v>0</v>
          </cell>
          <cell r="AT699" t="str">
            <v>56</v>
          </cell>
        </row>
        <row r="700">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D700">
            <v>0</v>
          </cell>
          <cell r="AE700">
            <v>0</v>
          </cell>
          <cell r="AF700">
            <v>0</v>
          </cell>
          <cell r="AG700">
            <v>0</v>
          </cell>
          <cell r="AH700">
            <v>0</v>
          </cell>
          <cell r="AI700">
            <v>0</v>
          </cell>
          <cell r="AJ700">
            <v>0</v>
          </cell>
          <cell r="AK700">
            <v>0</v>
          </cell>
          <cell r="AL700">
            <v>0</v>
          </cell>
          <cell r="AM700">
            <v>0</v>
          </cell>
          <cell r="AN700">
            <v>0</v>
          </cell>
          <cell r="AP700">
            <v>0</v>
          </cell>
          <cell r="AT700" t="str">
            <v>56</v>
          </cell>
        </row>
        <row r="701">
          <cell r="J701">
            <v>106834652.39</v>
          </cell>
          <cell r="K701">
            <v>102011325.04000001</v>
          </cell>
          <cell r="L701">
            <v>110577988.27</v>
          </cell>
          <cell r="M701">
            <v>107949955.48999999</v>
          </cell>
          <cell r="N701">
            <v>99871943.5</v>
          </cell>
          <cell r="O701">
            <v>117087042.34</v>
          </cell>
          <cell r="P701">
            <v>125702031.61</v>
          </cell>
          <cell r="Q701">
            <v>157245712.69</v>
          </cell>
          <cell r="R701">
            <v>153990721.56</v>
          </cell>
          <cell r="S701">
            <v>129076665.26000001</v>
          </cell>
          <cell r="T701">
            <v>118873561.98</v>
          </cell>
          <cell r="U701">
            <v>105438572.86</v>
          </cell>
          <cell r="V701">
            <v>99412946.439999998</v>
          </cell>
          <cell r="W701">
            <v>92860822.540000007</v>
          </cell>
          <cell r="X701">
            <v>98345428.709999993</v>
          </cell>
          <cell r="Y701">
            <v>105857105.98999999</v>
          </cell>
          <cell r="Z701">
            <v>100249311.52</v>
          </cell>
          <cell r="AA701">
            <v>117318639.04000001</v>
          </cell>
          <cell r="AD701">
            <v>117301717.27458332</v>
          </cell>
          <cell r="AE701">
            <v>118198214.64083333</v>
          </cell>
          <cell r="AF701">
            <v>119043762.84750001</v>
          </cell>
          <cell r="AG701">
            <v>119304347.65374999</v>
          </cell>
          <cell r="AH701">
            <v>119396961.70083332</v>
          </cell>
          <cell r="AI701">
            <v>119245776.66791666</v>
          </cell>
          <cell r="AJ701">
            <v>118555267.9825</v>
          </cell>
          <cell r="AK701">
            <v>117664307.06333333</v>
          </cell>
          <cell r="AL701">
            <v>117067415.01916666</v>
          </cell>
          <cell r="AM701">
            <v>116995936.62416667</v>
          </cell>
          <cell r="AN701">
            <v>117021310.15416668</v>
          </cell>
          <cell r="AP701">
            <v>117199900.56166668</v>
          </cell>
          <cell r="AT701">
            <v>0</v>
          </cell>
        </row>
        <row r="702">
          <cell r="J702">
            <v>28672290.129999999</v>
          </cell>
          <cell r="K702">
            <v>24229263.170000002</v>
          </cell>
          <cell r="L702">
            <v>23225641.41</v>
          </cell>
          <cell r="M702">
            <v>22342283.489999998</v>
          </cell>
          <cell r="N702">
            <v>26149228.760000002</v>
          </cell>
          <cell r="O702">
            <v>38479887.420000002</v>
          </cell>
          <cell r="P702">
            <v>50219096.520000003</v>
          </cell>
          <cell r="Q702">
            <v>76807047.670000002</v>
          </cell>
          <cell r="R702">
            <v>72314883.769999996</v>
          </cell>
          <cell r="S702">
            <v>59255918.280000001</v>
          </cell>
          <cell r="T702">
            <v>48294184.159999996</v>
          </cell>
          <cell r="U702">
            <v>40062878.600000001</v>
          </cell>
          <cell r="V702">
            <v>28586204.030000001</v>
          </cell>
          <cell r="W702">
            <v>23083739.379999999</v>
          </cell>
          <cell r="X702">
            <v>21702807.16</v>
          </cell>
          <cell r="Y702">
            <v>22032964.190000001</v>
          </cell>
          <cell r="Z702">
            <v>26002791.41</v>
          </cell>
          <cell r="AA702">
            <v>43459844.109999999</v>
          </cell>
          <cell r="AD702">
            <v>38789450.640416659</v>
          </cell>
          <cell r="AE702">
            <v>39712621.58208333</v>
          </cell>
          <cell r="AF702">
            <v>40849843.405833334</v>
          </cell>
          <cell r="AG702">
            <v>41538543.910416663</v>
          </cell>
          <cell r="AH702">
            <v>42097710.379999995</v>
          </cell>
          <cell r="AI702">
            <v>42500796.694166668</v>
          </cell>
          <cell r="AJ702">
            <v>42449479.615416653</v>
          </cell>
          <cell r="AK702">
            <v>42338298.03041666</v>
          </cell>
          <cell r="AL702">
            <v>42261958.299166657</v>
          </cell>
          <cell r="AM702">
            <v>42242968.438749991</v>
          </cell>
          <cell r="AN702">
            <v>42444365.077916667</v>
          </cell>
          <cell r="AP702">
            <v>42743918.129583336</v>
          </cell>
          <cell r="AT702">
            <v>0</v>
          </cell>
        </row>
        <row r="703">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D703">
            <v>0</v>
          </cell>
          <cell r="AE703">
            <v>0</v>
          </cell>
          <cell r="AF703">
            <v>0</v>
          </cell>
          <cell r="AG703">
            <v>0</v>
          </cell>
          <cell r="AH703">
            <v>0</v>
          </cell>
          <cell r="AI703">
            <v>0</v>
          </cell>
          <cell r="AJ703">
            <v>0</v>
          </cell>
          <cell r="AK703">
            <v>0</v>
          </cell>
          <cell r="AL703">
            <v>0</v>
          </cell>
          <cell r="AM703">
            <v>0</v>
          </cell>
          <cell r="AN703">
            <v>0</v>
          </cell>
          <cell r="AP703">
            <v>0</v>
          </cell>
          <cell r="AT703">
            <v>0</v>
          </cell>
        </row>
        <row r="704">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D704">
            <v>0</v>
          </cell>
          <cell r="AE704">
            <v>0</v>
          </cell>
          <cell r="AF704">
            <v>0</v>
          </cell>
          <cell r="AG704">
            <v>0</v>
          </cell>
          <cell r="AH704">
            <v>0</v>
          </cell>
          <cell r="AI704">
            <v>0</v>
          </cell>
          <cell r="AJ704">
            <v>0</v>
          </cell>
          <cell r="AK704">
            <v>0</v>
          </cell>
          <cell r="AL704">
            <v>0</v>
          </cell>
          <cell r="AM704">
            <v>0</v>
          </cell>
          <cell r="AN704">
            <v>0</v>
          </cell>
          <cell r="AP704">
            <v>0</v>
          </cell>
          <cell r="AT704" t="str">
            <v>56</v>
          </cell>
        </row>
        <row r="705">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D705">
            <v>0</v>
          </cell>
          <cell r="AE705">
            <v>0</v>
          </cell>
          <cell r="AF705">
            <v>0</v>
          </cell>
          <cell r="AG705">
            <v>0</v>
          </cell>
          <cell r="AH705">
            <v>0</v>
          </cell>
          <cell r="AI705">
            <v>0</v>
          </cell>
          <cell r="AJ705">
            <v>0</v>
          </cell>
          <cell r="AK705">
            <v>0</v>
          </cell>
          <cell r="AL705">
            <v>0</v>
          </cell>
          <cell r="AM705">
            <v>0</v>
          </cell>
          <cell r="AN705">
            <v>0</v>
          </cell>
          <cell r="AP705">
            <v>0</v>
          </cell>
          <cell r="AT705" t="str">
            <v>56</v>
          </cell>
        </row>
        <row r="706">
          <cell r="J706">
            <v>0</v>
          </cell>
          <cell r="K706">
            <v>1801927.73</v>
          </cell>
          <cell r="L706">
            <v>9553632.6600000001</v>
          </cell>
          <cell r="M706">
            <v>17638349.969999999</v>
          </cell>
          <cell r="N706">
            <v>23302850.359999999</v>
          </cell>
          <cell r="O706">
            <v>23302850.359999999</v>
          </cell>
          <cell r="P706">
            <v>12797138.48</v>
          </cell>
          <cell r="Q706">
            <v>0</v>
          </cell>
          <cell r="R706">
            <v>0</v>
          </cell>
          <cell r="S706">
            <v>0</v>
          </cell>
          <cell r="T706">
            <v>0</v>
          </cell>
          <cell r="U706">
            <v>0</v>
          </cell>
          <cell r="V706">
            <v>0</v>
          </cell>
          <cell r="W706">
            <v>0</v>
          </cell>
          <cell r="X706">
            <v>741335.99</v>
          </cell>
          <cell r="Y706">
            <v>8876786.3399999999</v>
          </cell>
          <cell r="Z706">
            <v>14276910.34</v>
          </cell>
          <cell r="AA706">
            <v>14276910.34</v>
          </cell>
          <cell r="AD706">
            <v>7366395.7966666669</v>
          </cell>
          <cell r="AE706">
            <v>7366395.7966666669</v>
          </cell>
          <cell r="AF706">
            <v>7366395.7966666669</v>
          </cell>
          <cell r="AG706">
            <v>7366395.7966666669</v>
          </cell>
          <cell r="AH706">
            <v>7366395.7966666669</v>
          </cell>
          <cell r="AI706">
            <v>7366395.7966666669</v>
          </cell>
          <cell r="AJ706">
            <v>7291315.4745833324</v>
          </cell>
          <cell r="AK706">
            <v>6849056.1245833337</v>
          </cell>
          <cell r="AL706">
            <v>6116811.9454166666</v>
          </cell>
          <cell r="AM706">
            <v>5375665.96</v>
          </cell>
          <cell r="AN706">
            <v>4623504.291666667</v>
          </cell>
          <cell r="AP706">
            <v>3938233.6350000002</v>
          </cell>
          <cell r="AT706">
            <v>0</v>
          </cell>
        </row>
        <row r="707">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14000</v>
          </cell>
          <cell r="Y707">
            <v>76500</v>
          </cell>
          <cell r="Z707">
            <v>108480</v>
          </cell>
          <cell r="AA707">
            <v>108480</v>
          </cell>
          <cell r="AD707">
            <v>0</v>
          </cell>
          <cell r="AE707">
            <v>0</v>
          </cell>
          <cell r="AF707">
            <v>0</v>
          </cell>
          <cell r="AG707">
            <v>0</v>
          </cell>
          <cell r="AH707">
            <v>0</v>
          </cell>
          <cell r="AI707">
            <v>0</v>
          </cell>
          <cell r="AJ707">
            <v>0</v>
          </cell>
          <cell r="AK707">
            <v>583.33333333333337</v>
          </cell>
          <cell r="AL707">
            <v>4354.166666666667</v>
          </cell>
          <cell r="AM707">
            <v>12061.666666666666</v>
          </cell>
          <cell r="AN707">
            <v>21101.666666666668</v>
          </cell>
          <cell r="AP707">
            <v>35245</v>
          </cell>
          <cell r="AT707">
            <v>0</v>
          </cell>
        </row>
        <row r="708">
          <cell r="J708">
            <v>22332930.52</v>
          </cell>
          <cell r="K708">
            <v>25480073.510000002</v>
          </cell>
          <cell r="L708">
            <v>19016011.780000001</v>
          </cell>
          <cell r="M708">
            <v>13948148.18</v>
          </cell>
          <cell r="N708">
            <v>9254174.0700000003</v>
          </cell>
          <cell r="O708">
            <v>9615697.7200000007</v>
          </cell>
          <cell r="P708">
            <v>15381800.74</v>
          </cell>
          <cell r="Q708">
            <v>30596352.550000001</v>
          </cell>
          <cell r="R708">
            <v>10331750.1</v>
          </cell>
          <cell r="S708">
            <v>18981495.649999999</v>
          </cell>
          <cell r="T708">
            <v>16150290.279999999</v>
          </cell>
          <cell r="U708">
            <v>14550962.609999999</v>
          </cell>
          <cell r="V708">
            <v>10542345.58</v>
          </cell>
          <cell r="W708">
            <v>9250855.4299999997</v>
          </cell>
          <cell r="X708">
            <v>10780811.529999999</v>
          </cell>
          <cell r="Y708">
            <v>8933708.0500000007</v>
          </cell>
          <cell r="Z708">
            <v>9933010.5199999996</v>
          </cell>
          <cell r="AA708">
            <v>10200717.57</v>
          </cell>
          <cell r="AD708">
            <v>21799693.026250001</v>
          </cell>
          <cell r="AE708">
            <v>21732810.534166668</v>
          </cell>
          <cell r="AF708">
            <v>20282105.076250002</v>
          </cell>
          <cell r="AG708">
            <v>18671404.317916669</v>
          </cell>
          <cell r="AH708">
            <v>17550054.870833334</v>
          </cell>
          <cell r="AI708">
            <v>16645366.270000001</v>
          </cell>
          <cell r="AJ708">
            <v>15477874.477500001</v>
          </cell>
          <cell r="AK708">
            <v>14458523.713749999</v>
          </cell>
          <cell r="AL708">
            <v>13906455.364583334</v>
          </cell>
          <cell r="AM708">
            <v>13725805.21125</v>
          </cell>
          <cell r="AN708">
            <v>13778465.890416669</v>
          </cell>
          <cell r="AP708">
            <v>12722075.76375</v>
          </cell>
          <cell r="AT708" t="str">
            <v>56</v>
          </cell>
        </row>
        <row r="709">
          <cell r="J709">
            <v>6268899.25</v>
          </cell>
          <cell r="K709">
            <v>10775333.99</v>
          </cell>
          <cell r="L709">
            <v>9418024.7599999998</v>
          </cell>
          <cell r="M709">
            <v>7450892.8799999999</v>
          </cell>
          <cell r="N709">
            <v>5753463.5599999996</v>
          </cell>
          <cell r="O709">
            <v>5683673.8200000003</v>
          </cell>
          <cell r="P709">
            <v>11168915.279999999</v>
          </cell>
          <cell r="Q709">
            <v>23744776.219999999</v>
          </cell>
          <cell r="R709">
            <v>7601546.1600000001</v>
          </cell>
          <cell r="S709">
            <v>7395317.4299999997</v>
          </cell>
          <cell r="T709">
            <v>7350249.7800000003</v>
          </cell>
          <cell r="U709">
            <v>8123540.9800000004</v>
          </cell>
          <cell r="V709">
            <v>6129127.6500000004</v>
          </cell>
          <cell r="W709">
            <v>6826950.6399999997</v>
          </cell>
          <cell r="X709">
            <v>6618811.8499999996</v>
          </cell>
          <cell r="Y709">
            <v>4751340.6500000004</v>
          </cell>
          <cell r="Z709">
            <v>6672086.1500000004</v>
          </cell>
          <cell r="AA709">
            <v>7170275.1200000001</v>
          </cell>
          <cell r="AD709">
            <v>8205328.4762500003</v>
          </cell>
          <cell r="AE709">
            <v>9019550.5041666664</v>
          </cell>
          <cell r="AF709">
            <v>8996997.4879166652</v>
          </cell>
          <cell r="AG709">
            <v>8964144.7416666672</v>
          </cell>
          <cell r="AH709">
            <v>9115113.3699999992</v>
          </cell>
          <cell r="AI709">
            <v>9222062.3591666669</v>
          </cell>
          <cell r="AJ709">
            <v>9051722.5695833322</v>
          </cell>
          <cell r="AK709">
            <v>8770572.7254166678</v>
          </cell>
          <cell r="AL709">
            <v>8541457.5112499986</v>
          </cell>
          <cell r="AM709">
            <v>8467252.109583335</v>
          </cell>
          <cell r="AN709">
            <v>8567469.7716666665</v>
          </cell>
          <cell r="AP709">
            <v>7776460.673750001</v>
          </cell>
          <cell r="AT709" t="str">
            <v>56</v>
          </cell>
        </row>
        <row r="710">
          <cell r="J710">
            <v>5356506.13</v>
          </cell>
          <cell r="K710">
            <v>6177008.5199999996</v>
          </cell>
          <cell r="L710">
            <v>6867036</v>
          </cell>
          <cell r="M710">
            <v>4873860.78</v>
          </cell>
          <cell r="N710">
            <v>4214024.91</v>
          </cell>
          <cell r="O710">
            <v>4511780.91</v>
          </cell>
          <cell r="P710">
            <v>4908893.96</v>
          </cell>
          <cell r="Q710">
            <v>5864527.3700000001</v>
          </cell>
          <cell r="R710">
            <v>3551126.76</v>
          </cell>
          <cell r="S710">
            <v>4562912.8899999997</v>
          </cell>
          <cell r="T710">
            <v>4192524.98</v>
          </cell>
          <cell r="U710">
            <v>3378372.61</v>
          </cell>
          <cell r="V710">
            <v>3078420.26</v>
          </cell>
          <cell r="W710">
            <v>2995009.89</v>
          </cell>
          <cell r="X710">
            <v>1894117.4</v>
          </cell>
          <cell r="Y710">
            <v>1896994.14</v>
          </cell>
          <cell r="Z710">
            <v>1722817.84</v>
          </cell>
          <cell r="AA710">
            <v>1457810.6</v>
          </cell>
          <cell r="AD710">
            <v>5717645.7229166664</v>
          </cell>
          <cell r="AE710">
            <v>5701477.3795833327</v>
          </cell>
          <cell r="AF710">
            <v>5430409.4879166661</v>
          </cell>
          <cell r="AG710">
            <v>5120397.0487500001</v>
          </cell>
          <cell r="AH710">
            <v>4937739.0991666662</v>
          </cell>
          <cell r="AI710">
            <v>4776627.7404166665</v>
          </cell>
          <cell r="AJ710">
            <v>4549124.2195833335</v>
          </cell>
          <cell r="AK710">
            <v>4209336.0016666669</v>
          </cell>
          <cell r="AL710">
            <v>3878094.9500000007</v>
          </cell>
          <cell r="AM710">
            <v>3650258.5454166667</v>
          </cell>
          <cell r="AN710">
            <v>3419209.487916667</v>
          </cell>
          <cell r="AP710">
            <v>2774058.3095833338</v>
          </cell>
          <cell r="AT710" t="str">
            <v>56</v>
          </cell>
        </row>
        <row r="711">
          <cell r="J711">
            <v>1807145.13</v>
          </cell>
          <cell r="K711">
            <v>2605314.38</v>
          </cell>
          <cell r="L711">
            <v>2568588.5</v>
          </cell>
          <cell r="M711">
            <v>1741319</v>
          </cell>
          <cell r="N711">
            <v>1194650.71</v>
          </cell>
          <cell r="O711">
            <v>1572733.28</v>
          </cell>
          <cell r="P711">
            <v>1716031.52</v>
          </cell>
          <cell r="Q711">
            <v>2873680.18</v>
          </cell>
          <cell r="R711">
            <v>938772.3</v>
          </cell>
          <cell r="S711">
            <v>1273243.3500000001</v>
          </cell>
          <cell r="T711">
            <v>1353348.64</v>
          </cell>
          <cell r="U711">
            <v>1657436.81</v>
          </cell>
          <cell r="V711">
            <v>1423591.14</v>
          </cell>
          <cell r="W711">
            <v>1510188.03</v>
          </cell>
          <cell r="X711">
            <v>1060329.95</v>
          </cell>
          <cell r="Y711">
            <v>1415502.86</v>
          </cell>
          <cell r="Z711">
            <v>1153937.73</v>
          </cell>
          <cell r="AA711">
            <v>1173995.42</v>
          </cell>
          <cell r="AD711">
            <v>1595550.3737500003</v>
          </cell>
          <cell r="AE711">
            <v>1685954.5829166665</v>
          </cell>
          <cell r="AF711">
            <v>1714236.72875</v>
          </cell>
          <cell r="AG711">
            <v>1753374.0833333337</v>
          </cell>
          <cell r="AH711">
            <v>1772406.0895833333</v>
          </cell>
          <cell r="AI711">
            <v>1759207.2337499999</v>
          </cell>
          <cell r="AJ711">
            <v>1697595.5529166665</v>
          </cell>
          <cell r="AK711">
            <v>1589121.1820833336</v>
          </cell>
          <cell r="AL711">
            <v>1512701.4033333333</v>
          </cell>
          <cell r="AM711">
            <v>1497429.3566666667</v>
          </cell>
          <cell r="AN711">
            <v>1479118.905</v>
          </cell>
          <cell r="AP711">
            <v>1351157.5708333331</v>
          </cell>
          <cell r="AT711" t="str">
            <v>56</v>
          </cell>
        </row>
        <row r="712">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D712">
            <v>0</v>
          </cell>
          <cell r="AE712">
            <v>0</v>
          </cell>
          <cell r="AF712">
            <v>0</v>
          </cell>
          <cell r="AG712">
            <v>0</v>
          </cell>
          <cell r="AH712">
            <v>0</v>
          </cell>
          <cell r="AI712">
            <v>0</v>
          </cell>
          <cell r="AJ712">
            <v>0</v>
          </cell>
          <cell r="AK712">
            <v>0</v>
          </cell>
          <cell r="AL712">
            <v>0</v>
          </cell>
          <cell r="AM712">
            <v>0</v>
          </cell>
          <cell r="AN712">
            <v>0</v>
          </cell>
          <cell r="AP712">
            <v>0</v>
          </cell>
          <cell r="AT712" t="str">
            <v>56</v>
          </cell>
        </row>
        <row r="713">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D713">
            <v>0</v>
          </cell>
          <cell r="AE713">
            <v>0</v>
          </cell>
          <cell r="AF713">
            <v>0</v>
          </cell>
          <cell r="AG713">
            <v>0</v>
          </cell>
          <cell r="AH713">
            <v>0</v>
          </cell>
          <cell r="AI713">
            <v>0</v>
          </cell>
          <cell r="AJ713">
            <v>0</v>
          </cell>
          <cell r="AK713">
            <v>0</v>
          </cell>
          <cell r="AL713">
            <v>0</v>
          </cell>
          <cell r="AM713">
            <v>0</v>
          </cell>
          <cell r="AN713">
            <v>0</v>
          </cell>
          <cell r="AP713">
            <v>0</v>
          </cell>
          <cell r="AT713" t="str">
            <v>56</v>
          </cell>
        </row>
        <row r="714">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D714">
            <v>0</v>
          </cell>
          <cell r="AE714">
            <v>0</v>
          </cell>
          <cell r="AF714">
            <v>0</v>
          </cell>
          <cell r="AG714">
            <v>0</v>
          </cell>
          <cell r="AH714">
            <v>0</v>
          </cell>
          <cell r="AI714">
            <v>0</v>
          </cell>
          <cell r="AJ714">
            <v>0</v>
          </cell>
          <cell r="AK714">
            <v>0</v>
          </cell>
          <cell r="AL714">
            <v>0</v>
          </cell>
          <cell r="AM714">
            <v>0</v>
          </cell>
          <cell r="AN714">
            <v>0</v>
          </cell>
          <cell r="AP714">
            <v>0</v>
          </cell>
          <cell r="AT714" t="str">
            <v>56</v>
          </cell>
        </row>
        <row r="715">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D715">
            <v>0</v>
          </cell>
          <cell r="AE715">
            <v>0</v>
          </cell>
          <cell r="AF715">
            <v>0</v>
          </cell>
          <cell r="AG715">
            <v>0</v>
          </cell>
          <cell r="AH715">
            <v>0</v>
          </cell>
          <cell r="AI715">
            <v>0</v>
          </cell>
          <cell r="AJ715">
            <v>0</v>
          </cell>
          <cell r="AK715">
            <v>0</v>
          </cell>
          <cell r="AL715">
            <v>0</v>
          </cell>
          <cell r="AM715">
            <v>0</v>
          </cell>
          <cell r="AN715">
            <v>0</v>
          </cell>
          <cell r="AP715">
            <v>0</v>
          </cell>
          <cell r="AT715" t="str">
            <v>56</v>
          </cell>
        </row>
        <row r="716">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D716">
            <v>0</v>
          </cell>
          <cell r="AE716">
            <v>0</v>
          </cell>
          <cell r="AF716">
            <v>0</v>
          </cell>
          <cell r="AG716">
            <v>0</v>
          </cell>
          <cell r="AH716">
            <v>0</v>
          </cell>
          <cell r="AI716">
            <v>0</v>
          </cell>
          <cell r="AJ716">
            <v>0</v>
          </cell>
          <cell r="AK716">
            <v>0</v>
          </cell>
          <cell r="AL716">
            <v>0</v>
          </cell>
          <cell r="AM716">
            <v>0</v>
          </cell>
          <cell r="AN716">
            <v>0</v>
          </cell>
          <cell r="AP716">
            <v>0</v>
          </cell>
          <cell r="AT716" t="str">
            <v>56</v>
          </cell>
        </row>
        <row r="717">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D717">
            <v>0</v>
          </cell>
          <cell r="AE717">
            <v>0</v>
          </cell>
          <cell r="AF717">
            <v>0</v>
          </cell>
          <cell r="AG717">
            <v>0</v>
          </cell>
          <cell r="AH717">
            <v>0</v>
          </cell>
          <cell r="AI717">
            <v>0</v>
          </cell>
          <cell r="AJ717">
            <v>0</v>
          </cell>
          <cell r="AK717">
            <v>0</v>
          </cell>
          <cell r="AL717">
            <v>0</v>
          </cell>
          <cell r="AM717">
            <v>0</v>
          </cell>
          <cell r="AN717">
            <v>0</v>
          </cell>
          <cell r="AP717">
            <v>0</v>
          </cell>
          <cell r="AT717" t="str">
            <v>56</v>
          </cell>
        </row>
        <row r="718">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D718">
            <v>0</v>
          </cell>
          <cell r="AE718">
            <v>0</v>
          </cell>
          <cell r="AF718">
            <v>0</v>
          </cell>
          <cell r="AG718">
            <v>0</v>
          </cell>
          <cell r="AH718">
            <v>0</v>
          </cell>
          <cell r="AI718">
            <v>0</v>
          </cell>
          <cell r="AJ718">
            <v>0</v>
          </cell>
          <cell r="AK718">
            <v>0</v>
          </cell>
          <cell r="AL718">
            <v>0</v>
          </cell>
          <cell r="AM718">
            <v>0</v>
          </cell>
          <cell r="AN718">
            <v>0</v>
          </cell>
          <cell r="AP718">
            <v>0</v>
          </cell>
          <cell r="AT718" t="str">
            <v>56</v>
          </cell>
        </row>
        <row r="719">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D719">
            <v>0</v>
          </cell>
          <cell r="AE719">
            <v>0</v>
          </cell>
          <cell r="AF719">
            <v>0</v>
          </cell>
          <cell r="AG719">
            <v>0</v>
          </cell>
          <cell r="AH719">
            <v>0</v>
          </cell>
          <cell r="AI719">
            <v>0</v>
          </cell>
          <cell r="AJ719">
            <v>0</v>
          </cell>
          <cell r="AK719">
            <v>0</v>
          </cell>
          <cell r="AL719">
            <v>0</v>
          </cell>
          <cell r="AM719">
            <v>0</v>
          </cell>
          <cell r="AN719">
            <v>0</v>
          </cell>
          <cell r="AP719">
            <v>0</v>
          </cell>
          <cell r="AT719" t="str">
            <v>56</v>
          </cell>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D720">
            <v>0</v>
          </cell>
          <cell r="AE720">
            <v>0</v>
          </cell>
          <cell r="AF720">
            <v>0</v>
          </cell>
          <cell r="AG720">
            <v>0</v>
          </cell>
          <cell r="AH720">
            <v>0</v>
          </cell>
          <cell r="AI720">
            <v>0</v>
          </cell>
          <cell r="AJ720">
            <v>0</v>
          </cell>
          <cell r="AK720">
            <v>0</v>
          </cell>
          <cell r="AL720">
            <v>0</v>
          </cell>
          <cell r="AM720">
            <v>0</v>
          </cell>
          <cell r="AN720">
            <v>0</v>
          </cell>
          <cell r="AP720">
            <v>0</v>
          </cell>
          <cell r="AT720" t="str">
            <v>56</v>
          </cell>
        </row>
        <row r="721">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D721">
            <v>0</v>
          </cell>
          <cell r="AE721">
            <v>0</v>
          </cell>
          <cell r="AF721">
            <v>0</v>
          </cell>
          <cell r="AG721">
            <v>0</v>
          </cell>
          <cell r="AH721">
            <v>0</v>
          </cell>
          <cell r="AI721">
            <v>0</v>
          </cell>
          <cell r="AJ721">
            <v>0</v>
          </cell>
          <cell r="AK721">
            <v>0</v>
          </cell>
          <cell r="AL721">
            <v>0</v>
          </cell>
          <cell r="AM721">
            <v>0</v>
          </cell>
          <cell r="AN721">
            <v>0</v>
          </cell>
          <cell r="AP721">
            <v>0</v>
          </cell>
          <cell r="AT721" t="str">
            <v>56</v>
          </cell>
        </row>
        <row r="722">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D722">
            <v>0</v>
          </cell>
          <cell r="AE722">
            <v>0</v>
          </cell>
          <cell r="AF722">
            <v>0</v>
          </cell>
          <cell r="AG722">
            <v>0</v>
          </cell>
          <cell r="AH722">
            <v>0</v>
          </cell>
          <cell r="AI722">
            <v>0</v>
          </cell>
          <cell r="AJ722">
            <v>0</v>
          </cell>
          <cell r="AK722">
            <v>0</v>
          </cell>
          <cell r="AL722">
            <v>0</v>
          </cell>
          <cell r="AM722">
            <v>0</v>
          </cell>
          <cell r="AN722">
            <v>0</v>
          </cell>
          <cell r="AP722">
            <v>0</v>
          </cell>
          <cell r="AT722" t="str">
            <v>56</v>
          </cell>
        </row>
        <row r="723">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D723">
            <v>0</v>
          </cell>
          <cell r="AE723">
            <v>0</v>
          </cell>
          <cell r="AF723">
            <v>0</v>
          </cell>
          <cell r="AG723">
            <v>0</v>
          </cell>
          <cell r="AH723">
            <v>0</v>
          </cell>
          <cell r="AI723">
            <v>0</v>
          </cell>
          <cell r="AJ723">
            <v>0</v>
          </cell>
          <cell r="AK723">
            <v>0</v>
          </cell>
          <cell r="AL723">
            <v>0</v>
          </cell>
          <cell r="AM723">
            <v>0</v>
          </cell>
          <cell r="AN723">
            <v>0</v>
          </cell>
          <cell r="AP723">
            <v>0</v>
          </cell>
          <cell r="AT723" t="str">
            <v>56</v>
          </cell>
        </row>
        <row r="724">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D724">
            <v>0</v>
          </cell>
          <cell r="AE724">
            <v>0</v>
          </cell>
          <cell r="AF724">
            <v>0</v>
          </cell>
          <cell r="AG724">
            <v>0</v>
          </cell>
          <cell r="AH724">
            <v>0</v>
          </cell>
          <cell r="AI724">
            <v>0</v>
          </cell>
          <cell r="AJ724">
            <v>0</v>
          </cell>
          <cell r="AK724">
            <v>0</v>
          </cell>
          <cell r="AL724">
            <v>0</v>
          </cell>
          <cell r="AM724">
            <v>0</v>
          </cell>
          <cell r="AN724">
            <v>0</v>
          </cell>
          <cell r="AP724">
            <v>0</v>
          </cell>
          <cell r="AT724" t="str">
            <v>56</v>
          </cell>
        </row>
        <row r="725">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D725">
            <v>0</v>
          </cell>
          <cell r="AE725">
            <v>0</v>
          </cell>
          <cell r="AF725">
            <v>0</v>
          </cell>
          <cell r="AG725">
            <v>0</v>
          </cell>
          <cell r="AH725">
            <v>0</v>
          </cell>
          <cell r="AI725">
            <v>0</v>
          </cell>
          <cell r="AJ725">
            <v>0</v>
          </cell>
          <cell r="AK725">
            <v>0</v>
          </cell>
          <cell r="AL725">
            <v>0</v>
          </cell>
          <cell r="AM725">
            <v>0</v>
          </cell>
          <cell r="AN725">
            <v>0</v>
          </cell>
          <cell r="AP725">
            <v>0</v>
          </cell>
          <cell r="AT725" t="str">
            <v>56</v>
          </cell>
        </row>
        <row r="726">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D726">
            <v>0</v>
          </cell>
          <cell r="AE726">
            <v>0</v>
          </cell>
          <cell r="AF726">
            <v>0</v>
          </cell>
          <cell r="AG726">
            <v>0</v>
          </cell>
          <cell r="AH726">
            <v>0</v>
          </cell>
          <cell r="AI726">
            <v>0</v>
          </cell>
          <cell r="AJ726">
            <v>0</v>
          </cell>
          <cell r="AK726">
            <v>0</v>
          </cell>
          <cell r="AL726">
            <v>0</v>
          </cell>
          <cell r="AM726">
            <v>0</v>
          </cell>
          <cell r="AN726">
            <v>0</v>
          </cell>
          <cell r="AP726">
            <v>0</v>
          </cell>
          <cell r="AT726" t="str">
            <v>56</v>
          </cell>
        </row>
        <row r="727">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D727">
            <v>0</v>
          </cell>
          <cell r="AE727">
            <v>0</v>
          </cell>
          <cell r="AF727">
            <v>0</v>
          </cell>
          <cell r="AG727">
            <v>0</v>
          </cell>
          <cell r="AH727">
            <v>0</v>
          </cell>
          <cell r="AI727">
            <v>0</v>
          </cell>
          <cell r="AJ727">
            <v>0</v>
          </cell>
          <cell r="AK727">
            <v>0</v>
          </cell>
          <cell r="AL727">
            <v>0</v>
          </cell>
          <cell r="AM727">
            <v>0</v>
          </cell>
          <cell r="AN727">
            <v>0</v>
          </cell>
          <cell r="AP727">
            <v>0</v>
          </cell>
          <cell r="AT727" t="str">
            <v>55</v>
          </cell>
        </row>
        <row r="728">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D728">
            <v>0</v>
          </cell>
          <cell r="AE728">
            <v>0</v>
          </cell>
          <cell r="AF728">
            <v>0</v>
          </cell>
          <cell r="AG728">
            <v>0</v>
          </cell>
          <cell r="AH728">
            <v>0</v>
          </cell>
          <cell r="AI728">
            <v>0</v>
          </cell>
          <cell r="AJ728">
            <v>0</v>
          </cell>
          <cell r="AK728">
            <v>0</v>
          </cell>
          <cell r="AL728">
            <v>0</v>
          </cell>
          <cell r="AM728">
            <v>0</v>
          </cell>
          <cell r="AN728">
            <v>0</v>
          </cell>
          <cell r="AP728">
            <v>0</v>
          </cell>
          <cell r="AT728" t="str">
            <v>56</v>
          </cell>
        </row>
        <row r="729">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D729">
            <v>0</v>
          </cell>
          <cell r="AE729">
            <v>0</v>
          </cell>
          <cell r="AF729">
            <v>0</v>
          </cell>
          <cell r="AG729">
            <v>0</v>
          </cell>
          <cell r="AH729">
            <v>0</v>
          </cell>
          <cell r="AI729">
            <v>0</v>
          </cell>
          <cell r="AJ729">
            <v>0</v>
          </cell>
          <cell r="AK729">
            <v>0</v>
          </cell>
          <cell r="AL729">
            <v>0</v>
          </cell>
          <cell r="AM729">
            <v>0</v>
          </cell>
          <cell r="AN729">
            <v>0</v>
          </cell>
          <cell r="AP729">
            <v>0</v>
          </cell>
          <cell r="AT729" t="str">
            <v>56</v>
          </cell>
        </row>
        <row r="730">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D730">
            <v>0</v>
          </cell>
          <cell r="AE730">
            <v>0</v>
          </cell>
          <cell r="AF730">
            <v>0</v>
          </cell>
          <cell r="AG730">
            <v>0</v>
          </cell>
          <cell r="AH730">
            <v>0</v>
          </cell>
          <cell r="AI730">
            <v>0</v>
          </cell>
          <cell r="AJ730">
            <v>0</v>
          </cell>
          <cell r="AK730">
            <v>0</v>
          </cell>
          <cell r="AL730">
            <v>0</v>
          </cell>
          <cell r="AM730">
            <v>0</v>
          </cell>
          <cell r="AN730">
            <v>0</v>
          </cell>
          <cell r="AP730">
            <v>0</v>
          </cell>
          <cell r="AT730" t="str">
            <v>56</v>
          </cell>
        </row>
        <row r="731">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D731">
            <v>0</v>
          </cell>
          <cell r="AE731">
            <v>0</v>
          </cell>
          <cell r="AF731">
            <v>0</v>
          </cell>
          <cell r="AG731">
            <v>0</v>
          </cell>
          <cell r="AH731">
            <v>0</v>
          </cell>
          <cell r="AI731">
            <v>0</v>
          </cell>
          <cell r="AJ731">
            <v>0</v>
          </cell>
          <cell r="AK731">
            <v>0</v>
          </cell>
          <cell r="AL731">
            <v>0</v>
          </cell>
          <cell r="AM731">
            <v>0</v>
          </cell>
          <cell r="AN731">
            <v>0</v>
          </cell>
          <cell r="AP731">
            <v>0</v>
          </cell>
          <cell r="AT731" t="str">
            <v>56</v>
          </cell>
        </row>
        <row r="732">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D732">
            <v>0</v>
          </cell>
          <cell r="AE732">
            <v>0</v>
          </cell>
          <cell r="AF732">
            <v>0</v>
          </cell>
          <cell r="AG732">
            <v>0</v>
          </cell>
          <cell r="AH732">
            <v>0</v>
          </cell>
          <cell r="AI732">
            <v>0</v>
          </cell>
          <cell r="AJ732">
            <v>0</v>
          </cell>
          <cell r="AK732">
            <v>0</v>
          </cell>
          <cell r="AL732">
            <v>0</v>
          </cell>
          <cell r="AM732">
            <v>0</v>
          </cell>
          <cell r="AN732">
            <v>0</v>
          </cell>
          <cell r="AP732">
            <v>0</v>
          </cell>
          <cell r="AT732" t="str">
            <v>56</v>
          </cell>
        </row>
        <row r="733">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D733">
            <v>0</v>
          </cell>
          <cell r="AE733">
            <v>0</v>
          </cell>
          <cell r="AF733">
            <v>0</v>
          </cell>
          <cell r="AG733">
            <v>0</v>
          </cell>
          <cell r="AH733">
            <v>0</v>
          </cell>
          <cell r="AI733">
            <v>0</v>
          </cell>
          <cell r="AJ733">
            <v>0</v>
          </cell>
          <cell r="AK733">
            <v>0</v>
          </cell>
          <cell r="AL733">
            <v>0</v>
          </cell>
          <cell r="AM733">
            <v>0</v>
          </cell>
          <cell r="AN733">
            <v>0</v>
          </cell>
          <cell r="AP733">
            <v>0</v>
          </cell>
          <cell r="AT733" t="str">
            <v>56</v>
          </cell>
        </row>
        <row r="734">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D734">
            <v>0</v>
          </cell>
          <cell r="AE734">
            <v>0</v>
          </cell>
          <cell r="AF734">
            <v>0</v>
          </cell>
          <cell r="AG734">
            <v>0</v>
          </cell>
          <cell r="AH734">
            <v>0</v>
          </cell>
          <cell r="AI734">
            <v>0</v>
          </cell>
          <cell r="AJ734">
            <v>0</v>
          </cell>
          <cell r="AK734">
            <v>0</v>
          </cell>
          <cell r="AL734">
            <v>0</v>
          </cell>
          <cell r="AM734">
            <v>0</v>
          </cell>
          <cell r="AN734">
            <v>0</v>
          </cell>
          <cell r="AP734">
            <v>0</v>
          </cell>
          <cell r="AT734" t="str">
            <v>56</v>
          </cell>
        </row>
        <row r="735">
          <cell r="J735">
            <v>206063.16</v>
          </cell>
          <cell r="K735">
            <v>197652.4</v>
          </cell>
          <cell r="L735">
            <v>189241.64</v>
          </cell>
          <cell r="M735">
            <v>180830.88</v>
          </cell>
          <cell r="N735">
            <v>172420.12</v>
          </cell>
          <cell r="O735">
            <v>164009.35999999999</v>
          </cell>
          <cell r="P735">
            <v>155598.6</v>
          </cell>
          <cell r="Q735">
            <v>147187.84</v>
          </cell>
          <cell r="R735">
            <v>138777.07999999999</v>
          </cell>
          <cell r="S735">
            <v>130366.32</v>
          </cell>
          <cell r="T735">
            <v>121955.56</v>
          </cell>
          <cell r="U735">
            <v>113544.8</v>
          </cell>
          <cell r="V735">
            <v>105134.04</v>
          </cell>
          <cell r="W735">
            <v>96723.28</v>
          </cell>
          <cell r="X735">
            <v>88312.52</v>
          </cell>
          <cell r="Y735">
            <v>79901.759999999995</v>
          </cell>
          <cell r="Z735">
            <v>71491</v>
          </cell>
          <cell r="AA735">
            <v>63080.24</v>
          </cell>
          <cell r="AD735">
            <v>197652.4</v>
          </cell>
          <cell r="AE735">
            <v>189241.64</v>
          </cell>
          <cell r="AF735">
            <v>180830.88000000003</v>
          </cell>
          <cell r="AG735">
            <v>172420.12000000002</v>
          </cell>
          <cell r="AH735">
            <v>164009.36000000004</v>
          </cell>
          <cell r="AI735">
            <v>155598.60000000003</v>
          </cell>
          <cell r="AJ735">
            <v>147187.84000000003</v>
          </cell>
          <cell r="AK735">
            <v>138777.08000000002</v>
          </cell>
          <cell r="AL735">
            <v>130366.32</v>
          </cell>
          <cell r="AM735">
            <v>121955.56000000001</v>
          </cell>
          <cell r="AN735">
            <v>113544.80000000003</v>
          </cell>
          <cell r="AP735">
            <v>96723.280000000013</v>
          </cell>
          <cell r="AT735">
            <v>5</v>
          </cell>
        </row>
        <row r="736">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D736">
            <v>0</v>
          </cell>
          <cell r="AE736">
            <v>0</v>
          </cell>
          <cell r="AF736">
            <v>0</v>
          </cell>
          <cell r="AG736">
            <v>0</v>
          </cell>
          <cell r="AH736">
            <v>0</v>
          </cell>
          <cell r="AI736">
            <v>0</v>
          </cell>
          <cell r="AJ736">
            <v>0</v>
          </cell>
          <cell r="AK736">
            <v>0</v>
          </cell>
          <cell r="AL736">
            <v>0</v>
          </cell>
          <cell r="AM736">
            <v>0</v>
          </cell>
          <cell r="AN736">
            <v>0</v>
          </cell>
          <cell r="AP736">
            <v>0</v>
          </cell>
          <cell r="AT736">
            <v>5</v>
          </cell>
        </row>
        <row r="737">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D737">
            <v>0</v>
          </cell>
          <cell r="AE737">
            <v>0</v>
          </cell>
          <cell r="AF737">
            <v>0</v>
          </cell>
          <cell r="AG737">
            <v>0</v>
          </cell>
          <cell r="AH737">
            <v>0</v>
          </cell>
          <cell r="AI737">
            <v>0</v>
          </cell>
          <cell r="AJ737">
            <v>0</v>
          </cell>
          <cell r="AK737">
            <v>0</v>
          </cell>
          <cell r="AL737">
            <v>0</v>
          </cell>
          <cell r="AM737">
            <v>0</v>
          </cell>
          <cell r="AN737">
            <v>0</v>
          </cell>
          <cell r="AP737">
            <v>0</v>
          </cell>
          <cell r="AT737">
            <v>5</v>
          </cell>
        </row>
        <row r="738">
          <cell r="J738">
            <v>42427.99</v>
          </cell>
          <cell r="K738">
            <v>42055.82</v>
          </cell>
          <cell r="L738">
            <v>41683.65</v>
          </cell>
          <cell r="M738">
            <v>41311.480000000003</v>
          </cell>
          <cell r="N738">
            <v>40939.31</v>
          </cell>
          <cell r="O738">
            <v>40567.14</v>
          </cell>
          <cell r="P738">
            <v>40194.97</v>
          </cell>
          <cell r="Q738">
            <v>39822.800000000003</v>
          </cell>
          <cell r="R738">
            <v>39450.629999999997</v>
          </cell>
          <cell r="S738">
            <v>39078.46</v>
          </cell>
          <cell r="T738">
            <v>38706.29</v>
          </cell>
          <cell r="U738">
            <v>38334.120000000003</v>
          </cell>
          <cell r="V738">
            <v>37961.949999999997</v>
          </cell>
          <cell r="W738">
            <v>37589.78</v>
          </cell>
          <cell r="X738">
            <v>37217.61</v>
          </cell>
          <cell r="Y738">
            <v>36845.440000000002</v>
          </cell>
          <cell r="Z738">
            <v>36473.269999999997</v>
          </cell>
          <cell r="AA738">
            <v>36101.1</v>
          </cell>
          <cell r="AD738">
            <v>42055.82</v>
          </cell>
          <cell r="AE738">
            <v>41683.649999999994</v>
          </cell>
          <cell r="AF738">
            <v>41311.479999999996</v>
          </cell>
          <cell r="AG738">
            <v>40939.310000000005</v>
          </cell>
          <cell r="AH738">
            <v>40567.14</v>
          </cell>
          <cell r="AI738">
            <v>40194.97</v>
          </cell>
          <cell r="AJ738">
            <v>39822.800000000003</v>
          </cell>
          <cell r="AK738">
            <v>39450.630000000005</v>
          </cell>
          <cell r="AL738">
            <v>39078.46</v>
          </cell>
          <cell r="AM738">
            <v>38706.29</v>
          </cell>
          <cell r="AN738">
            <v>38334.120000000003</v>
          </cell>
          <cell r="AP738">
            <v>37589.78</v>
          </cell>
          <cell r="AT738">
            <v>5</v>
          </cell>
        </row>
        <row r="739">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D739">
            <v>0</v>
          </cell>
          <cell r="AE739">
            <v>0</v>
          </cell>
          <cell r="AF739">
            <v>0</v>
          </cell>
          <cell r="AG739">
            <v>0</v>
          </cell>
          <cell r="AH739">
            <v>0</v>
          </cell>
          <cell r="AI739">
            <v>0</v>
          </cell>
          <cell r="AJ739">
            <v>0</v>
          </cell>
          <cell r="AK739">
            <v>0</v>
          </cell>
          <cell r="AL739">
            <v>0</v>
          </cell>
          <cell r="AM739">
            <v>0</v>
          </cell>
          <cell r="AN739">
            <v>0</v>
          </cell>
          <cell r="AP739">
            <v>0</v>
          </cell>
          <cell r="AT739">
            <v>5</v>
          </cell>
        </row>
        <row r="740">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D740">
            <v>0</v>
          </cell>
          <cell r="AE740">
            <v>0</v>
          </cell>
          <cell r="AF740">
            <v>0</v>
          </cell>
          <cell r="AG740">
            <v>0</v>
          </cell>
          <cell r="AH740">
            <v>0</v>
          </cell>
          <cell r="AI740">
            <v>0</v>
          </cell>
          <cell r="AJ740">
            <v>0</v>
          </cell>
          <cell r="AK740">
            <v>0</v>
          </cell>
          <cell r="AL740">
            <v>0</v>
          </cell>
          <cell r="AM740">
            <v>0</v>
          </cell>
          <cell r="AN740">
            <v>0</v>
          </cell>
          <cell r="AP740">
            <v>0</v>
          </cell>
          <cell r="AT740">
            <v>5</v>
          </cell>
        </row>
        <row r="741">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D741">
            <v>0</v>
          </cell>
          <cell r="AE741">
            <v>0</v>
          </cell>
          <cell r="AF741">
            <v>0</v>
          </cell>
          <cell r="AG741">
            <v>0</v>
          </cell>
          <cell r="AH741">
            <v>0</v>
          </cell>
          <cell r="AI741">
            <v>0</v>
          </cell>
          <cell r="AJ741">
            <v>0</v>
          </cell>
          <cell r="AK741">
            <v>0</v>
          </cell>
          <cell r="AL741">
            <v>0</v>
          </cell>
          <cell r="AM741">
            <v>0</v>
          </cell>
          <cell r="AN741">
            <v>0</v>
          </cell>
          <cell r="AP741">
            <v>0</v>
          </cell>
          <cell r="AT741">
            <v>5</v>
          </cell>
        </row>
        <row r="742">
          <cell r="J742">
            <v>1558321.55</v>
          </cell>
          <cell r="K742">
            <v>1551486.8</v>
          </cell>
          <cell r="L742">
            <v>1544652.05</v>
          </cell>
          <cell r="M742">
            <v>1537817.3</v>
          </cell>
          <cell r="N742">
            <v>1530982.55</v>
          </cell>
          <cell r="O742">
            <v>1524147.8</v>
          </cell>
          <cell r="P742">
            <v>1517313.05</v>
          </cell>
          <cell r="Q742">
            <v>1510478.3</v>
          </cell>
          <cell r="R742">
            <v>1503643.55</v>
          </cell>
          <cell r="S742">
            <v>1496808.8</v>
          </cell>
          <cell r="T742">
            <v>1489974.05</v>
          </cell>
          <cell r="U742">
            <v>1483139.3</v>
          </cell>
          <cell r="V742">
            <v>1476304.55</v>
          </cell>
          <cell r="W742">
            <v>1469469.8</v>
          </cell>
          <cell r="X742">
            <v>1462635.05</v>
          </cell>
          <cell r="Y742">
            <v>1455800.3</v>
          </cell>
          <cell r="Z742">
            <v>1448965.55</v>
          </cell>
          <cell r="AA742">
            <v>1442130.8</v>
          </cell>
          <cell r="AD742">
            <v>1551486.8000000005</v>
          </cell>
          <cell r="AE742">
            <v>1544652.0500000005</v>
          </cell>
          <cell r="AF742">
            <v>1537817.3000000005</v>
          </cell>
          <cell r="AG742">
            <v>1530982.5500000005</v>
          </cell>
          <cell r="AH742">
            <v>1524147.8000000005</v>
          </cell>
          <cell r="AI742">
            <v>1517313.0500000005</v>
          </cell>
          <cell r="AJ742">
            <v>1510478.3000000005</v>
          </cell>
          <cell r="AK742">
            <v>1503643.5500000005</v>
          </cell>
          <cell r="AL742">
            <v>1496808.8000000005</v>
          </cell>
          <cell r="AM742">
            <v>1489974.0500000005</v>
          </cell>
          <cell r="AN742">
            <v>1483139.3000000005</v>
          </cell>
          <cell r="AP742">
            <v>1469469.8000000005</v>
          </cell>
          <cell r="AT742">
            <v>5</v>
          </cell>
        </row>
        <row r="743">
          <cell r="J743">
            <v>4379946.12</v>
          </cell>
          <cell r="K743">
            <v>4368687.87</v>
          </cell>
          <cell r="L743">
            <v>4356061.5999999996</v>
          </cell>
          <cell r="M743">
            <v>4343435.33</v>
          </cell>
          <cell r="N743">
            <v>4330809.0599999996</v>
          </cell>
          <cell r="O743">
            <v>4318182.79</v>
          </cell>
          <cell r="P743">
            <v>4305556.5199999996</v>
          </cell>
          <cell r="Q743">
            <v>4292930.25</v>
          </cell>
          <cell r="R743">
            <v>4280303.9800000004</v>
          </cell>
          <cell r="S743">
            <v>4267677.71</v>
          </cell>
          <cell r="T743">
            <v>4255051.4400000004</v>
          </cell>
          <cell r="U743">
            <v>4322624.46</v>
          </cell>
          <cell r="V743">
            <v>4309759.51</v>
          </cell>
          <cell r="W743">
            <v>4296894.5599999996</v>
          </cell>
          <cell r="X743">
            <v>4284029.6100000003</v>
          </cell>
          <cell r="Y743">
            <v>4271164.66</v>
          </cell>
          <cell r="Z743">
            <v>4258299.71</v>
          </cell>
          <cell r="AA743">
            <v>4245434.76</v>
          </cell>
          <cell r="AD743">
            <v>4368058.2341666669</v>
          </cell>
          <cell r="AE743">
            <v>4355547.1150000002</v>
          </cell>
          <cell r="AF743">
            <v>4343035.6675000014</v>
          </cell>
          <cell r="AG743">
            <v>4330523.8916666666</v>
          </cell>
          <cell r="AH743">
            <v>4321353.4245833326</v>
          </cell>
          <cell r="AI743">
            <v>4315514.4854166666</v>
          </cell>
          <cell r="AJ743">
            <v>4309598.6554166665</v>
          </cell>
          <cell r="AK743">
            <v>4303605.9345833333</v>
          </cell>
          <cell r="AL743">
            <v>4297593.3237499995</v>
          </cell>
          <cell r="AM743">
            <v>4291560.822916667</v>
          </cell>
          <cell r="AN743">
            <v>4285508.4320833338</v>
          </cell>
          <cell r="AP743">
            <v>4273343.9804166667</v>
          </cell>
          <cell r="AT743" t="str">
            <v>5</v>
          </cell>
        </row>
        <row r="744">
          <cell r="J744">
            <v>1220173.96</v>
          </cell>
          <cell r="K744">
            <v>1213280.32</v>
          </cell>
          <cell r="L744">
            <v>1206386.68</v>
          </cell>
          <cell r="M744">
            <v>1199493.04</v>
          </cell>
          <cell r="N744">
            <v>1192599.3999999999</v>
          </cell>
          <cell r="O744">
            <v>1185705.76</v>
          </cell>
          <cell r="P744">
            <v>1178812.1200000001</v>
          </cell>
          <cell r="Q744">
            <v>1171918.48</v>
          </cell>
          <cell r="R744">
            <v>1165024.8400000001</v>
          </cell>
          <cell r="S744">
            <v>1158131.2</v>
          </cell>
          <cell r="T744">
            <v>1151237.56</v>
          </cell>
          <cell r="U744">
            <v>1144343.92</v>
          </cell>
          <cell r="V744">
            <v>1137450.28</v>
          </cell>
          <cell r="W744">
            <v>1130556.6399999999</v>
          </cell>
          <cell r="X744">
            <v>1123663</v>
          </cell>
          <cell r="Y744">
            <v>1116769.3600000001</v>
          </cell>
          <cell r="Z744">
            <v>1109875.72</v>
          </cell>
          <cell r="AA744">
            <v>1102982.08</v>
          </cell>
          <cell r="AD744">
            <v>1213280.3200000003</v>
          </cell>
          <cell r="AE744">
            <v>1206386.68</v>
          </cell>
          <cell r="AF744">
            <v>1199493.04</v>
          </cell>
          <cell r="AG744">
            <v>1192599.3999999999</v>
          </cell>
          <cell r="AH744">
            <v>1185705.76</v>
          </cell>
          <cell r="AI744">
            <v>1178812.1199999999</v>
          </cell>
          <cell r="AJ744">
            <v>1171918.48</v>
          </cell>
          <cell r="AK744">
            <v>1165024.8400000001</v>
          </cell>
          <cell r="AL744">
            <v>1158131.2</v>
          </cell>
          <cell r="AM744">
            <v>1151237.56</v>
          </cell>
          <cell r="AN744">
            <v>1144343.9200000002</v>
          </cell>
          <cell r="AP744">
            <v>1130556.6399999999</v>
          </cell>
          <cell r="AT744" t="str">
            <v>5</v>
          </cell>
        </row>
        <row r="745">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D745">
            <v>0</v>
          </cell>
          <cell r="AE745">
            <v>0</v>
          </cell>
          <cell r="AF745">
            <v>0</v>
          </cell>
          <cell r="AG745">
            <v>0</v>
          </cell>
          <cell r="AH745">
            <v>0</v>
          </cell>
          <cell r="AI745">
            <v>0</v>
          </cell>
          <cell r="AJ745">
            <v>0</v>
          </cell>
          <cell r="AK745">
            <v>0</v>
          </cell>
          <cell r="AL745">
            <v>0</v>
          </cell>
          <cell r="AM745">
            <v>0</v>
          </cell>
          <cell r="AN745">
            <v>0</v>
          </cell>
          <cell r="AP745">
            <v>0</v>
          </cell>
          <cell r="AT745">
            <v>5</v>
          </cell>
        </row>
        <row r="746">
          <cell r="J746">
            <v>206202.32</v>
          </cell>
          <cell r="K746">
            <v>205037.33</v>
          </cell>
          <cell r="L746">
            <v>203872.34</v>
          </cell>
          <cell r="M746">
            <v>202707.35</v>
          </cell>
          <cell r="N746">
            <v>201542.36</v>
          </cell>
          <cell r="O746">
            <v>200377.37</v>
          </cell>
          <cell r="P746">
            <v>199212.38</v>
          </cell>
          <cell r="Q746">
            <v>198047.39</v>
          </cell>
          <cell r="R746">
            <v>196882.4</v>
          </cell>
          <cell r="S746">
            <v>195717.41</v>
          </cell>
          <cell r="T746">
            <v>194552.42</v>
          </cell>
          <cell r="U746">
            <v>193387.43</v>
          </cell>
          <cell r="V746">
            <v>192222.44</v>
          </cell>
          <cell r="W746">
            <v>191057.45</v>
          </cell>
          <cell r="X746">
            <v>189892.46</v>
          </cell>
          <cell r="Y746">
            <v>188727.47</v>
          </cell>
          <cell r="Z746">
            <v>187562.48</v>
          </cell>
          <cell r="AA746">
            <v>186397.49</v>
          </cell>
          <cell r="AD746">
            <v>205037.33000000005</v>
          </cell>
          <cell r="AE746">
            <v>203872.34</v>
          </cell>
          <cell r="AF746">
            <v>202707.35</v>
          </cell>
          <cell r="AG746">
            <v>201542.36</v>
          </cell>
          <cell r="AH746">
            <v>200377.37</v>
          </cell>
          <cell r="AI746">
            <v>199212.37999999998</v>
          </cell>
          <cell r="AJ746">
            <v>198047.38999999998</v>
          </cell>
          <cell r="AK746">
            <v>196882.4</v>
          </cell>
          <cell r="AL746">
            <v>195717.41</v>
          </cell>
          <cell r="AM746">
            <v>194552.42</v>
          </cell>
          <cell r="AN746">
            <v>193387.43000000002</v>
          </cell>
          <cell r="AP746">
            <v>191057.44999999998</v>
          </cell>
          <cell r="AT746" t="str">
            <v>5</v>
          </cell>
        </row>
        <row r="747">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D747">
            <v>0</v>
          </cell>
          <cell r="AE747">
            <v>0</v>
          </cell>
          <cell r="AF747">
            <v>0</v>
          </cell>
          <cell r="AG747">
            <v>0</v>
          </cell>
          <cell r="AH747">
            <v>0</v>
          </cell>
          <cell r="AI747">
            <v>0</v>
          </cell>
          <cell r="AJ747">
            <v>0</v>
          </cell>
          <cell r="AK747">
            <v>0</v>
          </cell>
          <cell r="AL747">
            <v>0</v>
          </cell>
          <cell r="AM747">
            <v>0</v>
          </cell>
          <cell r="AN747">
            <v>0</v>
          </cell>
          <cell r="AP747">
            <v>0</v>
          </cell>
          <cell r="AT747">
            <v>5</v>
          </cell>
        </row>
        <row r="748">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D748">
            <v>0</v>
          </cell>
          <cell r="AE748">
            <v>0</v>
          </cell>
          <cell r="AF748">
            <v>0</v>
          </cell>
          <cell r="AG748">
            <v>0</v>
          </cell>
          <cell r="AH748">
            <v>0</v>
          </cell>
          <cell r="AI748">
            <v>0</v>
          </cell>
          <cell r="AJ748">
            <v>0</v>
          </cell>
          <cell r="AK748">
            <v>0</v>
          </cell>
          <cell r="AL748">
            <v>0</v>
          </cell>
          <cell r="AM748">
            <v>0</v>
          </cell>
          <cell r="AN748">
            <v>0</v>
          </cell>
          <cell r="AP748">
            <v>0</v>
          </cell>
          <cell r="AT748">
            <v>5</v>
          </cell>
        </row>
        <row r="749">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D749">
            <v>0</v>
          </cell>
          <cell r="AE749">
            <v>0</v>
          </cell>
          <cell r="AF749">
            <v>0</v>
          </cell>
          <cell r="AG749">
            <v>0</v>
          </cell>
          <cell r="AH749">
            <v>0</v>
          </cell>
          <cell r="AI749">
            <v>0</v>
          </cell>
          <cell r="AJ749">
            <v>0</v>
          </cell>
          <cell r="AK749">
            <v>0</v>
          </cell>
          <cell r="AL749">
            <v>0</v>
          </cell>
          <cell r="AM749">
            <v>0</v>
          </cell>
          <cell r="AN749">
            <v>0</v>
          </cell>
          <cell r="AP749">
            <v>0</v>
          </cell>
          <cell r="AT749">
            <v>5</v>
          </cell>
        </row>
        <row r="750">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D750">
            <v>0</v>
          </cell>
          <cell r="AE750">
            <v>0</v>
          </cell>
          <cell r="AF750">
            <v>0</v>
          </cell>
          <cell r="AG750">
            <v>0</v>
          </cell>
          <cell r="AH750">
            <v>0</v>
          </cell>
          <cell r="AI750">
            <v>0</v>
          </cell>
          <cell r="AJ750">
            <v>0</v>
          </cell>
          <cell r="AK750">
            <v>0</v>
          </cell>
          <cell r="AL750">
            <v>0</v>
          </cell>
          <cell r="AM750">
            <v>0</v>
          </cell>
          <cell r="AN750">
            <v>0</v>
          </cell>
          <cell r="AP750">
            <v>0</v>
          </cell>
          <cell r="AT750">
            <v>5</v>
          </cell>
        </row>
        <row r="751">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D751">
            <v>0</v>
          </cell>
          <cell r="AE751">
            <v>0</v>
          </cell>
          <cell r="AF751">
            <v>0</v>
          </cell>
          <cell r="AG751">
            <v>0</v>
          </cell>
          <cell r="AH751">
            <v>0</v>
          </cell>
          <cell r="AI751">
            <v>0</v>
          </cell>
          <cell r="AJ751">
            <v>0</v>
          </cell>
          <cell r="AK751">
            <v>0</v>
          </cell>
          <cell r="AL751">
            <v>0</v>
          </cell>
          <cell r="AM751">
            <v>0</v>
          </cell>
          <cell r="AN751">
            <v>0</v>
          </cell>
          <cell r="AP751">
            <v>0</v>
          </cell>
          <cell r="AT751">
            <v>5</v>
          </cell>
        </row>
        <row r="752">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D752">
            <v>0</v>
          </cell>
          <cell r="AE752">
            <v>0</v>
          </cell>
          <cell r="AF752">
            <v>0</v>
          </cell>
          <cell r="AG752">
            <v>0</v>
          </cell>
          <cell r="AH752">
            <v>0</v>
          </cell>
          <cell r="AI752">
            <v>0</v>
          </cell>
          <cell r="AJ752">
            <v>0</v>
          </cell>
          <cell r="AK752">
            <v>0</v>
          </cell>
          <cell r="AL752">
            <v>0</v>
          </cell>
          <cell r="AM752">
            <v>0</v>
          </cell>
          <cell r="AN752">
            <v>0</v>
          </cell>
          <cell r="AP752">
            <v>0</v>
          </cell>
          <cell r="AT752">
            <v>5</v>
          </cell>
        </row>
        <row r="753">
          <cell r="J753">
            <v>1163521.2</v>
          </cell>
          <cell r="K753">
            <v>1155089.8799999999</v>
          </cell>
          <cell r="L753">
            <v>1146658.56</v>
          </cell>
          <cell r="M753">
            <v>1138227.24</v>
          </cell>
          <cell r="N753">
            <v>1129795.92</v>
          </cell>
          <cell r="O753">
            <v>1121364.6000000001</v>
          </cell>
          <cell r="P753">
            <v>1112933.28</v>
          </cell>
          <cell r="Q753">
            <v>1104501.96</v>
          </cell>
          <cell r="R753">
            <v>1096070.6399999999</v>
          </cell>
          <cell r="S753">
            <v>1087639.32</v>
          </cell>
          <cell r="T753">
            <v>1079208</v>
          </cell>
          <cell r="U753">
            <v>1070776.68</v>
          </cell>
          <cell r="V753">
            <v>1062345.3600000001</v>
          </cell>
          <cell r="W753">
            <v>1053914.04</v>
          </cell>
          <cell r="X753">
            <v>1045482.72</v>
          </cell>
          <cell r="Y753">
            <v>1037051.4</v>
          </cell>
          <cell r="Z753">
            <v>1028620.08</v>
          </cell>
          <cell r="AA753">
            <v>1020188.76</v>
          </cell>
          <cell r="AD753">
            <v>1155089.8799999999</v>
          </cell>
          <cell r="AE753">
            <v>1146658.56</v>
          </cell>
          <cell r="AF753">
            <v>1138227.24</v>
          </cell>
          <cell r="AG753">
            <v>1129795.9200000002</v>
          </cell>
          <cell r="AH753">
            <v>1121364.6000000001</v>
          </cell>
          <cell r="AI753">
            <v>1112933.28</v>
          </cell>
          <cell r="AJ753">
            <v>1104501.96</v>
          </cell>
          <cell r="AK753">
            <v>1096070.6399999999</v>
          </cell>
          <cell r="AL753">
            <v>1087639.32</v>
          </cell>
          <cell r="AM753">
            <v>1079208</v>
          </cell>
          <cell r="AN753">
            <v>1070776.6800000002</v>
          </cell>
          <cell r="AP753">
            <v>1053914.04</v>
          </cell>
          <cell r="AT753">
            <v>5</v>
          </cell>
        </row>
        <row r="754">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D754">
            <v>0</v>
          </cell>
          <cell r="AE754">
            <v>0</v>
          </cell>
          <cell r="AF754">
            <v>0</v>
          </cell>
          <cell r="AG754">
            <v>0</v>
          </cell>
          <cell r="AH754">
            <v>0</v>
          </cell>
          <cell r="AI754">
            <v>0</v>
          </cell>
          <cell r="AJ754">
            <v>0</v>
          </cell>
          <cell r="AK754">
            <v>0</v>
          </cell>
          <cell r="AL754">
            <v>0</v>
          </cell>
          <cell r="AM754">
            <v>0</v>
          </cell>
          <cell r="AN754">
            <v>0</v>
          </cell>
          <cell r="AP754">
            <v>0</v>
          </cell>
          <cell r="AT754">
            <v>5</v>
          </cell>
        </row>
        <row r="755">
          <cell r="J755">
            <v>406685.42</v>
          </cell>
          <cell r="K755">
            <v>404032.55</v>
          </cell>
          <cell r="L755">
            <v>401379.68</v>
          </cell>
          <cell r="M755">
            <v>398726.81</v>
          </cell>
          <cell r="N755">
            <v>396073.94</v>
          </cell>
          <cell r="O755">
            <v>393421.07</v>
          </cell>
          <cell r="P755">
            <v>390768.2</v>
          </cell>
          <cell r="Q755">
            <v>388115.33</v>
          </cell>
          <cell r="R755">
            <v>385462.46</v>
          </cell>
          <cell r="S755">
            <v>382809.59</v>
          </cell>
          <cell r="T755">
            <v>380156.72</v>
          </cell>
          <cell r="U755">
            <v>377503.85</v>
          </cell>
          <cell r="V755">
            <v>374850.98</v>
          </cell>
          <cell r="W755">
            <v>372198.11</v>
          </cell>
          <cell r="X755">
            <v>369545.24</v>
          </cell>
          <cell r="Y755">
            <v>366892.37</v>
          </cell>
          <cell r="Z755">
            <v>364239.5</v>
          </cell>
          <cell r="AA755">
            <v>361586.63</v>
          </cell>
          <cell r="AD755">
            <v>404032.55</v>
          </cell>
          <cell r="AE755">
            <v>401379.67999999993</v>
          </cell>
          <cell r="AF755">
            <v>398726.81000000006</v>
          </cell>
          <cell r="AG755">
            <v>396073.93999999994</v>
          </cell>
          <cell r="AH755">
            <v>393421.07</v>
          </cell>
          <cell r="AI755">
            <v>390768.19999999995</v>
          </cell>
          <cell r="AJ755">
            <v>388115.33</v>
          </cell>
          <cell r="AK755">
            <v>385462.46</v>
          </cell>
          <cell r="AL755">
            <v>382809.58999999991</v>
          </cell>
          <cell r="AM755">
            <v>380156.72</v>
          </cell>
          <cell r="AN755">
            <v>377503.84999999992</v>
          </cell>
          <cell r="AP755">
            <v>372198.11000000004</v>
          </cell>
          <cell r="AT755">
            <v>5</v>
          </cell>
        </row>
        <row r="756">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D756">
            <v>0</v>
          </cell>
          <cell r="AE756">
            <v>0</v>
          </cell>
          <cell r="AF756">
            <v>0</v>
          </cell>
          <cell r="AG756">
            <v>0</v>
          </cell>
          <cell r="AH756">
            <v>0</v>
          </cell>
          <cell r="AI756">
            <v>0</v>
          </cell>
          <cell r="AJ756">
            <v>0</v>
          </cell>
          <cell r="AK756">
            <v>0</v>
          </cell>
          <cell r="AL756">
            <v>0</v>
          </cell>
          <cell r="AM756">
            <v>0</v>
          </cell>
          <cell r="AN756">
            <v>0</v>
          </cell>
          <cell r="AP756">
            <v>0</v>
          </cell>
          <cell r="AT756">
            <v>5</v>
          </cell>
        </row>
        <row r="757">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D757">
            <v>0</v>
          </cell>
          <cell r="AE757">
            <v>0</v>
          </cell>
          <cell r="AF757">
            <v>0</v>
          </cell>
          <cell r="AG757">
            <v>0</v>
          </cell>
          <cell r="AH757">
            <v>0</v>
          </cell>
          <cell r="AI757">
            <v>0</v>
          </cell>
          <cell r="AJ757">
            <v>0</v>
          </cell>
          <cell r="AK757">
            <v>0</v>
          </cell>
          <cell r="AL757">
            <v>0</v>
          </cell>
          <cell r="AM757">
            <v>0</v>
          </cell>
          <cell r="AN757">
            <v>0</v>
          </cell>
          <cell r="AP757">
            <v>0</v>
          </cell>
          <cell r="AT757">
            <v>5</v>
          </cell>
        </row>
        <row r="758">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D758">
            <v>0</v>
          </cell>
          <cell r="AE758">
            <v>0</v>
          </cell>
          <cell r="AF758">
            <v>0</v>
          </cell>
          <cell r="AG758">
            <v>0</v>
          </cell>
          <cell r="AH758">
            <v>0</v>
          </cell>
          <cell r="AI758">
            <v>0</v>
          </cell>
          <cell r="AJ758">
            <v>0</v>
          </cell>
          <cell r="AK758">
            <v>0</v>
          </cell>
          <cell r="AL758">
            <v>0</v>
          </cell>
          <cell r="AM758">
            <v>0</v>
          </cell>
          <cell r="AN758">
            <v>0</v>
          </cell>
          <cell r="AP758">
            <v>0</v>
          </cell>
          <cell r="AT758">
            <v>5</v>
          </cell>
        </row>
        <row r="759">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D759">
            <v>0</v>
          </cell>
          <cell r="AE759">
            <v>0</v>
          </cell>
          <cell r="AF759">
            <v>0</v>
          </cell>
          <cell r="AG759">
            <v>0</v>
          </cell>
          <cell r="AH759">
            <v>0</v>
          </cell>
          <cell r="AI759">
            <v>0</v>
          </cell>
          <cell r="AJ759">
            <v>0</v>
          </cell>
          <cell r="AK759">
            <v>0</v>
          </cell>
          <cell r="AL759">
            <v>0</v>
          </cell>
          <cell r="AM759">
            <v>0</v>
          </cell>
          <cell r="AN759">
            <v>0</v>
          </cell>
          <cell r="AP759">
            <v>0</v>
          </cell>
          <cell r="AT759">
            <v>5</v>
          </cell>
        </row>
        <row r="760">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D760">
            <v>0</v>
          </cell>
          <cell r="AE760">
            <v>0</v>
          </cell>
          <cell r="AF760">
            <v>0</v>
          </cell>
          <cell r="AG760">
            <v>0</v>
          </cell>
          <cell r="AH760">
            <v>0</v>
          </cell>
          <cell r="AI760">
            <v>0</v>
          </cell>
          <cell r="AJ760">
            <v>0</v>
          </cell>
          <cell r="AK760">
            <v>0</v>
          </cell>
          <cell r="AL760">
            <v>0</v>
          </cell>
          <cell r="AM760">
            <v>0</v>
          </cell>
          <cell r="AN760">
            <v>0</v>
          </cell>
          <cell r="AP760">
            <v>0</v>
          </cell>
          <cell r="AT760">
            <v>5</v>
          </cell>
        </row>
        <row r="761">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D761">
            <v>0</v>
          </cell>
          <cell r="AE761">
            <v>0</v>
          </cell>
          <cell r="AF761">
            <v>0</v>
          </cell>
          <cell r="AG761">
            <v>0</v>
          </cell>
          <cell r="AH761">
            <v>0</v>
          </cell>
          <cell r="AI761">
            <v>0</v>
          </cell>
          <cell r="AJ761">
            <v>0</v>
          </cell>
          <cell r="AK761">
            <v>0</v>
          </cell>
          <cell r="AL761">
            <v>0</v>
          </cell>
          <cell r="AM761">
            <v>0</v>
          </cell>
          <cell r="AN761">
            <v>0</v>
          </cell>
          <cell r="AP761">
            <v>0</v>
          </cell>
          <cell r="AT761">
            <v>5</v>
          </cell>
        </row>
        <row r="762">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D762">
            <v>0</v>
          </cell>
          <cell r="AE762">
            <v>0</v>
          </cell>
          <cell r="AF762">
            <v>0</v>
          </cell>
          <cell r="AG762">
            <v>0</v>
          </cell>
          <cell r="AH762">
            <v>0</v>
          </cell>
          <cell r="AI762">
            <v>0</v>
          </cell>
          <cell r="AJ762">
            <v>0</v>
          </cell>
          <cell r="AK762">
            <v>0</v>
          </cell>
          <cell r="AL762">
            <v>0</v>
          </cell>
          <cell r="AM762">
            <v>0</v>
          </cell>
          <cell r="AN762">
            <v>0</v>
          </cell>
          <cell r="AP762">
            <v>0</v>
          </cell>
          <cell r="AT762">
            <v>5</v>
          </cell>
        </row>
        <row r="763">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D763">
            <v>0</v>
          </cell>
          <cell r="AE763">
            <v>0</v>
          </cell>
          <cell r="AF763">
            <v>0</v>
          </cell>
          <cell r="AG763">
            <v>0</v>
          </cell>
          <cell r="AH763">
            <v>0</v>
          </cell>
          <cell r="AI763">
            <v>0</v>
          </cell>
          <cell r="AJ763">
            <v>0</v>
          </cell>
          <cell r="AK763">
            <v>0</v>
          </cell>
          <cell r="AL763">
            <v>0</v>
          </cell>
          <cell r="AM763">
            <v>0</v>
          </cell>
          <cell r="AN763">
            <v>0</v>
          </cell>
          <cell r="AP763">
            <v>0</v>
          </cell>
          <cell r="AT763">
            <v>5</v>
          </cell>
        </row>
        <row r="764">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D764">
            <v>0</v>
          </cell>
          <cell r="AE764">
            <v>0</v>
          </cell>
          <cell r="AF764">
            <v>0</v>
          </cell>
          <cell r="AG764">
            <v>0</v>
          </cell>
          <cell r="AH764">
            <v>0</v>
          </cell>
          <cell r="AI764">
            <v>0</v>
          </cell>
          <cell r="AJ764">
            <v>0</v>
          </cell>
          <cell r="AK764">
            <v>0</v>
          </cell>
          <cell r="AL764">
            <v>0</v>
          </cell>
          <cell r="AM764">
            <v>0</v>
          </cell>
          <cell r="AN764">
            <v>0</v>
          </cell>
          <cell r="AP764">
            <v>0</v>
          </cell>
          <cell r="AT764">
            <v>5</v>
          </cell>
        </row>
        <row r="765">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D765">
            <v>0</v>
          </cell>
          <cell r="AE765">
            <v>0</v>
          </cell>
          <cell r="AF765">
            <v>0</v>
          </cell>
          <cell r="AG765">
            <v>0</v>
          </cell>
          <cell r="AH765">
            <v>0</v>
          </cell>
          <cell r="AI765">
            <v>0</v>
          </cell>
          <cell r="AJ765">
            <v>0</v>
          </cell>
          <cell r="AK765">
            <v>0</v>
          </cell>
          <cell r="AL765">
            <v>0</v>
          </cell>
          <cell r="AM765">
            <v>0</v>
          </cell>
          <cell r="AN765">
            <v>0</v>
          </cell>
          <cell r="AP765">
            <v>0</v>
          </cell>
          <cell r="AT765" t="str">
            <v>5</v>
          </cell>
        </row>
        <row r="766">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D766">
            <v>0</v>
          </cell>
          <cell r="AE766">
            <v>0</v>
          </cell>
          <cell r="AF766">
            <v>0</v>
          </cell>
          <cell r="AG766">
            <v>0</v>
          </cell>
          <cell r="AH766">
            <v>0</v>
          </cell>
          <cell r="AI766">
            <v>0</v>
          </cell>
          <cell r="AJ766">
            <v>0</v>
          </cell>
          <cell r="AK766">
            <v>0</v>
          </cell>
          <cell r="AL766">
            <v>0</v>
          </cell>
          <cell r="AM766">
            <v>0</v>
          </cell>
          <cell r="AN766">
            <v>0</v>
          </cell>
          <cell r="AP766">
            <v>0</v>
          </cell>
          <cell r="AT766" t="str">
            <v>5</v>
          </cell>
        </row>
        <row r="767">
          <cell r="J767">
            <v>720567.41</v>
          </cell>
          <cell r="K767">
            <v>699306.67</v>
          </cell>
          <cell r="L767">
            <v>678045.93</v>
          </cell>
          <cell r="M767">
            <v>656785.18999999994</v>
          </cell>
          <cell r="N767">
            <v>635524.44999999995</v>
          </cell>
          <cell r="O767">
            <v>614263.71</v>
          </cell>
          <cell r="P767">
            <v>593002.97</v>
          </cell>
          <cell r="Q767">
            <v>571742.23</v>
          </cell>
          <cell r="R767">
            <v>550481.49</v>
          </cell>
          <cell r="S767">
            <v>529220.75</v>
          </cell>
          <cell r="T767">
            <v>507960.01</v>
          </cell>
          <cell r="U767">
            <v>486699.27</v>
          </cell>
          <cell r="V767">
            <v>465438.53</v>
          </cell>
          <cell r="W767">
            <v>444177.79</v>
          </cell>
          <cell r="X767">
            <v>422917.05</v>
          </cell>
          <cell r="Y767">
            <v>401656.31</v>
          </cell>
          <cell r="Z767">
            <v>380395.57</v>
          </cell>
          <cell r="AA767">
            <v>311010.76</v>
          </cell>
          <cell r="AD767">
            <v>699306.66999999993</v>
          </cell>
          <cell r="AE767">
            <v>678045.92999999982</v>
          </cell>
          <cell r="AF767">
            <v>656785.18999999994</v>
          </cell>
          <cell r="AG767">
            <v>635524.44999999995</v>
          </cell>
          <cell r="AH767">
            <v>614263.71000000008</v>
          </cell>
          <cell r="AI767">
            <v>593002.97</v>
          </cell>
          <cell r="AJ767">
            <v>571742.23</v>
          </cell>
          <cell r="AK767">
            <v>550481.49000000011</v>
          </cell>
          <cell r="AL767">
            <v>529220.74999999988</v>
          </cell>
          <cell r="AM767">
            <v>507960.00999999995</v>
          </cell>
          <cell r="AN767">
            <v>484694.10041666665</v>
          </cell>
          <cell r="AP767">
            <v>436831.48041666666</v>
          </cell>
          <cell r="AT767" t="str">
            <v>5</v>
          </cell>
        </row>
        <row r="768">
          <cell r="J768">
            <v>1298377.71</v>
          </cell>
          <cell r="K768">
            <v>1261388.57</v>
          </cell>
          <cell r="L768">
            <v>1227266.43</v>
          </cell>
          <cell r="M768">
            <v>1191436.29</v>
          </cell>
          <cell r="N768">
            <v>1157863.1499999999</v>
          </cell>
          <cell r="O768">
            <v>1122704.01</v>
          </cell>
          <cell r="P768">
            <v>1087130.8899999999</v>
          </cell>
          <cell r="Q768">
            <v>1050141.75</v>
          </cell>
          <cell r="R768">
            <v>1013152.61</v>
          </cell>
          <cell r="S768">
            <v>976163.47</v>
          </cell>
          <cell r="T768">
            <v>965134.33</v>
          </cell>
          <cell r="U768">
            <v>928145.19</v>
          </cell>
          <cell r="V768">
            <v>891156.05</v>
          </cell>
          <cell r="W768">
            <v>854166.91</v>
          </cell>
          <cell r="X768">
            <v>817177.77</v>
          </cell>
          <cell r="Y768">
            <v>781468.01</v>
          </cell>
          <cell r="Z768">
            <v>744478.87</v>
          </cell>
          <cell r="AA768">
            <v>615108.65</v>
          </cell>
          <cell r="AD768">
            <v>1263282.5687499999</v>
          </cell>
          <cell r="AE768">
            <v>1227497.2645833336</v>
          </cell>
          <cell r="AF768">
            <v>1191711.9604166667</v>
          </cell>
          <cell r="AG768">
            <v>1157008.3229166667</v>
          </cell>
          <cell r="AH768">
            <v>1123386.3520833335</v>
          </cell>
          <cell r="AI768">
            <v>1089607.7975000001</v>
          </cell>
          <cell r="AJ768">
            <v>1055672.6591666667</v>
          </cell>
          <cell r="AK768">
            <v>1021618.0625</v>
          </cell>
          <cell r="AL768">
            <v>987449.02333333343</v>
          </cell>
          <cell r="AM768">
            <v>953142.66666666651</v>
          </cell>
          <cell r="AN768">
            <v>914768.51500000001</v>
          </cell>
          <cell r="AP768">
            <v>834455.23583333334</v>
          </cell>
          <cell r="AT768" t="str">
            <v>5</v>
          </cell>
        </row>
        <row r="769">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D769">
            <v>0</v>
          </cell>
          <cell r="AE769">
            <v>0</v>
          </cell>
          <cell r="AF769">
            <v>0</v>
          </cell>
          <cell r="AG769">
            <v>0</v>
          </cell>
          <cell r="AH769">
            <v>0</v>
          </cell>
          <cell r="AI769">
            <v>0</v>
          </cell>
          <cell r="AJ769">
            <v>0</v>
          </cell>
          <cell r="AK769">
            <v>0</v>
          </cell>
          <cell r="AL769">
            <v>0</v>
          </cell>
          <cell r="AM769">
            <v>0</v>
          </cell>
          <cell r="AN769">
            <v>0</v>
          </cell>
          <cell r="AP769">
            <v>337974.29333333333</v>
          </cell>
          <cell r="AT769" t="str">
            <v>5</v>
          </cell>
        </row>
        <row r="770">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D770">
            <v>0</v>
          </cell>
          <cell r="AE770">
            <v>0</v>
          </cell>
          <cell r="AF770">
            <v>0</v>
          </cell>
          <cell r="AG770">
            <v>0</v>
          </cell>
          <cell r="AH770">
            <v>0</v>
          </cell>
          <cell r="AI770">
            <v>0</v>
          </cell>
          <cell r="AJ770">
            <v>0</v>
          </cell>
          <cell r="AK770">
            <v>0</v>
          </cell>
          <cell r="AL770">
            <v>0</v>
          </cell>
          <cell r="AM770">
            <v>0</v>
          </cell>
          <cell r="AN770">
            <v>0</v>
          </cell>
          <cell r="AP770">
            <v>0</v>
          </cell>
          <cell r="AT770">
            <v>5</v>
          </cell>
        </row>
        <row r="771">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D771">
            <v>0</v>
          </cell>
          <cell r="AE771">
            <v>0</v>
          </cell>
          <cell r="AF771">
            <v>0</v>
          </cell>
          <cell r="AG771">
            <v>0</v>
          </cell>
          <cell r="AH771">
            <v>0</v>
          </cell>
          <cell r="AI771">
            <v>0</v>
          </cell>
          <cell r="AJ771">
            <v>0</v>
          </cell>
          <cell r="AK771">
            <v>0</v>
          </cell>
          <cell r="AL771">
            <v>0</v>
          </cell>
          <cell r="AM771">
            <v>0</v>
          </cell>
          <cell r="AN771">
            <v>0</v>
          </cell>
          <cell r="AP771">
            <v>0</v>
          </cell>
          <cell r="AT771">
            <v>5</v>
          </cell>
        </row>
        <row r="772">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D772">
            <v>0</v>
          </cell>
          <cell r="AE772">
            <v>0</v>
          </cell>
          <cell r="AF772">
            <v>0</v>
          </cell>
          <cell r="AG772">
            <v>0</v>
          </cell>
          <cell r="AH772">
            <v>0</v>
          </cell>
          <cell r="AI772">
            <v>0</v>
          </cell>
          <cell r="AJ772">
            <v>0</v>
          </cell>
          <cell r="AK772">
            <v>0</v>
          </cell>
          <cell r="AL772">
            <v>0</v>
          </cell>
          <cell r="AM772">
            <v>0</v>
          </cell>
          <cell r="AN772">
            <v>0</v>
          </cell>
          <cell r="AP772">
            <v>0</v>
          </cell>
          <cell r="AT772">
            <v>5</v>
          </cell>
        </row>
        <row r="773">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D773">
            <v>0</v>
          </cell>
          <cell r="AE773">
            <v>0</v>
          </cell>
          <cell r="AF773">
            <v>0</v>
          </cell>
          <cell r="AG773">
            <v>0</v>
          </cell>
          <cell r="AH773">
            <v>0</v>
          </cell>
          <cell r="AI773">
            <v>0</v>
          </cell>
          <cell r="AJ773">
            <v>0</v>
          </cell>
          <cell r="AK773">
            <v>0</v>
          </cell>
          <cell r="AL773">
            <v>0</v>
          </cell>
          <cell r="AM773">
            <v>0</v>
          </cell>
          <cell r="AN773">
            <v>0</v>
          </cell>
          <cell r="AP773">
            <v>0</v>
          </cell>
          <cell r="AT773">
            <v>5</v>
          </cell>
        </row>
        <row r="774">
          <cell r="J774">
            <v>2204507.11</v>
          </cell>
          <cell r="K774">
            <v>2197279.2200000002</v>
          </cell>
          <cell r="L774">
            <v>2190051.33</v>
          </cell>
          <cell r="M774">
            <v>2182823.44</v>
          </cell>
          <cell r="N774">
            <v>2175595.5499999998</v>
          </cell>
          <cell r="O774">
            <v>2168367.66</v>
          </cell>
          <cell r="P774">
            <v>2161139.77</v>
          </cell>
          <cell r="Q774">
            <v>2153911.88</v>
          </cell>
          <cell r="R774">
            <v>2146683.9900000002</v>
          </cell>
          <cell r="S774">
            <v>2139456.1</v>
          </cell>
          <cell r="T774">
            <v>2132228.21</v>
          </cell>
          <cell r="U774">
            <v>2125000.3199999998</v>
          </cell>
          <cell r="V774">
            <v>2117772.4300000002</v>
          </cell>
          <cell r="W774">
            <v>2110544.54</v>
          </cell>
          <cell r="X774">
            <v>2103316.65</v>
          </cell>
          <cell r="Y774">
            <v>2096088.76</v>
          </cell>
          <cell r="Z774">
            <v>2088860.87</v>
          </cell>
          <cell r="AA774">
            <v>2081632.98</v>
          </cell>
          <cell r="AD774">
            <v>2197279.2200000002</v>
          </cell>
          <cell r="AE774">
            <v>2190051.33</v>
          </cell>
          <cell r="AF774">
            <v>2182823.44</v>
          </cell>
          <cell r="AG774">
            <v>2175595.5499999998</v>
          </cell>
          <cell r="AH774">
            <v>2168367.6599999997</v>
          </cell>
          <cell r="AI774">
            <v>2161139.77</v>
          </cell>
          <cell r="AJ774">
            <v>2153911.88</v>
          </cell>
          <cell r="AK774">
            <v>2146683.9900000002</v>
          </cell>
          <cell r="AL774">
            <v>2139456.1</v>
          </cell>
          <cell r="AM774">
            <v>2132228.21</v>
          </cell>
          <cell r="AN774">
            <v>2125000.3199999998</v>
          </cell>
          <cell r="AP774">
            <v>2110544.54</v>
          </cell>
          <cell r="AT774" t="str">
            <v>5</v>
          </cell>
        </row>
        <row r="775">
          <cell r="J775">
            <v>453456.66</v>
          </cell>
          <cell r="K775">
            <v>452389.7</v>
          </cell>
          <cell r="L775">
            <v>451322.74</v>
          </cell>
          <cell r="M775">
            <v>450255.78</v>
          </cell>
          <cell r="N775">
            <v>449188.82</v>
          </cell>
          <cell r="O775">
            <v>448121.86</v>
          </cell>
          <cell r="P775">
            <v>447054.9</v>
          </cell>
          <cell r="Q775">
            <v>445987.94</v>
          </cell>
          <cell r="R775">
            <v>444920.98</v>
          </cell>
          <cell r="S775">
            <v>443854.02</v>
          </cell>
          <cell r="T775">
            <v>442787.06</v>
          </cell>
          <cell r="U775">
            <v>441720.1</v>
          </cell>
          <cell r="V775">
            <v>440653.14</v>
          </cell>
          <cell r="W775">
            <v>439586.18</v>
          </cell>
          <cell r="X775">
            <v>438519.22</v>
          </cell>
          <cell r="Y775">
            <v>437452.26</v>
          </cell>
          <cell r="Z775">
            <v>436385.3</v>
          </cell>
          <cell r="AA775">
            <v>435318.34</v>
          </cell>
          <cell r="AD775">
            <v>452389.70000000013</v>
          </cell>
          <cell r="AE775">
            <v>451322.74000000005</v>
          </cell>
          <cell r="AF775">
            <v>450255.78</v>
          </cell>
          <cell r="AG775">
            <v>449188.82</v>
          </cell>
          <cell r="AH775">
            <v>448121.86000000004</v>
          </cell>
          <cell r="AI775">
            <v>447054.89999999997</v>
          </cell>
          <cell r="AJ775">
            <v>445987.94</v>
          </cell>
          <cell r="AK775">
            <v>444920.98</v>
          </cell>
          <cell r="AL775">
            <v>443854.02</v>
          </cell>
          <cell r="AM775">
            <v>442787.06</v>
          </cell>
          <cell r="AN775">
            <v>441720.09999999992</v>
          </cell>
          <cell r="AP775">
            <v>439586.17999999993</v>
          </cell>
          <cell r="AT775" t="str">
            <v>5</v>
          </cell>
        </row>
        <row r="776">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D776">
            <v>0</v>
          </cell>
          <cell r="AE776">
            <v>0</v>
          </cell>
          <cell r="AF776">
            <v>0</v>
          </cell>
          <cell r="AG776">
            <v>0</v>
          </cell>
          <cell r="AH776">
            <v>0</v>
          </cell>
          <cell r="AI776">
            <v>0</v>
          </cell>
          <cell r="AJ776">
            <v>0</v>
          </cell>
          <cell r="AK776">
            <v>0</v>
          </cell>
          <cell r="AL776">
            <v>0</v>
          </cell>
          <cell r="AM776">
            <v>0</v>
          </cell>
          <cell r="AN776">
            <v>0</v>
          </cell>
          <cell r="AP776">
            <v>0</v>
          </cell>
          <cell r="AT776">
            <v>5</v>
          </cell>
        </row>
        <row r="777">
          <cell r="J777">
            <v>0</v>
          </cell>
          <cell r="K777">
            <v>0</v>
          </cell>
          <cell r="L777">
            <v>0</v>
          </cell>
          <cell r="M777">
            <v>0</v>
          </cell>
          <cell r="N777">
            <v>0</v>
          </cell>
          <cell r="O777">
            <v>0</v>
          </cell>
          <cell r="P777">
            <v>0</v>
          </cell>
          <cell r="Q777">
            <v>4148</v>
          </cell>
          <cell r="R777">
            <v>4148</v>
          </cell>
          <cell r="S777">
            <v>0</v>
          </cell>
          <cell r="T777">
            <v>0</v>
          </cell>
          <cell r="U777">
            <v>0</v>
          </cell>
          <cell r="V777">
            <v>0</v>
          </cell>
          <cell r="W777">
            <v>0</v>
          </cell>
          <cell r="X777">
            <v>0</v>
          </cell>
          <cell r="Y777">
            <v>0</v>
          </cell>
          <cell r="Z777">
            <v>0</v>
          </cell>
          <cell r="AA777">
            <v>0</v>
          </cell>
          <cell r="AD777">
            <v>172.83333333333334</v>
          </cell>
          <cell r="AE777">
            <v>518.5</v>
          </cell>
          <cell r="AF777">
            <v>691.33333333333337</v>
          </cell>
          <cell r="AG777">
            <v>691.33333333333337</v>
          </cell>
          <cell r="AH777">
            <v>691.33333333333337</v>
          </cell>
          <cell r="AI777">
            <v>691.33333333333337</v>
          </cell>
          <cell r="AJ777">
            <v>691.33333333333337</v>
          </cell>
          <cell r="AK777">
            <v>691.33333333333337</v>
          </cell>
          <cell r="AL777">
            <v>691.33333333333337</v>
          </cell>
          <cell r="AM777">
            <v>691.33333333333337</v>
          </cell>
          <cell r="AN777">
            <v>691.33333333333337</v>
          </cell>
          <cell r="AP777">
            <v>518.5</v>
          </cell>
          <cell r="AT777">
            <v>5</v>
          </cell>
        </row>
        <row r="778">
          <cell r="J778">
            <v>1697046.2</v>
          </cell>
          <cell r="K778">
            <v>1689995.32</v>
          </cell>
          <cell r="L778">
            <v>1682944.44</v>
          </cell>
          <cell r="M778">
            <v>1675893.56</v>
          </cell>
          <cell r="N778">
            <v>1668842.68</v>
          </cell>
          <cell r="O778">
            <v>1661791.8</v>
          </cell>
          <cell r="P778">
            <v>1654740.92</v>
          </cell>
          <cell r="Q778">
            <v>1647690.04</v>
          </cell>
          <cell r="R778">
            <v>1640639.16</v>
          </cell>
          <cell r="S778">
            <v>1633588.28</v>
          </cell>
          <cell r="T778">
            <v>1626537.4</v>
          </cell>
          <cell r="U778">
            <v>1619486.52</v>
          </cell>
          <cell r="V778">
            <v>1612435.64</v>
          </cell>
          <cell r="W778">
            <v>1605384.76</v>
          </cell>
          <cell r="X778">
            <v>1598333.88</v>
          </cell>
          <cell r="Y778">
            <v>1591283</v>
          </cell>
          <cell r="Z778">
            <v>1584232.12</v>
          </cell>
          <cell r="AA778">
            <v>1577181.24</v>
          </cell>
          <cell r="AD778">
            <v>1689995.3199999996</v>
          </cell>
          <cell r="AE778">
            <v>1682944.4400000002</v>
          </cell>
          <cell r="AF778">
            <v>1675893.5599999998</v>
          </cell>
          <cell r="AG778">
            <v>1668842.6800000004</v>
          </cell>
          <cell r="AH778">
            <v>1661791.8</v>
          </cell>
          <cell r="AI778">
            <v>1654740.92</v>
          </cell>
          <cell r="AJ778">
            <v>1647690.0399999998</v>
          </cell>
          <cell r="AK778">
            <v>1640639.1600000001</v>
          </cell>
          <cell r="AL778">
            <v>1633588.2800000003</v>
          </cell>
          <cell r="AM778">
            <v>1626537.3999999997</v>
          </cell>
          <cell r="AN778">
            <v>1619486.5200000003</v>
          </cell>
          <cell r="AP778">
            <v>1605384.7600000005</v>
          </cell>
          <cell r="AT778" t="str">
            <v>5</v>
          </cell>
        </row>
        <row r="779">
          <cell r="J779">
            <v>1990775.31</v>
          </cell>
          <cell r="K779">
            <v>1982780.23</v>
          </cell>
          <cell r="L779">
            <v>1974785.15</v>
          </cell>
          <cell r="M779">
            <v>1966790.07</v>
          </cell>
          <cell r="N779">
            <v>1958794.99</v>
          </cell>
          <cell r="O779">
            <v>1950799.91</v>
          </cell>
          <cell r="P779">
            <v>1942804.83</v>
          </cell>
          <cell r="Q779">
            <v>1934809.75</v>
          </cell>
          <cell r="R779">
            <v>1926814.67</v>
          </cell>
          <cell r="S779">
            <v>1918819.59</v>
          </cell>
          <cell r="T779">
            <v>1910824.51</v>
          </cell>
          <cell r="U779">
            <v>1902829.43</v>
          </cell>
          <cell r="V779">
            <v>1894834.35</v>
          </cell>
          <cell r="W779">
            <v>1886839.27</v>
          </cell>
          <cell r="X779">
            <v>1878844.19</v>
          </cell>
          <cell r="Y779">
            <v>1870849.11</v>
          </cell>
          <cell r="Z779">
            <v>1862854.03</v>
          </cell>
          <cell r="AA779">
            <v>1854858.95</v>
          </cell>
          <cell r="AD779">
            <v>1982780.2300000002</v>
          </cell>
          <cell r="AE779">
            <v>1974785.1499999997</v>
          </cell>
          <cell r="AF779">
            <v>1966790.0700000003</v>
          </cell>
          <cell r="AG779">
            <v>1958794.9900000002</v>
          </cell>
          <cell r="AH779">
            <v>1950799.9100000001</v>
          </cell>
          <cell r="AI779">
            <v>1942804.83</v>
          </cell>
          <cell r="AJ779">
            <v>1934809.75</v>
          </cell>
          <cell r="AK779">
            <v>1926814.67</v>
          </cell>
          <cell r="AL779">
            <v>1918819.59</v>
          </cell>
          <cell r="AM779">
            <v>1910824.51</v>
          </cell>
          <cell r="AN779">
            <v>1902829.43</v>
          </cell>
          <cell r="AP779">
            <v>1886839.2699999998</v>
          </cell>
          <cell r="AT779" t="str">
            <v>5</v>
          </cell>
        </row>
        <row r="780">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D780">
            <v>0</v>
          </cell>
          <cell r="AE780">
            <v>0</v>
          </cell>
          <cell r="AF780">
            <v>0</v>
          </cell>
          <cell r="AG780">
            <v>0</v>
          </cell>
          <cell r="AH780">
            <v>0</v>
          </cell>
          <cell r="AI780">
            <v>0</v>
          </cell>
          <cell r="AJ780">
            <v>0</v>
          </cell>
          <cell r="AK780">
            <v>0</v>
          </cell>
          <cell r="AL780">
            <v>0</v>
          </cell>
          <cell r="AM780">
            <v>0</v>
          </cell>
          <cell r="AN780">
            <v>0</v>
          </cell>
          <cell r="AP780">
            <v>0</v>
          </cell>
          <cell r="AT780" t="str">
            <v>5</v>
          </cell>
        </row>
        <row r="781">
          <cell r="J781">
            <v>415306.43</v>
          </cell>
          <cell r="K781">
            <v>377889.94</v>
          </cell>
          <cell r="L781">
            <v>340473.45</v>
          </cell>
          <cell r="M781">
            <v>303056.96000000002</v>
          </cell>
          <cell r="N781">
            <v>265640.46999999997</v>
          </cell>
          <cell r="O781">
            <v>228223.98</v>
          </cell>
          <cell r="P781">
            <v>190807.49</v>
          </cell>
          <cell r="Q781">
            <v>153391</v>
          </cell>
          <cell r="R781">
            <v>115974.51</v>
          </cell>
          <cell r="S781">
            <v>78558.02</v>
          </cell>
          <cell r="T781">
            <v>41141.53</v>
          </cell>
          <cell r="U781">
            <v>3725.04</v>
          </cell>
          <cell r="V781">
            <v>0</v>
          </cell>
          <cell r="W781">
            <v>0</v>
          </cell>
          <cell r="X781">
            <v>0</v>
          </cell>
          <cell r="Y781">
            <v>0</v>
          </cell>
          <cell r="Z781">
            <v>0</v>
          </cell>
          <cell r="AA781">
            <v>0</v>
          </cell>
          <cell r="AD781">
            <v>377889.94</v>
          </cell>
          <cell r="AE781">
            <v>340473.45</v>
          </cell>
          <cell r="AF781">
            <v>303056.95999999996</v>
          </cell>
          <cell r="AG781">
            <v>265640.46999999997</v>
          </cell>
          <cell r="AH781">
            <v>228223.97999999995</v>
          </cell>
          <cell r="AI781">
            <v>192211.30041666667</v>
          </cell>
          <cell r="AJ781">
            <v>159161.45166666669</v>
          </cell>
          <cell r="AK781">
            <v>129229.64375</v>
          </cell>
          <cell r="AL781">
            <v>102415.87666666666</v>
          </cell>
          <cell r="AM781">
            <v>78720.150416666671</v>
          </cell>
          <cell r="AN781">
            <v>58142.465000000004</v>
          </cell>
          <cell r="AP781">
            <v>26341.216666666664</v>
          </cell>
          <cell r="AT781" t="str">
            <v>5</v>
          </cell>
        </row>
        <row r="782">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D782">
            <v>0</v>
          </cell>
          <cell r="AE782">
            <v>0</v>
          </cell>
          <cell r="AF782">
            <v>0</v>
          </cell>
          <cell r="AG782">
            <v>0</v>
          </cell>
          <cell r="AH782">
            <v>0</v>
          </cell>
          <cell r="AI782">
            <v>0</v>
          </cell>
          <cell r="AJ782">
            <v>0</v>
          </cell>
          <cell r="AK782">
            <v>0</v>
          </cell>
          <cell r="AL782">
            <v>0</v>
          </cell>
          <cell r="AM782">
            <v>0</v>
          </cell>
          <cell r="AN782">
            <v>0</v>
          </cell>
          <cell r="AP782">
            <v>0</v>
          </cell>
          <cell r="AT782" t="str">
            <v>5</v>
          </cell>
        </row>
        <row r="783">
          <cell r="J783">
            <v>446869.77</v>
          </cell>
          <cell r="K783">
            <v>424526.27</v>
          </cell>
          <cell r="L783">
            <v>402182.77</v>
          </cell>
          <cell r="M783">
            <v>379839.27</v>
          </cell>
          <cell r="N783">
            <v>357495.77</v>
          </cell>
          <cell r="O783">
            <v>335152.27</v>
          </cell>
          <cell r="P783">
            <v>312808.77</v>
          </cell>
          <cell r="Q783">
            <v>290465.27</v>
          </cell>
          <cell r="R783">
            <v>268121.77</v>
          </cell>
          <cell r="S783">
            <v>245778.27</v>
          </cell>
          <cell r="T783">
            <v>223434.77</v>
          </cell>
          <cell r="U783">
            <v>201091.27</v>
          </cell>
          <cell r="V783">
            <v>178747.77</v>
          </cell>
          <cell r="W783">
            <v>156404.26999999999</v>
          </cell>
          <cell r="X783">
            <v>134060.76999999999</v>
          </cell>
          <cell r="Y783">
            <v>111717.27</v>
          </cell>
          <cell r="Z783">
            <v>89373.77</v>
          </cell>
          <cell r="AA783">
            <v>67030.27</v>
          </cell>
          <cell r="AD783">
            <v>424526.27</v>
          </cell>
          <cell r="AE783">
            <v>402182.77</v>
          </cell>
          <cell r="AF783">
            <v>379839.27</v>
          </cell>
          <cell r="AG783">
            <v>357495.77</v>
          </cell>
          <cell r="AH783">
            <v>335152.27</v>
          </cell>
          <cell r="AI783">
            <v>312808.77</v>
          </cell>
          <cell r="AJ783">
            <v>290465.27</v>
          </cell>
          <cell r="AK783">
            <v>268121.77</v>
          </cell>
          <cell r="AL783">
            <v>245778.27000000002</v>
          </cell>
          <cell r="AM783">
            <v>223434.77000000002</v>
          </cell>
          <cell r="AN783">
            <v>201091.27000000002</v>
          </cell>
          <cell r="AP783">
            <v>156404.27000000002</v>
          </cell>
          <cell r="AT783" t="str">
            <v>5</v>
          </cell>
        </row>
        <row r="784">
          <cell r="J784">
            <v>344284.08</v>
          </cell>
          <cell r="K784">
            <v>327069.88</v>
          </cell>
          <cell r="L784">
            <v>309855.68</v>
          </cell>
          <cell r="M784">
            <v>292641.48</v>
          </cell>
          <cell r="N784">
            <v>275427.28000000003</v>
          </cell>
          <cell r="O784">
            <v>258213.08</v>
          </cell>
          <cell r="P784">
            <v>240998.88</v>
          </cell>
          <cell r="Q784">
            <v>223784.68</v>
          </cell>
          <cell r="R784">
            <v>206570.48</v>
          </cell>
          <cell r="S784">
            <v>189356.28</v>
          </cell>
          <cell r="T784">
            <v>172142.07999999999</v>
          </cell>
          <cell r="U784">
            <v>154927.88</v>
          </cell>
          <cell r="V784">
            <v>137713.68</v>
          </cell>
          <cell r="W784">
            <v>120499.48</v>
          </cell>
          <cell r="X784">
            <v>103285.28</v>
          </cell>
          <cell r="Y784">
            <v>86071.08</v>
          </cell>
          <cell r="Z784">
            <v>68856.88</v>
          </cell>
          <cell r="AA784">
            <v>51642.68</v>
          </cell>
          <cell r="AD784">
            <v>327069.88000000006</v>
          </cell>
          <cell r="AE784">
            <v>309855.68</v>
          </cell>
          <cell r="AF784">
            <v>292641.48000000004</v>
          </cell>
          <cell r="AG784">
            <v>275427.27999999997</v>
          </cell>
          <cell r="AH784">
            <v>258213.08</v>
          </cell>
          <cell r="AI784">
            <v>240998.88</v>
          </cell>
          <cell r="AJ784">
            <v>223784.68000000002</v>
          </cell>
          <cell r="AK784">
            <v>206570.48</v>
          </cell>
          <cell r="AL784">
            <v>189356.28</v>
          </cell>
          <cell r="AM784">
            <v>172142.07999999999</v>
          </cell>
          <cell r="AN784">
            <v>154927.88</v>
          </cell>
          <cell r="AP784">
            <v>120499.48</v>
          </cell>
          <cell r="AT784" t="str">
            <v>5</v>
          </cell>
        </row>
        <row r="785">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D785">
            <v>0</v>
          </cell>
          <cell r="AE785">
            <v>0</v>
          </cell>
          <cell r="AF785">
            <v>0</v>
          </cell>
          <cell r="AG785">
            <v>0</v>
          </cell>
          <cell r="AH785">
            <v>0</v>
          </cell>
          <cell r="AI785">
            <v>0</v>
          </cell>
          <cell r="AJ785">
            <v>0</v>
          </cell>
          <cell r="AK785">
            <v>0</v>
          </cell>
          <cell r="AL785">
            <v>0</v>
          </cell>
          <cell r="AM785">
            <v>0</v>
          </cell>
          <cell r="AN785">
            <v>0</v>
          </cell>
          <cell r="AP785">
            <v>0</v>
          </cell>
          <cell r="AT785" t="str">
            <v>5</v>
          </cell>
        </row>
        <row r="786">
          <cell r="J786">
            <v>2760288.01</v>
          </cell>
          <cell r="K786">
            <v>2750394.51</v>
          </cell>
          <cell r="L786">
            <v>2740501.01</v>
          </cell>
          <cell r="M786">
            <v>2730607.51</v>
          </cell>
          <cell r="N786">
            <v>2720714.01</v>
          </cell>
          <cell r="O786">
            <v>2710820.51</v>
          </cell>
          <cell r="P786">
            <v>2700927.01</v>
          </cell>
          <cell r="Q786">
            <v>2691033.51</v>
          </cell>
          <cell r="R786">
            <v>2681140.0099999998</v>
          </cell>
          <cell r="S786">
            <v>2671246.5099999998</v>
          </cell>
          <cell r="T786">
            <v>2661353.0099999998</v>
          </cell>
          <cell r="U786">
            <v>2651459.5099999998</v>
          </cell>
          <cell r="V786">
            <v>2641566.0099999998</v>
          </cell>
          <cell r="W786">
            <v>2631672.5099999998</v>
          </cell>
          <cell r="X786">
            <v>2621779.0099999998</v>
          </cell>
          <cell r="Y786">
            <v>2611885.5099999998</v>
          </cell>
          <cell r="Z786">
            <v>2601992.0099999998</v>
          </cell>
          <cell r="AA786">
            <v>2592098.5099999998</v>
          </cell>
          <cell r="AD786">
            <v>2750394.5099999993</v>
          </cell>
          <cell r="AE786">
            <v>2740501.0099999993</v>
          </cell>
          <cell r="AF786">
            <v>2730607.5099999993</v>
          </cell>
          <cell r="AG786">
            <v>2720714.0099999993</v>
          </cell>
          <cell r="AH786">
            <v>2710820.5099999993</v>
          </cell>
          <cell r="AI786">
            <v>2700927.0099999993</v>
          </cell>
          <cell r="AJ786">
            <v>2691033.5099999993</v>
          </cell>
          <cell r="AK786">
            <v>2681140.0099999993</v>
          </cell>
          <cell r="AL786">
            <v>2671246.5099999993</v>
          </cell>
          <cell r="AM786">
            <v>2661353.0099999993</v>
          </cell>
          <cell r="AN786">
            <v>2651459.5099999993</v>
          </cell>
          <cell r="AP786">
            <v>2631672.5099999993</v>
          </cell>
          <cell r="AT786">
            <v>5</v>
          </cell>
        </row>
        <row r="787">
          <cell r="J787">
            <v>2679941.31</v>
          </cell>
          <cell r="K787">
            <v>2670538.0099999998</v>
          </cell>
          <cell r="L787">
            <v>2661134.71</v>
          </cell>
          <cell r="M787">
            <v>2651731.41</v>
          </cell>
          <cell r="N787">
            <v>2642328.11</v>
          </cell>
          <cell r="O787">
            <v>2632924.81</v>
          </cell>
          <cell r="P787">
            <v>2623521.5099999998</v>
          </cell>
          <cell r="Q787">
            <v>2614118.21</v>
          </cell>
          <cell r="R787">
            <v>2604714.91</v>
          </cell>
          <cell r="S787">
            <v>2595311.61</v>
          </cell>
          <cell r="T787">
            <v>2585908.31</v>
          </cell>
          <cell r="U787">
            <v>2576505.0099999998</v>
          </cell>
          <cell r="V787">
            <v>2567101.71</v>
          </cell>
          <cell r="W787">
            <v>2557698.41</v>
          </cell>
          <cell r="X787">
            <v>2548295.11</v>
          </cell>
          <cell r="Y787">
            <v>2538891.81</v>
          </cell>
          <cell r="Z787">
            <v>2529488.5099999998</v>
          </cell>
          <cell r="AA787">
            <v>2520085.21</v>
          </cell>
          <cell r="AD787">
            <v>2670538.0099999998</v>
          </cell>
          <cell r="AE787">
            <v>2661134.7100000004</v>
          </cell>
          <cell r="AF787">
            <v>2651731.41</v>
          </cell>
          <cell r="AG787">
            <v>2642328.11</v>
          </cell>
          <cell r="AH787">
            <v>2632924.81</v>
          </cell>
          <cell r="AI787">
            <v>2623521.5099999998</v>
          </cell>
          <cell r="AJ787">
            <v>2614118.2100000004</v>
          </cell>
          <cell r="AK787">
            <v>2604714.91</v>
          </cell>
          <cell r="AL787">
            <v>2595311.61</v>
          </cell>
          <cell r="AM787">
            <v>2585908.31</v>
          </cell>
          <cell r="AN787">
            <v>2576505.0099999998</v>
          </cell>
          <cell r="AP787">
            <v>2557698.41</v>
          </cell>
          <cell r="AT787">
            <v>5</v>
          </cell>
        </row>
        <row r="788">
          <cell r="J788">
            <v>2077420.84</v>
          </cell>
          <cell r="K788">
            <v>2070257.32</v>
          </cell>
          <cell r="L788">
            <v>2063093.8</v>
          </cell>
          <cell r="M788">
            <v>2055930.28</v>
          </cell>
          <cell r="N788">
            <v>2048766.76</v>
          </cell>
          <cell r="O788">
            <v>2041603.24</v>
          </cell>
          <cell r="P788">
            <v>2034439.72</v>
          </cell>
          <cell r="Q788">
            <v>2027276.2</v>
          </cell>
          <cell r="R788">
            <v>2020112.68</v>
          </cell>
          <cell r="S788">
            <v>2012949.16</v>
          </cell>
          <cell r="T788">
            <v>2005785.64</v>
          </cell>
          <cell r="U788">
            <v>1998622.12</v>
          </cell>
          <cell r="V788">
            <v>1991458.6</v>
          </cell>
          <cell r="W788">
            <v>1984295.08</v>
          </cell>
          <cell r="X788">
            <v>1977131.56</v>
          </cell>
          <cell r="Y788">
            <v>1969968.04</v>
          </cell>
          <cell r="Z788">
            <v>1962804.52</v>
          </cell>
          <cell r="AA788">
            <v>1955641</v>
          </cell>
          <cell r="AD788">
            <v>2070257.32</v>
          </cell>
          <cell r="AE788">
            <v>2063093.7999999998</v>
          </cell>
          <cell r="AF788">
            <v>2055930.28</v>
          </cell>
          <cell r="AG788">
            <v>2048766.7599999998</v>
          </cell>
          <cell r="AH788">
            <v>2041603.2400000002</v>
          </cell>
          <cell r="AI788">
            <v>2034439.72</v>
          </cell>
          <cell r="AJ788">
            <v>2027276.2000000002</v>
          </cell>
          <cell r="AK788">
            <v>2020112.6800000004</v>
          </cell>
          <cell r="AL788">
            <v>2012949.1600000001</v>
          </cell>
          <cell r="AM788">
            <v>2005785.64</v>
          </cell>
          <cell r="AN788">
            <v>1998622.1199999999</v>
          </cell>
          <cell r="AP788">
            <v>1984295.08</v>
          </cell>
          <cell r="AT788" t="str">
            <v>5</v>
          </cell>
        </row>
        <row r="789">
          <cell r="J789">
            <v>2549065.36</v>
          </cell>
          <cell r="K789">
            <v>2540560.23</v>
          </cell>
          <cell r="L789">
            <v>2532055.1</v>
          </cell>
          <cell r="M789">
            <v>2523549.9700000002</v>
          </cell>
          <cell r="N789">
            <v>2515044.84</v>
          </cell>
          <cell r="O789">
            <v>2506539.71</v>
          </cell>
          <cell r="P789">
            <v>2498034.58</v>
          </cell>
          <cell r="Q789">
            <v>2489529.4500000002</v>
          </cell>
          <cell r="R789">
            <v>2481024.3199999998</v>
          </cell>
          <cell r="S789">
            <v>2472519.19</v>
          </cell>
          <cell r="T789">
            <v>2464014.06</v>
          </cell>
          <cell r="U789">
            <v>2455508.9300000002</v>
          </cell>
          <cell r="V789">
            <v>2447003.7999999998</v>
          </cell>
          <cell r="W789">
            <v>2438498.67</v>
          </cell>
          <cell r="X789">
            <v>2429993.54</v>
          </cell>
          <cell r="Y789">
            <v>2421488.41</v>
          </cell>
          <cell r="Z789">
            <v>2412983.2799999998</v>
          </cell>
          <cell r="AA789">
            <v>2404478.15</v>
          </cell>
          <cell r="AD789">
            <v>2540560.23</v>
          </cell>
          <cell r="AE789">
            <v>2532055.0999999996</v>
          </cell>
          <cell r="AF789">
            <v>2523549.9699999997</v>
          </cell>
          <cell r="AG789">
            <v>2515044.8400000003</v>
          </cell>
          <cell r="AH789">
            <v>2506539.71</v>
          </cell>
          <cell r="AI789">
            <v>2498034.58</v>
          </cell>
          <cell r="AJ789">
            <v>2489529.4500000002</v>
          </cell>
          <cell r="AK789">
            <v>2481024.3200000003</v>
          </cell>
          <cell r="AL789">
            <v>2472519.19</v>
          </cell>
          <cell r="AM789">
            <v>2464014.06</v>
          </cell>
          <cell r="AN789">
            <v>2455508.9300000002</v>
          </cell>
          <cell r="AP789">
            <v>2438498.67</v>
          </cell>
          <cell r="AT789" t="str">
            <v>5</v>
          </cell>
        </row>
        <row r="790">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D790">
            <v>0</v>
          </cell>
          <cell r="AE790">
            <v>0</v>
          </cell>
          <cell r="AF790">
            <v>0</v>
          </cell>
          <cell r="AG790">
            <v>0</v>
          </cell>
          <cell r="AH790">
            <v>0</v>
          </cell>
          <cell r="AI790">
            <v>0</v>
          </cell>
          <cell r="AJ790">
            <v>0</v>
          </cell>
          <cell r="AK790">
            <v>0</v>
          </cell>
          <cell r="AL790">
            <v>0</v>
          </cell>
          <cell r="AM790">
            <v>0</v>
          </cell>
          <cell r="AN790">
            <v>0</v>
          </cell>
          <cell r="AP790">
            <v>0</v>
          </cell>
          <cell r="AT790">
            <v>0</v>
          </cell>
        </row>
        <row r="791">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D791">
            <v>0</v>
          </cell>
          <cell r="AE791">
            <v>0</v>
          </cell>
          <cell r="AF791">
            <v>0</v>
          </cell>
          <cell r="AG791">
            <v>0</v>
          </cell>
          <cell r="AH791">
            <v>0</v>
          </cell>
          <cell r="AI791">
            <v>0</v>
          </cell>
          <cell r="AJ791">
            <v>0</v>
          </cell>
          <cell r="AK791">
            <v>0</v>
          </cell>
          <cell r="AL791">
            <v>0</v>
          </cell>
          <cell r="AM791">
            <v>0</v>
          </cell>
          <cell r="AN791">
            <v>0</v>
          </cell>
          <cell r="AP791">
            <v>0</v>
          </cell>
          <cell r="AT791">
            <v>0</v>
          </cell>
        </row>
        <row r="792">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D792">
            <v>0</v>
          </cell>
          <cell r="AE792">
            <v>0</v>
          </cell>
          <cell r="AF792">
            <v>0</v>
          </cell>
          <cell r="AG792">
            <v>0</v>
          </cell>
          <cell r="AH792">
            <v>0</v>
          </cell>
          <cell r="AI792">
            <v>0</v>
          </cell>
          <cell r="AJ792">
            <v>0</v>
          </cell>
          <cell r="AK792">
            <v>0</v>
          </cell>
          <cell r="AL792">
            <v>0</v>
          </cell>
          <cell r="AM792">
            <v>0</v>
          </cell>
          <cell r="AN792">
            <v>0</v>
          </cell>
          <cell r="AP792">
            <v>0</v>
          </cell>
          <cell r="AT792">
            <v>0</v>
          </cell>
        </row>
        <row r="793">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D793">
            <v>0</v>
          </cell>
          <cell r="AE793">
            <v>0</v>
          </cell>
          <cell r="AF793">
            <v>0</v>
          </cell>
          <cell r="AG793">
            <v>0</v>
          </cell>
          <cell r="AH793">
            <v>0</v>
          </cell>
          <cell r="AI793">
            <v>0</v>
          </cell>
          <cell r="AJ793">
            <v>0</v>
          </cell>
          <cell r="AK793">
            <v>0</v>
          </cell>
          <cell r="AL793">
            <v>0</v>
          </cell>
          <cell r="AM793">
            <v>0</v>
          </cell>
          <cell r="AN793">
            <v>0</v>
          </cell>
          <cell r="AP793">
            <v>0</v>
          </cell>
          <cell r="AT793">
            <v>0</v>
          </cell>
        </row>
        <row r="794">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D794">
            <v>0</v>
          </cell>
          <cell r="AE794">
            <v>0</v>
          </cell>
          <cell r="AF794">
            <v>0</v>
          </cell>
          <cell r="AG794">
            <v>0</v>
          </cell>
          <cell r="AH794">
            <v>0</v>
          </cell>
          <cell r="AI794">
            <v>0</v>
          </cell>
          <cell r="AJ794">
            <v>0</v>
          </cell>
          <cell r="AK794">
            <v>0</v>
          </cell>
          <cell r="AL794">
            <v>0</v>
          </cell>
          <cell r="AM794">
            <v>0</v>
          </cell>
          <cell r="AN794">
            <v>0</v>
          </cell>
          <cell r="AP794">
            <v>0</v>
          </cell>
          <cell r="AT794">
            <v>0</v>
          </cell>
        </row>
        <row r="795">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D795">
            <v>0</v>
          </cell>
          <cell r="AE795">
            <v>0</v>
          </cell>
          <cell r="AF795">
            <v>0</v>
          </cell>
          <cell r="AG795">
            <v>0</v>
          </cell>
          <cell r="AH795">
            <v>0</v>
          </cell>
          <cell r="AI795">
            <v>0</v>
          </cell>
          <cell r="AJ795">
            <v>0</v>
          </cell>
          <cell r="AK795">
            <v>0</v>
          </cell>
          <cell r="AL795">
            <v>0</v>
          </cell>
          <cell r="AM795">
            <v>0</v>
          </cell>
          <cell r="AN795">
            <v>0</v>
          </cell>
          <cell r="AP795">
            <v>0</v>
          </cell>
          <cell r="AT795">
            <v>0</v>
          </cell>
        </row>
        <row r="796">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D796">
            <v>0</v>
          </cell>
          <cell r="AE796">
            <v>0</v>
          </cell>
          <cell r="AF796">
            <v>0</v>
          </cell>
          <cell r="AG796">
            <v>0</v>
          </cell>
          <cell r="AH796">
            <v>0</v>
          </cell>
          <cell r="AI796">
            <v>0</v>
          </cell>
          <cell r="AJ796">
            <v>0</v>
          </cell>
          <cell r="AK796">
            <v>0</v>
          </cell>
          <cell r="AL796">
            <v>0</v>
          </cell>
          <cell r="AM796">
            <v>0</v>
          </cell>
          <cell r="AN796">
            <v>0</v>
          </cell>
          <cell r="AP796">
            <v>0</v>
          </cell>
          <cell r="AT796">
            <v>0</v>
          </cell>
        </row>
        <row r="797">
          <cell r="J797">
            <v>19235103</v>
          </cell>
          <cell r="K797">
            <v>18571825</v>
          </cell>
          <cell r="L797">
            <v>17908547</v>
          </cell>
          <cell r="M797">
            <v>17245269</v>
          </cell>
          <cell r="N797">
            <v>16581991</v>
          </cell>
          <cell r="O797">
            <v>15918713</v>
          </cell>
          <cell r="P797">
            <v>15255435</v>
          </cell>
          <cell r="Q797">
            <v>14592157</v>
          </cell>
          <cell r="R797">
            <v>13928879</v>
          </cell>
          <cell r="S797">
            <v>13265601</v>
          </cell>
          <cell r="T797">
            <v>12602323</v>
          </cell>
          <cell r="U797">
            <v>11939045</v>
          </cell>
          <cell r="V797">
            <v>11275767</v>
          </cell>
          <cell r="W797">
            <v>10612489</v>
          </cell>
          <cell r="X797">
            <v>9949211</v>
          </cell>
          <cell r="Y797">
            <v>9285933</v>
          </cell>
          <cell r="Z797">
            <v>8622655</v>
          </cell>
          <cell r="AA797">
            <v>7959377</v>
          </cell>
          <cell r="AD797">
            <v>18571825</v>
          </cell>
          <cell r="AE797">
            <v>17908547</v>
          </cell>
          <cell r="AF797">
            <v>17245269</v>
          </cell>
          <cell r="AG797">
            <v>16581991</v>
          </cell>
          <cell r="AH797">
            <v>15918713</v>
          </cell>
          <cell r="AI797">
            <v>15255435</v>
          </cell>
          <cell r="AJ797">
            <v>14592157</v>
          </cell>
          <cell r="AK797">
            <v>13928879</v>
          </cell>
          <cell r="AL797">
            <v>13265601</v>
          </cell>
          <cell r="AM797">
            <v>12602323</v>
          </cell>
          <cell r="AN797">
            <v>11939045</v>
          </cell>
          <cell r="AP797">
            <v>10336121.458333334</v>
          </cell>
          <cell r="AT797">
            <v>0</v>
          </cell>
        </row>
        <row r="798">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D798">
            <v>0</v>
          </cell>
          <cell r="AE798">
            <v>0</v>
          </cell>
          <cell r="AF798">
            <v>0</v>
          </cell>
          <cell r="AG798">
            <v>0</v>
          </cell>
          <cell r="AH798">
            <v>0</v>
          </cell>
          <cell r="AI798">
            <v>0</v>
          </cell>
          <cell r="AJ798">
            <v>0</v>
          </cell>
          <cell r="AK798">
            <v>0</v>
          </cell>
          <cell r="AL798">
            <v>0</v>
          </cell>
          <cell r="AM798">
            <v>0</v>
          </cell>
          <cell r="AN798">
            <v>0</v>
          </cell>
          <cell r="AP798">
            <v>0</v>
          </cell>
          <cell r="AT798">
            <v>0</v>
          </cell>
        </row>
        <row r="799">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D799">
            <v>0</v>
          </cell>
          <cell r="AE799">
            <v>0</v>
          </cell>
          <cell r="AF799">
            <v>0</v>
          </cell>
          <cell r="AG799">
            <v>0</v>
          </cell>
          <cell r="AH799">
            <v>0</v>
          </cell>
          <cell r="AI799">
            <v>0</v>
          </cell>
          <cell r="AJ799">
            <v>0</v>
          </cell>
          <cell r="AK799">
            <v>0</v>
          </cell>
          <cell r="AL799">
            <v>0</v>
          </cell>
          <cell r="AM799">
            <v>0</v>
          </cell>
          <cell r="AN799">
            <v>0</v>
          </cell>
          <cell r="AP799">
            <v>0</v>
          </cell>
          <cell r="AT799">
            <v>0</v>
          </cell>
        </row>
        <row r="800">
          <cell r="J800">
            <v>50185.88</v>
          </cell>
          <cell r="K800">
            <v>50185.88</v>
          </cell>
          <cell r="L800">
            <v>50185.88</v>
          </cell>
          <cell r="M800">
            <v>50185.88</v>
          </cell>
          <cell r="N800">
            <v>50185.88</v>
          </cell>
          <cell r="O800">
            <v>50185.88</v>
          </cell>
          <cell r="P800">
            <v>50185.88</v>
          </cell>
          <cell r="Q800">
            <v>50185.88</v>
          </cell>
          <cell r="R800">
            <v>50185.88</v>
          </cell>
          <cell r="S800">
            <v>50185.88</v>
          </cell>
          <cell r="T800">
            <v>50185.88</v>
          </cell>
          <cell r="U800">
            <v>50185.88</v>
          </cell>
          <cell r="V800">
            <v>50185.88</v>
          </cell>
          <cell r="W800">
            <v>50185.88</v>
          </cell>
          <cell r="X800">
            <v>50185.88</v>
          </cell>
          <cell r="Y800">
            <v>50185.88</v>
          </cell>
          <cell r="Z800">
            <v>50185.88</v>
          </cell>
          <cell r="AA800">
            <v>50185.88</v>
          </cell>
          <cell r="AD800">
            <v>50185.88</v>
          </cell>
          <cell r="AE800">
            <v>50185.88</v>
          </cell>
          <cell r="AF800">
            <v>50185.88</v>
          </cell>
          <cell r="AG800">
            <v>50185.88</v>
          </cell>
          <cell r="AH800">
            <v>50185.88</v>
          </cell>
          <cell r="AI800">
            <v>50185.88</v>
          </cell>
          <cell r="AJ800">
            <v>50185.88</v>
          </cell>
          <cell r="AK800">
            <v>50185.88</v>
          </cell>
          <cell r="AL800">
            <v>50185.88</v>
          </cell>
          <cell r="AM800">
            <v>50185.88</v>
          </cell>
          <cell r="AN800">
            <v>50185.88</v>
          </cell>
          <cell r="AP800">
            <v>48094.801666666659</v>
          </cell>
          <cell r="AT800">
            <v>0</v>
          </cell>
        </row>
        <row r="801">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D801">
            <v>0</v>
          </cell>
          <cell r="AE801">
            <v>0</v>
          </cell>
          <cell r="AF801">
            <v>0</v>
          </cell>
          <cell r="AG801">
            <v>0</v>
          </cell>
          <cell r="AH801">
            <v>0</v>
          </cell>
          <cell r="AI801">
            <v>0</v>
          </cell>
          <cell r="AJ801">
            <v>0</v>
          </cell>
          <cell r="AK801">
            <v>0</v>
          </cell>
          <cell r="AL801">
            <v>0</v>
          </cell>
          <cell r="AM801">
            <v>0</v>
          </cell>
          <cell r="AN801">
            <v>0</v>
          </cell>
          <cell r="AP801">
            <v>0</v>
          </cell>
          <cell r="AT801">
            <v>0</v>
          </cell>
        </row>
        <row r="802">
          <cell r="J802">
            <v>60295490.299999997</v>
          </cell>
          <cell r="K802">
            <v>60295490.299999997</v>
          </cell>
          <cell r="L802">
            <v>60295490.299999997</v>
          </cell>
          <cell r="M802">
            <v>60295490.299999997</v>
          </cell>
          <cell r="N802">
            <v>60295490.299999997</v>
          </cell>
          <cell r="O802">
            <v>60295490.299999997</v>
          </cell>
          <cell r="P802">
            <v>60295490.299999997</v>
          </cell>
          <cell r="Q802">
            <v>60295490.299999997</v>
          </cell>
          <cell r="R802">
            <v>60295490.299999997</v>
          </cell>
          <cell r="S802">
            <v>60295490.299999997</v>
          </cell>
          <cell r="T802">
            <v>60295490.299999997</v>
          </cell>
          <cell r="U802">
            <v>60295490.299999997</v>
          </cell>
          <cell r="V802">
            <v>60295490.299999997</v>
          </cell>
          <cell r="W802">
            <v>60295490.299999997</v>
          </cell>
          <cell r="X802">
            <v>60295490.299999997</v>
          </cell>
          <cell r="Y802">
            <v>60295490.299999997</v>
          </cell>
          <cell r="Z802">
            <v>60295490.299999997</v>
          </cell>
          <cell r="AA802">
            <v>60295490.299999997</v>
          </cell>
          <cell r="AD802">
            <v>60295490.29999999</v>
          </cell>
          <cell r="AE802">
            <v>60295490.29999999</v>
          </cell>
          <cell r="AF802">
            <v>60295490.29999999</v>
          </cell>
          <cell r="AG802">
            <v>60295490.29999999</v>
          </cell>
          <cell r="AH802">
            <v>60295490.29999999</v>
          </cell>
          <cell r="AI802">
            <v>60295490.29999999</v>
          </cell>
          <cell r="AJ802">
            <v>60295490.29999999</v>
          </cell>
          <cell r="AK802">
            <v>60295490.29999999</v>
          </cell>
          <cell r="AL802">
            <v>60295490.29999999</v>
          </cell>
          <cell r="AM802">
            <v>60295490.29999999</v>
          </cell>
          <cell r="AN802">
            <v>60295490.29999999</v>
          </cell>
          <cell r="AP802">
            <v>60057865.237916656</v>
          </cell>
          <cell r="AT802">
            <v>0</v>
          </cell>
        </row>
        <row r="803">
          <cell r="J803">
            <v>-656443.23</v>
          </cell>
          <cell r="K803">
            <v>-1282948.23</v>
          </cell>
          <cell r="L803">
            <v>-1909453.23</v>
          </cell>
          <cell r="M803">
            <v>-2535958.23</v>
          </cell>
          <cell r="N803">
            <v>-3162463.23</v>
          </cell>
          <cell r="O803">
            <v>-3788968.23</v>
          </cell>
          <cell r="P803">
            <v>-4415473.2300000004</v>
          </cell>
          <cell r="Q803">
            <v>-5041978.2300000004</v>
          </cell>
          <cell r="R803">
            <v>-5668483.2300000004</v>
          </cell>
          <cell r="S803">
            <v>-6294988.2300000004</v>
          </cell>
          <cell r="T803">
            <v>-6921493.2300000004</v>
          </cell>
          <cell r="U803">
            <v>-7547998.2300000004</v>
          </cell>
          <cell r="V803">
            <v>-8174503.2300000004</v>
          </cell>
          <cell r="W803">
            <v>-8801008.2300000004</v>
          </cell>
          <cell r="X803">
            <v>-9427513.2300000004</v>
          </cell>
          <cell r="Y803">
            <v>-10054018.23</v>
          </cell>
          <cell r="Z803">
            <v>-10680523.23</v>
          </cell>
          <cell r="AA803">
            <v>-11307028.23</v>
          </cell>
          <cell r="AD803">
            <v>-1282948.2300000002</v>
          </cell>
          <cell r="AE803">
            <v>-1909453.2300000002</v>
          </cell>
          <cell r="AF803">
            <v>-2535958.23</v>
          </cell>
          <cell r="AG803">
            <v>-3162463.2300000004</v>
          </cell>
          <cell r="AH803">
            <v>-3788968.2300000004</v>
          </cell>
          <cell r="AI803">
            <v>-4415473.2300000014</v>
          </cell>
          <cell r="AJ803">
            <v>-5041978.2300000014</v>
          </cell>
          <cell r="AK803">
            <v>-5668483.2300000014</v>
          </cell>
          <cell r="AL803">
            <v>-6294988.2300000014</v>
          </cell>
          <cell r="AM803">
            <v>-6921493.2300000014</v>
          </cell>
          <cell r="AN803">
            <v>-7547998.2300000014</v>
          </cell>
          <cell r="AP803">
            <v>-8277673.3037500018</v>
          </cell>
          <cell r="AT803">
            <v>0</v>
          </cell>
        </row>
        <row r="804">
          <cell r="J804">
            <v>18185772.66</v>
          </cell>
          <cell r="K804">
            <v>18185672.66</v>
          </cell>
          <cell r="L804">
            <v>18185672.66</v>
          </cell>
          <cell r="M804">
            <v>18185672.66</v>
          </cell>
          <cell r="N804">
            <v>18185672.66</v>
          </cell>
          <cell r="O804">
            <v>18185672.66</v>
          </cell>
          <cell r="P804">
            <v>18185672.66</v>
          </cell>
          <cell r="Q804">
            <v>18185672.66</v>
          </cell>
          <cell r="R804">
            <v>18185672.66</v>
          </cell>
          <cell r="S804">
            <v>18185672.66</v>
          </cell>
          <cell r="T804">
            <v>18185672.66</v>
          </cell>
          <cell r="U804">
            <v>18185672.66</v>
          </cell>
          <cell r="V804">
            <v>18185672.66</v>
          </cell>
          <cell r="W804">
            <v>18185672.66</v>
          </cell>
          <cell r="X804">
            <v>18185672.66</v>
          </cell>
          <cell r="Y804">
            <v>18185672.66</v>
          </cell>
          <cell r="Z804">
            <v>18185672.66</v>
          </cell>
          <cell r="AA804">
            <v>18185672.66</v>
          </cell>
          <cell r="AD804">
            <v>18185714.326666664</v>
          </cell>
          <cell r="AE804">
            <v>18185710.16</v>
          </cell>
          <cell r="AF804">
            <v>18185701.826666664</v>
          </cell>
          <cell r="AG804">
            <v>18185693.493333332</v>
          </cell>
          <cell r="AH804">
            <v>18185685.16</v>
          </cell>
          <cell r="AI804">
            <v>18185676.826666664</v>
          </cell>
          <cell r="AJ804">
            <v>18185672.66</v>
          </cell>
          <cell r="AK804">
            <v>18185672.66</v>
          </cell>
          <cell r="AL804">
            <v>18185672.66</v>
          </cell>
          <cell r="AM804">
            <v>18185672.66</v>
          </cell>
          <cell r="AN804">
            <v>18185672.66</v>
          </cell>
          <cell r="AP804">
            <v>18164085.451666664</v>
          </cell>
          <cell r="AT804">
            <v>0</v>
          </cell>
        </row>
        <row r="805">
          <cell r="J805">
            <v>24124865.93</v>
          </cell>
          <cell r="K805">
            <v>24156737.989999998</v>
          </cell>
          <cell r="L805">
            <v>24158611.940000001</v>
          </cell>
          <cell r="M805">
            <v>24157683.210000001</v>
          </cell>
          <cell r="N805">
            <v>24157767.120000001</v>
          </cell>
          <cell r="O805">
            <v>24157793.440000001</v>
          </cell>
          <cell r="P805">
            <v>24157793.440000001</v>
          </cell>
          <cell r="Q805">
            <v>24158235.699999999</v>
          </cell>
          <cell r="R805">
            <v>24158235.699999999</v>
          </cell>
          <cell r="S805">
            <v>24158235.699999999</v>
          </cell>
          <cell r="T805">
            <v>24158235.699999999</v>
          </cell>
          <cell r="U805">
            <v>24158235.699999999</v>
          </cell>
          <cell r="V805">
            <v>24158235.699999999</v>
          </cell>
          <cell r="W805">
            <v>24158235.699999999</v>
          </cell>
          <cell r="X805">
            <v>24158235.699999999</v>
          </cell>
          <cell r="Y805">
            <v>24158235.699999999</v>
          </cell>
          <cell r="Z805">
            <v>24158235.699999999</v>
          </cell>
          <cell r="AA805">
            <v>24158235.699999999</v>
          </cell>
          <cell r="AD805">
            <v>23975372.995833337</v>
          </cell>
          <cell r="AE805">
            <v>24107587.019583333</v>
          </cell>
          <cell r="AF805">
            <v>24159292.893749997</v>
          </cell>
          <cell r="AG805">
            <v>24155728.383333329</v>
          </cell>
          <cell r="AH805">
            <v>24153509.442499995</v>
          </cell>
          <cell r="AI805">
            <v>24156593.03791666</v>
          </cell>
          <cell r="AJ805">
            <v>24158045.849583328</v>
          </cell>
          <cell r="AK805">
            <v>24158092.577499997</v>
          </cell>
          <cell r="AL805">
            <v>24158099.921249997</v>
          </cell>
          <cell r="AM805">
            <v>24158142.465833332</v>
          </cell>
          <cell r="AN805">
            <v>24158180.417499993</v>
          </cell>
          <cell r="AP805">
            <v>24158235.699999992</v>
          </cell>
          <cell r="AT805">
            <v>0</v>
          </cell>
        </row>
        <row r="806">
          <cell r="J806">
            <v>4606263.4400000004</v>
          </cell>
          <cell r="K806">
            <v>4550834.93</v>
          </cell>
          <cell r="L806">
            <v>4556493.84</v>
          </cell>
          <cell r="M806">
            <v>4565453.78</v>
          </cell>
          <cell r="N806">
            <v>4574348.42</v>
          </cell>
          <cell r="O806">
            <v>8269006.0899999999</v>
          </cell>
          <cell r="P806">
            <v>10207048.35</v>
          </cell>
          <cell r="Q806">
            <v>10469305.720000001</v>
          </cell>
          <cell r="R806">
            <v>10417047.289999999</v>
          </cell>
          <cell r="S806">
            <v>10432666.539999999</v>
          </cell>
          <cell r="T806">
            <v>10432841.83</v>
          </cell>
          <cell r="U806">
            <v>10436960.310000001</v>
          </cell>
          <cell r="V806">
            <v>10437020.220000001</v>
          </cell>
          <cell r="W806">
            <v>10437020.220000001</v>
          </cell>
          <cell r="X806">
            <v>10437020.220000001</v>
          </cell>
          <cell r="Y806">
            <v>10437020.220000001</v>
          </cell>
          <cell r="Z806">
            <v>10437020.220000001</v>
          </cell>
          <cell r="AA806">
            <v>10437020.220000001</v>
          </cell>
          <cell r="AD806">
            <v>4718337.1658333335</v>
          </cell>
          <cell r="AE806">
            <v>5588601.8745833337</v>
          </cell>
          <cell r="AF806">
            <v>6457339.9508333327</v>
          </cell>
          <cell r="AG806">
            <v>7093696.4212499997</v>
          </cell>
          <cell r="AH806">
            <v>7544273.8320833333</v>
          </cell>
          <cell r="AI806">
            <v>8036137.4108333327</v>
          </cell>
          <cell r="AJ806">
            <v>8524343.3304166663</v>
          </cell>
          <cell r="AK806">
            <v>9014622.9833333325</v>
          </cell>
          <cell r="AL806">
            <v>9504293.5175000001</v>
          </cell>
          <cell r="AM806">
            <v>9993220.1108333319</v>
          </cell>
          <cell r="AN806">
            <v>10327832.024583334</v>
          </cell>
          <cell r="AP806">
            <v>10435985.039999999</v>
          </cell>
          <cell r="AT806">
            <v>0</v>
          </cell>
        </row>
        <row r="807">
          <cell r="J807">
            <v>0</v>
          </cell>
          <cell r="K807">
            <v>0</v>
          </cell>
          <cell r="L807">
            <v>0</v>
          </cell>
          <cell r="M807">
            <v>0</v>
          </cell>
          <cell r="N807">
            <v>0</v>
          </cell>
          <cell r="O807">
            <v>0</v>
          </cell>
          <cell r="P807">
            <v>0</v>
          </cell>
          <cell r="Q807">
            <v>0</v>
          </cell>
          <cell r="R807">
            <v>0</v>
          </cell>
          <cell r="S807">
            <v>8153022.6399999997</v>
          </cell>
          <cell r="T807">
            <v>8845951.8499999996</v>
          </cell>
          <cell r="U807">
            <v>8457282.75</v>
          </cell>
          <cell r="V807">
            <v>11699595.550000001</v>
          </cell>
          <cell r="W807">
            <v>12083533.539999999</v>
          </cell>
          <cell r="X807">
            <v>12215518.98</v>
          </cell>
          <cell r="Y807">
            <v>12271419.630000001</v>
          </cell>
          <cell r="Z807">
            <v>12403099.369999999</v>
          </cell>
          <cell r="AA807">
            <v>14634406.720000001</v>
          </cell>
          <cell r="AD807">
            <v>0</v>
          </cell>
          <cell r="AE807">
            <v>0</v>
          </cell>
          <cell r="AF807">
            <v>339709.27666666667</v>
          </cell>
          <cell r="AG807">
            <v>1047999.8804166666</v>
          </cell>
          <cell r="AH807">
            <v>1768967.9887499998</v>
          </cell>
          <cell r="AI807">
            <v>2608837.9179166667</v>
          </cell>
          <cell r="AJ807">
            <v>3599801.6300000004</v>
          </cell>
          <cell r="AK807">
            <v>4612262.1516666664</v>
          </cell>
          <cell r="AL807">
            <v>5632551.260416667</v>
          </cell>
          <cell r="AM807">
            <v>6660656.21875</v>
          </cell>
          <cell r="AN807">
            <v>7787218.9725000001</v>
          </cell>
          <cell r="AP807">
            <v>10462746.782083334</v>
          </cell>
          <cell r="AT807">
            <v>0</v>
          </cell>
        </row>
        <row r="808">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D808">
            <v>0</v>
          </cell>
          <cell r="AE808">
            <v>0</v>
          </cell>
          <cell r="AF808">
            <v>0</v>
          </cell>
          <cell r="AG808">
            <v>0</v>
          </cell>
          <cell r="AH808">
            <v>0</v>
          </cell>
          <cell r="AI808">
            <v>0</v>
          </cell>
          <cell r="AJ808">
            <v>0</v>
          </cell>
          <cell r="AK808">
            <v>0</v>
          </cell>
          <cell r="AL808">
            <v>0</v>
          </cell>
          <cell r="AM808">
            <v>0</v>
          </cell>
          <cell r="AN808">
            <v>0</v>
          </cell>
          <cell r="AP808">
            <v>508979.95750000002</v>
          </cell>
          <cell r="AT808">
            <v>0</v>
          </cell>
        </row>
        <row r="809">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D809">
            <v>0</v>
          </cell>
          <cell r="AE809">
            <v>0</v>
          </cell>
          <cell r="AF809">
            <v>0</v>
          </cell>
          <cell r="AG809">
            <v>0</v>
          </cell>
          <cell r="AH809">
            <v>0</v>
          </cell>
          <cell r="AI809">
            <v>0</v>
          </cell>
          <cell r="AJ809">
            <v>0</v>
          </cell>
          <cell r="AK809">
            <v>0</v>
          </cell>
          <cell r="AL809">
            <v>0</v>
          </cell>
          <cell r="AM809">
            <v>0</v>
          </cell>
          <cell r="AN809">
            <v>0</v>
          </cell>
          <cell r="AP809">
            <v>0</v>
          </cell>
          <cell r="AT809">
            <v>23</v>
          </cell>
        </row>
        <row r="810">
          <cell r="J810">
            <v>65708856.939999998</v>
          </cell>
          <cell r="K810">
            <v>65708856.939999998</v>
          </cell>
          <cell r="L810">
            <v>65708856.939999998</v>
          </cell>
          <cell r="M810">
            <v>65708856.939999998</v>
          </cell>
          <cell r="N810">
            <v>65708856.939999998</v>
          </cell>
          <cell r="O810">
            <v>65708856.939999998</v>
          </cell>
          <cell r="P810">
            <v>65708856.939999998</v>
          </cell>
          <cell r="Q810">
            <v>65708856.939999998</v>
          </cell>
          <cell r="R810">
            <v>65708856.939999998</v>
          </cell>
          <cell r="S810">
            <v>65708856.939999998</v>
          </cell>
          <cell r="T810">
            <v>65708856.939999998</v>
          </cell>
          <cell r="U810">
            <v>65708856.939999998</v>
          </cell>
          <cell r="V810">
            <v>65708856.939999998</v>
          </cell>
          <cell r="W810">
            <v>65708856.939999998</v>
          </cell>
          <cell r="X810">
            <v>65708856.939999998</v>
          </cell>
          <cell r="Y810">
            <v>65708856.939999998</v>
          </cell>
          <cell r="Z810">
            <v>65708856.939999998</v>
          </cell>
          <cell r="AA810">
            <v>65708856.939999998</v>
          </cell>
          <cell r="AD810">
            <v>65708856.94000002</v>
          </cell>
          <cell r="AE810">
            <v>65708856.94000002</v>
          </cell>
          <cell r="AF810">
            <v>65708856.94000002</v>
          </cell>
          <cell r="AG810">
            <v>65708856.94000002</v>
          </cell>
          <cell r="AH810">
            <v>65708856.94000002</v>
          </cell>
          <cell r="AI810">
            <v>65708856.94000002</v>
          </cell>
          <cell r="AJ810">
            <v>65708856.94000002</v>
          </cell>
          <cell r="AK810">
            <v>65708856.94000002</v>
          </cell>
          <cell r="AL810">
            <v>65708856.94000002</v>
          </cell>
          <cell r="AM810">
            <v>65708856.94000002</v>
          </cell>
          <cell r="AN810">
            <v>65708856.94000002</v>
          </cell>
          <cell r="AP810">
            <v>62970987.900833346</v>
          </cell>
          <cell r="AT810">
            <v>23</v>
          </cell>
        </row>
        <row r="811">
          <cell r="J811">
            <v>743111.53</v>
          </cell>
          <cell r="K811">
            <v>743111.53</v>
          </cell>
          <cell r="L811">
            <v>743111.53</v>
          </cell>
          <cell r="M811">
            <v>743111.53</v>
          </cell>
          <cell r="N811">
            <v>743111.53</v>
          </cell>
          <cell r="O811">
            <v>743111.53</v>
          </cell>
          <cell r="P811">
            <v>743111.53</v>
          </cell>
          <cell r="Q811">
            <v>743111.53</v>
          </cell>
          <cell r="R811">
            <v>743111.53</v>
          </cell>
          <cell r="S811">
            <v>743111.53</v>
          </cell>
          <cell r="T811">
            <v>743111.53</v>
          </cell>
          <cell r="U811">
            <v>743111.53</v>
          </cell>
          <cell r="V811">
            <v>743111.53</v>
          </cell>
          <cell r="W811">
            <v>743111.53</v>
          </cell>
          <cell r="X811">
            <v>743111.53</v>
          </cell>
          <cell r="Y811">
            <v>743111.53</v>
          </cell>
          <cell r="Z811">
            <v>743111.53</v>
          </cell>
          <cell r="AA811">
            <v>743111.53</v>
          </cell>
          <cell r="AD811">
            <v>743111.53000000014</v>
          </cell>
          <cell r="AE811">
            <v>743111.53000000014</v>
          </cell>
          <cell r="AF811">
            <v>743111.53000000014</v>
          </cell>
          <cell r="AG811">
            <v>743111.53000000014</v>
          </cell>
          <cell r="AH811">
            <v>743111.53000000014</v>
          </cell>
          <cell r="AI811">
            <v>743111.53000000014</v>
          </cell>
          <cell r="AJ811">
            <v>743111.53000000014</v>
          </cell>
          <cell r="AK811">
            <v>743111.53000000014</v>
          </cell>
          <cell r="AL811">
            <v>743111.53000000014</v>
          </cell>
          <cell r="AM811">
            <v>743111.53000000014</v>
          </cell>
          <cell r="AN811">
            <v>743111.53000000014</v>
          </cell>
          <cell r="AP811">
            <v>712148.54958333354</v>
          </cell>
          <cell r="AT811">
            <v>23</v>
          </cell>
        </row>
        <row r="812">
          <cell r="J812">
            <v>-18818583.699999999</v>
          </cell>
          <cell r="K812">
            <v>-18818583.699999999</v>
          </cell>
          <cell r="L812">
            <v>-18818583.699999999</v>
          </cell>
          <cell r="M812">
            <v>-18818583.699999999</v>
          </cell>
          <cell r="N812">
            <v>-18818583.699999999</v>
          </cell>
          <cell r="O812">
            <v>-18818583.699999999</v>
          </cell>
          <cell r="P812">
            <v>-18818583.699999999</v>
          </cell>
          <cell r="Q812">
            <v>-18818583.699999999</v>
          </cell>
          <cell r="R812">
            <v>-18818583.699999999</v>
          </cell>
          <cell r="S812">
            <v>-18818583.699999999</v>
          </cell>
          <cell r="T812">
            <v>-18818583.699999999</v>
          </cell>
          <cell r="U812">
            <v>-18818583.699999999</v>
          </cell>
          <cell r="V812">
            <v>-18818583.699999999</v>
          </cell>
          <cell r="W812">
            <v>-18818583.699999999</v>
          </cell>
          <cell r="X812">
            <v>-18818583.699999999</v>
          </cell>
          <cell r="Y812">
            <v>-18818583.699999999</v>
          </cell>
          <cell r="Z812">
            <v>-18818583.699999999</v>
          </cell>
          <cell r="AA812">
            <v>-18818583.699999999</v>
          </cell>
          <cell r="AD812">
            <v>-18818583.699999996</v>
          </cell>
          <cell r="AE812">
            <v>-18818583.699999996</v>
          </cell>
          <cell r="AF812">
            <v>-18818583.699999996</v>
          </cell>
          <cell r="AG812">
            <v>-18818583.699999996</v>
          </cell>
          <cell r="AH812">
            <v>-18818583.699999996</v>
          </cell>
          <cell r="AI812">
            <v>-18818583.699999996</v>
          </cell>
          <cell r="AJ812">
            <v>-18818583.699999996</v>
          </cell>
          <cell r="AK812">
            <v>-18818583.699999996</v>
          </cell>
          <cell r="AL812">
            <v>-18818583.699999996</v>
          </cell>
          <cell r="AM812">
            <v>-18818583.699999996</v>
          </cell>
          <cell r="AN812">
            <v>-18818583.699999996</v>
          </cell>
          <cell r="AP812">
            <v>-18034476.045833331</v>
          </cell>
          <cell r="AT812">
            <v>23</v>
          </cell>
        </row>
        <row r="813">
          <cell r="J813">
            <v>-18496937.239999998</v>
          </cell>
          <cell r="K813">
            <v>-18621495.739999998</v>
          </cell>
          <cell r="L813">
            <v>-18746054.239999998</v>
          </cell>
          <cell r="M813">
            <v>-18870612.739999998</v>
          </cell>
          <cell r="N813">
            <v>-18995171.239999998</v>
          </cell>
          <cell r="O813">
            <v>-19119729.739999998</v>
          </cell>
          <cell r="P813">
            <v>-19244288.239999998</v>
          </cell>
          <cell r="Q813">
            <v>-19368846.739999998</v>
          </cell>
          <cell r="R813">
            <v>-19493405.239999998</v>
          </cell>
          <cell r="S813">
            <v>-19617963.739999998</v>
          </cell>
          <cell r="T813">
            <v>-19742522.239999998</v>
          </cell>
          <cell r="U813">
            <v>-19867080.739999998</v>
          </cell>
          <cell r="V813">
            <v>-19991639.239999998</v>
          </cell>
          <cell r="W813">
            <v>-20116197.739999998</v>
          </cell>
          <cell r="X813">
            <v>-20240756.239999998</v>
          </cell>
          <cell r="Y813">
            <v>-20365314.739999998</v>
          </cell>
          <cell r="Z813">
            <v>-20489873.239999998</v>
          </cell>
          <cell r="AA813">
            <v>-20614431.739999998</v>
          </cell>
          <cell r="AD813">
            <v>-18621495.740000002</v>
          </cell>
          <cell r="AE813">
            <v>-18746054.240000002</v>
          </cell>
          <cell r="AF813">
            <v>-18870612.740000002</v>
          </cell>
          <cell r="AG813">
            <v>-18995171.240000002</v>
          </cell>
          <cell r="AH813">
            <v>-19119729.740000002</v>
          </cell>
          <cell r="AI813">
            <v>-19244288.240000002</v>
          </cell>
          <cell r="AJ813">
            <v>-19368846.740000002</v>
          </cell>
          <cell r="AK813">
            <v>-19493405.240000002</v>
          </cell>
          <cell r="AL813">
            <v>-19617963.740000002</v>
          </cell>
          <cell r="AM813">
            <v>-19742522.240000002</v>
          </cell>
          <cell r="AN813">
            <v>-19867080.740000002</v>
          </cell>
          <cell r="AP813">
            <v>-19246883.209166668</v>
          </cell>
          <cell r="AT813">
            <v>23</v>
          </cell>
        </row>
        <row r="814">
          <cell r="J814">
            <v>-30211680.609999999</v>
          </cell>
          <cell r="K814">
            <v>-30211680.609999999</v>
          </cell>
          <cell r="L814">
            <v>-30211680.609999999</v>
          </cell>
          <cell r="M814">
            <v>-30211680.609999999</v>
          </cell>
          <cell r="N814">
            <v>-30211680.609999999</v>
          </cell>
          <cell r="O814">
            <v>-30211680.609999999</v>
          </cell>
          <cell r="P814">
            <v>-30211680.609999999</v>
          </cell>
          <cell r="Q814">
            <v>-30211680.609999999</v>
          </cell>
          <cell r="R814">
            <v>-30211680.609999999</v>
          </cell>
          <cell r="S814">
            <v>-30211680.609999999</v>
          </cell>
          <cell r="T814">
            <v>-30211680.609999999</v>
          </cell>
          <cell r="U814">
            <v>-30211680.609999999</v>
          </cell>
          <cell r="V814">
            <v>-30211680.609999999</v>
          </cell>
          <cell r="W814">
            <v>-30211680.609999999</v>
          </cell>
          <cell r="X814">
            <v>-30211680.609999999</v>
          </cell>
          <cell r="Y814">
            <v>-30211680.609999999</v>
          </cell>
          <cell r="Z814">
            <v>-30211680.609999999</v>
          </cell>
          <cell r="AA814">
            <v>-30211680.609999999</v>
          </cell>
          <cell r="AD814">
            <v>-30211680.610000011</v>
          </cell>
          <cell r="AE814">
            <v>-30211680.610000011</v>
          </cell>
          <cell r="AF814">
            <v>-30211680.610000011</v>
          </cell>
          <cell r="AG814">
            <v>-30211680.610000011</v>
          </cell>
          <cell r="AH814">
            <v>-30211680.610000011</v>
          </cell>
          <cell r="AI814">
            <v>-30211680.610000011</v>
          </cell>
          <cell r="AJ814">
            <v>-30211680.610000011</v>
          </cell>
          <cell r="AK814">
            <v>-30211680.610000011</v>
          </cell>
          <cell r="AL814">
            <v>-30211680.610000011</v>
          </cell>
          <cell r="AM814">
            <v>-30211680.610000011</v>
          </cell>
          <cell r="AN814">
            <v>-30211680.610000011</v>
          </cell>
          <cell r="AP814">
            <v>-28952860.584583342</v>
          </cell>
          <cell r="AT814">
            <v>23</v>
          </cell>
        </row>
        <row r="815">
          <cell r="J815">
            <v>140739.47</v>
          </cell>
          <cell r="K815">
            <v>120633.79</v>
          </cell>
          <cell r="L815">
            <v>100528.11</v>
          </cell>
          <cell r="M815">
            <v>80422.429999999993</v>
          </cell>
          <cell r="N815">
            <v>60316.75</v>
          </cell>
          <cell r="O815">
            <v>40211.07</v>
          </cell>
          <cell r="P815">
            <v>20105.39</v>
          </cell>
          <cell r="Q815">
            <v>0</v>
          </cell>
          <cell r="R815">
            <v>0</v>
          </cell>
          <cell r="S815">
            <v>0</v>
          </cell>
          <cell r="T815">
            <v>0</v>
          </cell>
          <cell r="U815">
            <v>0</v>
          </cell>
          <cell r="V815">
            <v>0</v>
          </cell>
          <cell r="W815">
            <v>0</v>
          </cell>
          <cell r="X815">
            <v>0</v>
          </cell>
          <cell r="Y815">
            <v>0</v>
          </cell>
          <cell r="Z815">
            <v>0</v>
          </cell>
          <cell r="AA815">
            <v>0</v>
          </cell>
          <cell r="AD815">
            <v>120633.80208333333</v>
          </cell>
          <cell r="AE815">
            <v>101365.88291666667</v>
          </cell>
          <cell r="AF815">
            <v>83773.437083333338</v>
          </cell>
          <cell r="AG815">
            <v>67856.464583333334</v>
          </cell>
          <cell r="AH815">
            <v>53614.965416666666</v>
          </cell>
          <cell r="AI815">
            <v>41048.939583333333</v>
          </cell>
          <cell r="AJ815">
            <v>30158.387083333335</v>
          </cell>
          <cell r="AK815">
            <v>20943.307916666668</v>
          </cell>
          <cell r="AL815">
            <v>13403.702083333332</v>
          </cell>
          <cell r="AM815">
            <v>7539.569583333333</v>
          </cell>
          <cell r="AN815">
            <v>3350.9104166666671</v>
          </cell>
          <cell r="AP815">
            <v>0</v>
          </cell>
          <cell r="AT815" t="str">
            <v>23</v>
          </cell>
        </row>
        <row r="816">
          <cell r="J816">
            <v>9156182.8399999999</v>
          </cell>
          <cell r="K816">
            <v>8873557.8399999999</v>
          </cell>
          <cell r="L816">
            <v>8590932.8399999999</v>
          </cell>
          <cell r="M816">
            <v>8308307.8399999999</v>
          </cell>
          <cell r="N816">
            <v>8025682.8399999999</v>
          </cell>
          <cell r="O816">
            <v>7743057.8399999999</v>
          </cell>
          <cell r="P816">
            <v>7460432.8399999999</v>
          </cell>
          <cell r="Q816">
            <v>7177807.8399999999</v>
          </cell>
          <cell r="R816">
            <v>6895182.8399999999</v>
          </cell>
          <cell r="S816">
            <v>6612557.8399999999</v>
          </cell>
          <cell r="T816">
            <v>6329932.8399999999</v>
          </cell>
          <cell r="U816">
            <v>6047307.8399999999</v>
          </cell>
          <cell r="V816">
            <v>5764682.8399999999</v>
          </cell>
          <cell r="W816">
            <v>5482057.8399999999</v>
          </cell>
          <cell r="X816">
            <v>5199432.84</v>
          </cell>
          <cell r="Y816">
            <v>4916807.84</v>
          </cell>
          <cell r="Z816">
            <v>4634182.84</v>
          </cell>
          <cell r="AA816">
            <v>4351557.84</v>
          </cell>
          <cell r="AD816">
            <v>8873557.8400000017</v>
          </cell>
          <cell r="AE816">
            <v>8590932.8400000017</v>
          </cell>
          <cell r="AF816">
            <v>8308307.8400000026</v>
          </cell>
          <cell r="AG816">
            <v>8025682.8400000026</v>
          </cell>
          <cell r="AH816">
            <v>7743057.8400000026</v>
          </cell>
          <cell r="AI816">
            <v>7460432.8400000026</v>
          </cell>
          <cell r="AJ816">
            <v>7177807.8400000026</v>
          </cell>
          <cell r="AK816">
            <v>6895182.8400000026</v>
          </cell>
          <cell r="AL816">
            <v>6612557.8400000026</v>
          </cell>
          <cell r="AM816">
            <v>6329932.8400000026</v>
          </cell>
          <cell r="AN816">
            <v>6047307.8400000026</v>
          </cell>
          <cell r="AP816">
            <v>5482057.8400000008</v>
          </cell>
          <cell r="AT816" t="str">
            <v>23</v>
          </cell>
        </row>
        <row r="817">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D817">
            <v>0</v>
          </cell>
          <cell r="AE817">
            <v>0</v>
          </cell>
          <cell r="AF817">
            <v>0</v>
          </cell>
          <cell r="AG817">
            <v>0</v>
          </cell>
          <cell r="AH817">
            <v>0</v>
          </cell>
          <cell r="AI817">
            <v>0</v>
          </cell>
          <cell r="AJ817">
            <v>0</v>
          </cell>
          <cell r="AK817">
            <v>0</v>
          </cell>
          <cell r="AL817">
            <v>0</v>
          </cell>
          <cell r="AM817">
            <v>0</v>
          </cell>
          <cell r="AN817">
            <v>0</v>
          </cell>
          <cell r="AP817">
            <v>0</v>
          </cell>
          <cell r="AT817">
            <v>23</v>
          </cell>
        </row>
        <row r="818">
          <cell r="J818">
            <v>1659064.15</v>
          </cell>
          <cell r="K818">
            <v>1775698.55</v>
          </cell>
          <cell r="L818">
            <v>1863053.43</v>
          </cell>
          <cell r="M818">
            <v>1557700.43</v>
          </cell>
          <cell r="N818">
            <v>1649183.07</v>
          </cell>
          <cell r="O818">
            <v>1731134.89</v>
          </cell>
          <cell r="P818">
            <v>1854770.55</v>
          </cell>
          <cell r="Q818">
            <v>1252850.99</v>
          </cell>
          <cell r="R818">
            <v>9923225.0299999993</v>
          </cell>
          <cell r="S818">
            <v>1261692.8799999999</v>
          </cell>
          <cell r="T818">
            <v>1281071.2</v>
          </cell>
          <cell r="U818">
            <v>1294834.92</v>
          </cell>
          <cell r="V818">
            <v>1336045.75</v>
          </cell>
          <cell r="W818">
            <v>1360673.36</v>
          </cell>
          <cell r="X818">
            <v>1397939.63</v>
          </cell>
          <cell r="Y818">
            <v>1417899.94</v>
          </cell>
          <cell r="Z818">
            <v>1439819.57</v>
          </cell>
          <cell r="AA818">
            <v>1457472.87</v>
          </cell>
          <cell r="AD818">
            <v>1567854.4437500003</v>
          </cell>
          <cell r="AE818">
            <v>1931685.7604166667</v>
          </cell>
          <cell r="AF818">
            <v>2293042.4445833336</v>
          </cell>
          <cell r="AG818">
            <v>2285633.5233333334</v>
          </cell>
          <cell r="AH818">
            <v>2268768.7537499997</v>
          </cell>
          <cell r="AI818">
            <v>2245230.9074999997</v>
          </cell>
          <cell r="AJ818">
            <v>2214479.0912500001</v>
          </cell>
          <cell r="AK818">
            <v>2177806.6333333333</v>
          </cell>
          <cell r="AL818">
            <v>2152601.8712499999</v>
          </cell>
          <cell r="AM818">
            <v>2138053.3716666666</v>
          </cell>
          <cell r="AN818">
            <v>2117927.3083333331</v>
          </cell>
          <cell r="AP818">
            <v>2022208.4783333335</v>
          </cell>
          <cell r="AT818" t="str">
            <v>58</v>
          </cell>
        </row>
        <row r="819">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D819">
            <v>0</v>
          </cell>
          <cell r="AE819">
            <v>0</v>
          </cell>
          <cell r="AF819">
            <v>0</v>
          </cell>
          <cell r="AG819">
            <v>0</v>
          </cell>
          <cell r="AH819">
            <v>0</v>
          </cell>
          <cell r="AI819">
            <v>0</v>
          </cell>
          <cell r="AJ819">
            <v>0</v>
          </cell>
          <cell r="AK819">
            <v>0</v>
          </cell>
          <cell r="AL819">
            <v>0</v>
          </cell>
          <cell r="AM819">
            <v>0</v>
          </cell>
          <cell r="AN819">
            <v>0</v>
          </cell>
          <cell r="AP819">
            <v>0</v>
          </cell>
          <cell r="AT819" t="str">
            <v>57</v>
          </cell>
        </row>
        <row r="820">
          <cell r="J820">
            <v>38058394.75</v>
          </cell>
          <cell r="K820">
            <v>47785361.57</v>
          </cell>
          <cell r="L820">
            <v>55920120.219999999</v>
          </cell>
          <cell r="M820">
            <v>64031529.689999998</v>
          </cell>
          <cell r="N820">
            <v>70823650.810000002</v>
          </cell>
          <cell r="O820">
            <v>80733929.379999995</v>
          </cell>
          <cell r="P820">
            <v>88557319.370000005</v>
          </cell>
          <cell r="Q820">
            <v>100933892.91</v>
          </cell>
          <cell r="R820">
            <v>106597433.47</v>
          </cell>
          <cell r="S820">
            <v>114874585.25</v>
          </cell>
          <cell r="T820">
            <v>121829366.89</v>
          </cell>
          <cell r="U820">
            <v>130230613.09999999</v>
          </cell>
          <cell r="V820">
            <v>36620282.490000002</v>
          </cell>
          <cell r="W820">
            <v>46773762.359999999</v>
          </cell>
          <cell r="X820">
            <v>56285735.719999999</v>
          </cell>
          <cell r="Y820">
            <v>63149584.829999998</v>
          </cell>
          <cell r="Z820">
            <v>71981606.200000003</v>
          </cell>
          <cell r="AA820">
            <v>80347059.530000001</v>
          </cell>
          <cell r="AD820">
            <v>82713044.22541666</v>
          </cell>
          <cell r="AE820">
            <v>83289292.894999996</v>
          </cell>
          <cell r="AF820">
            <v>83808621.877916679</v>
          </cell>
          <cell r="AG820">
            <v>84303805.164166659</v>
          </cell>
          <cell r="AH820">
            <v>84782469.510416672</v>
          </cell>
          <cell r="AI820">
            <v>84971428.439999998</v>
          </cell>
          <cell r="AJ820">
            <v>84869357.128750011</v>
          </cell>
          <cell r="AK820">
            <v>84842441.140833333</v>
          </cell>
          <cell r="AL820">
            <v>84820927.417500004</v>
          </cell>
          <cell r="AM820">
            <v>84832427.856250003</v>
          </cell>
          <cell r="AN820">
            <v>84864556.420416683</v>
          </cell>
          <cell r="AP820">
            <v>85111827.087083355</v>
          </cell>
          <cell r="AT820" t="str">
            <v>57</v>
          </cell>
        </row>
        <row r="821">
          <cell r="J821">
            <v>51169744.649999999</v>
          </cell>
          <cell r="K821">
            <v>50964245.829999998</v>
          </cell>
          <cell r="L821">
            <v>50758747.009999998</v>
          </cell>
          <cell r="M821">
            <v>50553248.189999998</v>
          </cell>
          <cell r="N821">
            <v>50347749.369999997</v>
          </cell>
          <cell r="O821">
            <v>50142250.549999997</v>
          </cell>
          <cell r="P821">
            <v>49936751.729999997</v>
          </cell>
          <cell r="Q821">
            <v>51403518.619999997</v>
          </cell>
          <cell r="R821">
            <v>51198019.799999997</v>
          </cell>
          <cell r="S821">
            <v>50992520.979999997</v>
          </cell>
          <cell r="T821">
            <v>50778090.229999997</v>
          </cell>
          <cell r="U821">
            <v>50569614.100000001</v>
          </cell>
          <cell r="V821">
            <v>50361137.969999999</v>
          </cell>
          <cell r="W821">
            <v>50152661.840000004</v>
          </cell>
          <cell r="X821">
            <v>49944185.710000001</v>
          </cell>
          <cell r="Y821">
            <v>49735709.579999998</v>
          </cell>
          <cell r="Z821">
            <v>49527233.450000003</v>
          </cell>
          <cell r="AA821">
            <v>49318757.32</v>
          </cell>
          <cell r="AD821">
            <v>51033923.509583324</v>
          </cell>
          <cell r="AE821">
            <v>50967780.188749999</v>
          </cell>
          <cell r="AF821">
            <v>50901636.867916666</v>
          </cell>
          <cell r="AG821">
            <v>50835121.37166667</v>
          </cell>
          <cell r="AH821">
            <v>50768109.64541667</v>
          </cell>
          <cell r="AI821">
            <v>50700849.810000002</v>
          </cell>
          <cell r="AJ821">
            <v>50633341.865416676</v>
          </cell>
          <cell r="AK821">
            <v>50565585.811666675</v>
          </cell>
          <cell r="AL821">
            <v>50497581.648750007</v>
          </cell>
          <cell r="AM821">
            <v>50429329.376666665</v>
          </cell>
          <cell r="AN821">
            <v>50360828.995416664</v>
          </cell>
          <cell r="AP821">
            <v>50211686.626249991</v>
          </cell>
          <cell r="AT821">
            <v>23</v>
          </cell>
        </row>
        <row r="822">
          <cell r="J822">
            <v>5118002.0199999996</v>
          </cell>
          <cell r="K822">
            <v>6253370.5899999999</v>
          </cell>
          <cell r="L822">
            <v>7001703.5899999999</v>
          </cell>
          <cell r="M822">
            <v>7929707.54</v>
          </cell>
          <cell r="N822">
            <v>8890646.4700000007</v>
          </cell>
          <cell r="O822">
            <v>9790389.7699999996</v>
          </cell>
          <cell r="P822">
            <v>11085862.91</v>
          </cell>
          <cell r="Q822">
            <v>13643850.26</v>
          </cell>
          <cell r="R822">
            <v>15141851.18</v>
          </cell>
          <cell r="S822">
            <v>16049936.57</v>
          </cell>
          <cell r="T822">
            <v>17220998.510000002</v>
          </cell>
          <cell r="U822">
            <v>18316056.199999999</v>
          </cell>
          <cell r="V822">
            <v>5651389.5800000001</v>
          </cell>
          <cell r="W822">
            <v>7040950.4199999999</v>
          </cell>
          <cell r="X822">
            <v>8239781.2999999998</v>
          </cell>
          <cell r="Y822">
            <v>8873379.9100000001</v>
          </cell>
          <cell r="Z822">
            <v>10487191.619999999</v>
          </cell>
          <cell r="AA822">
            <v>11853035.279999999</v>
          </cell>
          <cell r="AD822">
            <v>11112534.675416665</v>
          </cell>
          <cell r="AE822">
            <v>11163681.699166669</v>
          </cell>
          <cell r="AF822">
            <v>11216910.949166669</v>
          </cell>
          <cell r="AG822">
            <v>11269859.435416667</v>
          </cell>
          <cell r="AH822">
            <v>11334008.24</v>
          </cell>
          <cell r="AI822">
            <v>11392422.449166669</v>
          </cell>
          <cell r="AJ822">
            <v>11447462.757083334</v>
          </cell>
          <cell r="AK822">
            <v>11531865.154583333</v>
          </cell>
          <cell r="AL822">
            <v>11622771.407916667</v>
          </cell>
          <cell r="AM822">
            <v>11728613.804583333</v>
          </cell>
          <cell r="AN822">
            <v>11881080.082083335</v>
          </cell>
          <cell r="AP822">
            <v>12179750.240416666</v>
          </cell>
          <cell r="AT822" t="str">
            <v>57</v>
          </cell>
        </row>
        <row r="823">
          <cell r="J823">
            <v>21589277</v>
          </cell>
          <cell r="K823">
            <v>21589277</v>
          </cell>
          <cell r="L823">
            <v>21589277</v>
          </cell>
          <cell r="M823">
            <v>21589277</v>
          </cell>
          <cell r="N823">
            <v>21589277</v>
          </cell>
          <cell r="O823">
            <v>21589277</v>
          </cell>
          <cell r="P823">
            <v>21589277</v>
          </cell>
          <cell r="Q823">
            <v>21589277</v>
          </cell>
          <cell r="R823">
            <v>21589277</v>
          </cell>
          <cell r="S823">
            <v>21589277</v>
          </cell>
          <cell r="T823">
            <v>21589277</v>
          </cell>
          <cell r="U823">
            <v>21589277</v>
          </cell>
          <cell r="V823">
            <v>21589277</v>
          </cell>
          <cell r="W823">
            <v>21589277</v>
          </cell>
          <cell r="X823">
            <v>21589277</v>
          </cell>
          <cell r="Y823">
            <v>21589277</v>
          </cell>
          <cell r="Z823">
            <v>21589277</v>
          </cell>
          <cell r="AA823">
            <v>21589277</v>
          </cell>
          <cell r="AD823">
            <v>21589277</v>
          </cell>
          <cell r="AE823">
            <v>21589277</v>
          </cell>
          <cell r="AF823">
            <v>21589277</v>
          </cell>
          <cell r="AG823">
            <v>21589277</v>
          </cell>
          <cell r="AH823">
            <v>21589277</v>
          </cell>
          <cell r="AI823">
            <v>21589277</v>
          </cell>
          <cell r="AJ823">
            <v>21589277</v>
          </cell>
          <cell r="AK823">
            <v>21589277</v>
          </cell>
          <cell r="AL823">
            <v>21589277</v>
          </cell>
          <cell r="AM823">
            <v>21589277</v>
          </cell>
          <cell r="AN823">
            <v>21589277</v>
          </cell>
          <cell r="AP823">
            <v>21589277</v>
          </cell>
          <cell r="AT823">
            <v>23</v>
          </cell>
        </row>
        <row r="824">
          <cell r="J824">
            <v>1947952.78</v>
          </cell>
          <cell r="K824">
            <v>1394924.45</v>
          </cell>
          <cell r="L824">
            <v>881594.53</v>
          </cell>
          <cell r="M824">
            <v>447007.72</v>
          </cell>
          <cell r="N824">
            <v>-125384.6</v>
          </cell>
          <cell r="O824">
            <v>-1126840.44</v>
          </cell>
          <cell r="P824">
            <v>-2491887.87</v>
          </cell>
          <cell r="Q824">
            <v>-5054949.3499999996</v>
          </cell>
          <cell r="R824">
            <v>-7858900.9500000002</v>
          </cell>
          <cell r="S824">
            <v>-9934408.5999999996</v>
          </cell>
          <cell r="T824">
            <v>-12025014.24</v>
          </cell>
          <cell r="U824">
            <v>-13406343.83</v>
          </cell>
          <cell r="V824">
            <v>-634079.51</v>
          </cell>
          <cell r="W824">
            <v>-1183927.25</v>
          </cell>
          <cell r="X824">
            <v>-1636195.54</v>
          </cell>
          <cell r="Y824">
            <v>-2041213.49</v>
          </cell>
          <cell r="Z824">
            <v>-2552008.63</v>
          </cell>
          <cell r="AA824">
            <v>-3663958.33</v>
          </cell>
          <cell r="AD824">
            <v>-3270798.0245833336</v>
          </cell>
          <cell r="AE824">
            <v>-3311654.0954166669</v>
          </cell>
          <cell r="AF824">
            <v>-3428373.2233333332</v>
          </cell>
          <cell r="AG824">
            <v>-3601944.2554166666</v>
          </cell>
          <cell r="AH824">
            <v>-3822737.9908333332</v>
          </cell>
          <cell r="AI824">
            <v>-4053605.5454166667</v>
          </cell>
          <cell r="AJ824">
            <v>-4268642.3783333329</v>
          </cell>
          <cell r="AK824">
            <v>-4481002.4520833334</v>
          </cell>
          <cell r="AL824">
            <v>-4689586.2554166662</v>
          </cell>
          <cell r="AM824">
            <v>-4894371.4737499999</v>
          </cell>
          <cell r="AN824">
            <v>-5101194.05375</v>
          </cell>
          <cell r="AP824">
            <v>-5556043.6537499996</v>
          </cell>
          <cell r="AT824" t="str">
            <v>57</v>
          </cell>
        </row>
        <row r="825">
          <cell r="J825">
            <v>-16958230.48</v>
          </cell>
          <cell r="K825">
            <v>-17006270.370000001</v>
          </cell>
          <cell r="L825">
            <v>-17054310.260000002</v>
          </cell>
          <cell r="M825">
            <v>-17102350.149999999</v>
          </cell>
          <cell r="N825">
            <v>-17150390.039999999</v>
          </cell>
          <cell r="O825">
            <v>-17198429.93</v>
          </cell>
          <cell r="P825">
            <v>-17246469.82</v>
          </cell>
          <cell r="Q825">
            <v>-17294509.710000001</v>
          </cell>
          <cell r="R825">
            <v>-17342549.600000001</v>
          </cell>
          <cell r="S825">
            <v>-17390589.489999998</v>
          </cell>
          <cell r="T825">
            <v>-17438629.379999999</v>
          </cell>
          <cell r="U825">
            <v>-17486669.27</v>
          </cell>
          <cell r="V825">
            <v>-17534709.16</v>
          </cell>
          <cell r="W825">
            <v>-17582749.050000001</v>
          </cell>
          <cell r="X825">
            <v>-17630788.940000001</v>
          </cell>
          <cell r="Y825">
            <v>-17678828.829999998</v>
          </cell>
          <cell r="Z825">
            <v>-17726868.719999999</v>
          </cell>
          <cell r="AA825">
            <v>-17774908.609999999</v>
          </cell>
          <cell r="AD825">
            <v>-17006270.370000001</v>
          </cell>
          <cell r="AE825">
            <v>-17054310.260000002</v>
          </cell>
          <cell r="AF825">
            <v>-17102350.150000002</v>
          </cell>
          <cell r="AG825">
            <v>-17150390.039999999</v>
          </cell>
          <cell r="AH825">
            <v>-17198429.93</v>
          </cell>
          <cell r="AI825">
            <v>-17246469.82</v>
          </cell>
          <cell r="AJ825">
            <v>-17294509.710000001</v>
          </cell>
          <cell r="AK825">
            <v>-17342549.600000001</v>
          </cell>
          <cell r="AL825">
            <v>-17390589.489999998</v>
          </cell>
          <cell r="AM825">
            <v>-17438629.379999999</v>
          </cell>
          <cell r="AN825">
            <v>-17486669.27</v>
          </cell>
          <cell r="AP825">
            <v>-17582749.049999997</v>
          </cell>
          <cell r="AT825">
            <v>23</v>
          </cell>
        </row>
        <row r="826">
          <cell r="J826">
            <v>1119810</v>
          </cell>
          <cell r="K826">
            <v>1108243</v>
          </cell>
          <cell r="L826">
            <v>1096676</v>
          </cell>
          <cell r="M826">
            <v>1085109</v>
          </cell>
          <cell r="N826">
            <v>1073542</v>
          </cell>
          <cell r="O826">
            <v>1061975</v>
          </cell>
          <cell r="P826">
            <v>1050408</v>
          </cell>
          <cell r="Q826">
            <v>1038841</v>
          </cell>
          <cell r="R826">
            <v>1027274</v>
          </cell>
          <cell r="S826">
            <v>1015707</v>
          </cell>
          <cell r="T826">
            <v>1004140</v>
          </cell>
          <cell r="U826">
            <v>992573</v>
          </cell>
          <cell r="V826">
            <v>981006</v>
          </cell>
          <cell r="W826">
            <v>969439</v>
          </cell>
          <cell r="X826">
            <v>957872</v>
          </cell>
          <cell r="Y826">
            <v>946305</v>
          </cell>
          <cell r="Z826">
            <v>934738</v>
          </cell>
          <cell r="AA826">
            <v>923171</v>
          </cell>
          <cell r="AD826">
            <v>1108243</v>
          </cell>
          <cell r="AE826">
            <v>1096676</v>
          </cell>
          <cell r="AF826">
            <v>1085109</v>
          </cell>
          <cell r="AG826">
            <v>1073542</v>
          </cell>
          <cell r="AH826">
            <v>1061975</v>
          </cell>
          <cell r="AI826">
            <v>1050408</v>
          </cell>
          <cell r="AJ826">
            <v>1038841</v>
          </cell>
          <cell r="AK826">
            <v>1027274</v>
          </cell>
          <cell r="AL826">
            <v>1015707</v>
          </cell>
          <cell r="AM826">
            <v>1004140</v>
          </cell>
          <cell r="AN826">
            <v>992573</v>
          </cell>
          <cell r="AP826">
            <v>969439</v>
          </cell>
          <cell r="AT826" t="str">
            <v>23</v>
          </cell>
        </row>
        <row r="827">
          <cell r="J827">
            <v>113632921</v>
          </cell>
          <cell r="K827">
            <v>113632921</v>
          </cell>
          <cell r="L827">
            <v>113632921</v>
          </cell>
          <cell r="M827">
            <v>113632921</v>
          </cell>
          <cell r="N827">
            <v>113632921</v>
          </cell>
          <cell r="O827">
            <v>113632921</v>
          </cell>
          <cell r="P827">
            <v>113632921</v>
          </cell>
          <cell r="Q827">
            <v>113632921</v>
          </cell>
          <cell r="R827">
            <v>113632921</v>
          </cell>
          <cell r="S827">
            <v>113632921</v>
          </cell>
          <cell r="T827">
            <v>113632921</v>
          </cell>
          <cell r="U827">
            <v>113632921</v>
          </cell>
          <cell r="V827">
            <v>113632921</v>
          </cell>
          <cell r="W827">
            <v>113632921</v>
          </cell>
          <cell r="X827">
            <v>113632921</v>
          </cell>
          <cell r="Y827">
            <v>113632921</v>
          </cell>
          <cell r="Z827">
            <v>113632921</v>
          </cell>
          <cell r="AA827">
            <v>113632921</v>
          </cell>
          <cell r="AD827">
            <v>113632921</v>
          </cell>
          <cell r="AE827">
            <v>113632921</v>
          </cell>
          <cell r="AF827">
            <v>113632921</v>
          </cell>
          <cell r="AG827">
            <v>113632921</v>
          </cell>
          <cell r="AH827">
            <v>113632921</v>
          </cell>
          <cell r="AI827">
            <v>113632921</v>
          </cell>
          <cell r="AJ827">
            <v>113632921</v>
          </cell>
          <cell r="AK827">
            <v>113632921</v>
          </cell>
          <cell r="AL827">
            <v>113632921</v>
          </cell>
          <cell r="AM827">
            <v>113632921</v>
          </cell>
          <cell r="AN827">
            <v>113632921</v>
          </cell>
          <cell r="AP827">
            <v>113632921</v>
          </cell>
          <cell r="AT827">
            <v>23</v>
          </cell>
        </row>
        <row r="828">
          <cell r="J828">
            <v>-109812507.98999999</v>
          </cell>
          <cell r="K828">
            <v>-110106392.98999999</v>
          </cell>
          <cell r="L828">
            <v>-110400277.98999999</v>
          </cell>
          <cell r="M828">
            <v>-110694162.98999999</v>
          </cell>
          <cell r="N828">
            <v>-110988047.98999999</v>
          </cell>
          <cell r="O828">
            <v>-111281932.98999999</v>
          </cell>
          <cell r="P828">
            <v>-111575817.98999999</v>
          </cell>
          <cell r="Q828">
            <v>-111869702.98999999</v>
          </cell>
          <cell r="R828">
            <v>-112163587.98999999</v>
          </cell>
          <cell r="S828">
            <v>-112457472.98999999</v>
          </cell>
          <cell r="T828">
            <v>-112751357.98999999</v>
          </cell>
          <cell r="U828">
            <v>-113045242.98999999</v>
          </cell>
          <cell r="V828">
            <v>-113339127.98999999</v>
          </cell>
          <cell r="W828">
            <v>-113633012.98999999</v>
          </cell>
          <cell r="X828">
            <v>-113632921</v>
          </cell>
          <cell r="Y828">
            <v>-113632921</v>
          </cell>
          <cell r="Z828">
            <v>-113632921</v>
          </cell>
          <cell r="AA828">
            <v>-113632921</v>
          </cell>
          <cell r="AD828">
            <v>-110106392.98999999</v>
          </cell>
          <cell r="AE828">
            <v>-110400277.98999999</v>
          </cell>
          <cell r="AF828">
            <v>-110694162.98999999</v>
          </cell>
          <cell r="AG828">
            <v>-110988047.98999999</v>
          </cell>
          <cell r="AH828">
            <v>-111281932.98999999</v>
          </cell>
          <cell r="AI828">
            <v>-111575817.98999999</v>
          </cell>
          <cell r="AJ828">
            <v>-111869702.98999999</v>
          </cell>
          <cell r="AK828">
            <v>-112151338.94874997</v>
          </cell>
          <cell r="AL828">
            <v>-112408480.65791667</v>
          </cell>
          <cell r="AM828">
            <v>-112641131.95041664</v>
          </cell>
          <cell r="AN828">
            <v>-112849292.82625</v>
          </cell>
          <cell r="AP828">
            <v>-113192143.32791667</v>
          </cell>
          <cell r="AT828">
            <v>23</v>
          </cell>
        </row>
        <row r="829">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D829">
            <v>0</v>
          </cell>
          <cell r="AE829">
            <v>0</v>
          </cell>
          <cell r="AF829">
            <v>0</v>
          </cell>
          <cell r="AG829">
            <v>0</v>
          </cell>
          <cell r="AH829">
            <v>0</v>
          </cell>
          <cell r="AI829">
            <v>0</v>
          </cell>
          <cell r="AJ829">
            <v>0</v>
          </cell>
          <cell r="AK829">
            <v>0</v>
          </cell>
          <cell r="AL829">
            <v>0</v>
          </cell>
          <cell r="AM829">
            <v>0</v>
          </cell>
          <cell r="AN829">
            <v>0</v>
          </cell>
          <cell r="AP829">
            <v>0</v>
          </cell>
          <cell r="AT829">
            <v>0</v>
          </cell>
        </row>
        <row r="830">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D830">
            <v>0</v>
          </cell>
          <cell r="AE830">
            <v>0</v>
          </cell>
          <cell r="AF830">
            <v>0</v>
          </cell>
          <cell r="AG830">
            <v>0</v>
          </cell>
          <cell r="AH830">
            <v>0</v>
          </cell>
          <cell r="AI830">
            <v>0</v>
          </cell>
          <cell r="AJ830">
            <v>0</v>
          </cell>
          <cell r="AK830">
            <v>0</v>
          </cell>
          <cell r="AL830">
            <v>0</v>
          </cell>
          <cell r="AM830">
            <v>0</v>
          </cell>
          <cell r="AN830">
            <v>0</v>
          </cell>
          <cell r="AP830">
            <v>0</v>
          </cell>
          <cell r="AT830">
            <v>23</v>
          </cell>
        </row>
        <row r="831">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D831">
            <v>0</v>
          </cell>
          <cell r="AE831">
            <v>0</v>
          </cell>
          <cell r="AF831">
            <v>0</v>
          </cell>
          <cell r="AG831">
            <v>0</v>
          </cell>
          <cell r="AH831">
            <v>0</v>
          </cell>
          <cell r="AI831">
            <v>0</v>
          </cell>
          <cell r="AJ831">
            <v>0</v>
          </cell>
          <cell r="AK831">
            <v>0</v>
          </cell>
          <cell r="AL831">
            <v>0</v>
          </cell>
          <cell r="AM831">
            <v>0</v>
          </cell>
          <cell r="AN831">
            <v>0</v>
          </cell>
          <cell r="AP831">
            <v>0</v>
          </cell>
          <cell r="AT831" t="str">
            <v xml:space="preserve"> </v>
          </cell>
        </row>
        <row r="832">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D832">
            <v>0</v>
          </cell>
          <cell r="AE832">
            <v>0</v>
          </cell>
          <cell r="AF832">
            <v>0</v>
          </cell>
          <cell r="AG832">
            <v>0</v>
          </cell>
          <cell r="AH832">
            <v>0</v>
          </cell>
          <cell r="AI832">
            <v>0</v>
          </cell>
          <cell r="AJ832">
            <v>0</v>
          </cell>
          <cell r="AK832">
            <v>0</v>
          </cell>
          <cell r="AL832">
            <v>0</v>
          </cell>
          <cell r="AM832">
            <v>0</v>
          </cell>
          <cell r="AN832">
            <v>0</v>
          </cell>
          <cell r="AP832">
            <v>0</v>
          </cell>
          <cell r="AT832">
            <v>23</v>
          </cell>
        </row>
        <row r="833">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D833">
            <v>0</v>
          </cell>
          <cell r="AE833">
            <v>0</v>
          </cell>
          <cell r="AF833">
            <v>0</v>
          </cell>
          <cell r="AG833">
            <v>0</v>
          </cell>
          <cell r="AH833">
            <v>0</v>
          </cell>
          <cell r="AI833">
            <v>0</v>
          </cell>
          <cell r="AJ833">
            <v>0</v>
          </cell>
          <cell r="AK833">
            <v>0</v>
          </cell>
          <cell r="AL833">
            <v>0</v>
          </cell>
          <cell r="AM833">
            <v>0</v>
          </cell>
          <cell r="AN833">
            <v>0</v>
          </cell>
          <cell r="AP833">
            <v>0</v>
          </cell>
          <cell r="AT833" t="str">
            <v>35</v>
          </cell>
        </row>
        <row r="834">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D834">
            <v>0</v>
          </cell>
          <cell r="AE834">
            <v>0</v>
          </cell>
          <cell r="AF834">
            <v>0</v>
          </cell>
          <cell r="AG834">
            <v>0</v>
          </cell>
          <cell r="AH834">
            <v>0</v>
          </cell>
          <cell r="AI834">
            <v>0</v>
          </cell>
          <cell r="AJ834">
            <v>0</v>
          </cell>
          <cell r="AK834">
            <v>0</v>
          </cell>
          <cell r="AL834">
            <v>0</v>
          </cell>
          <cell r="AM834">
            <v>0</v>
          </cell>
          <cell r="AN834">
            <v>0</v>
          </cell>
          <cell r="AP834">
            <v>0</v>
          </cell>
          <cell r="AT834" t="str">
            <v>25</v>
          </cell>
        </row>
        <row r="835">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D835">
            <v>0</v>
          </cell>
          <cell r="AE835">
            <v>0</v>
          </cell>
          <cell r="AF835">
            <v>0</v>
          </cell>
          <cell r="AG835">
            <v>0</v>
          </cell>
          <cell r="AH835">
            <v>0</v>
          </cell>
          <cell r="AI835">
            <v>0</v>
          </cell>
          <cell r="AJ835">
            <v>0</v>
          </cell>
          <cell r="AK835">
            <v>0</v>
          </cell>
          <cell r="AL835">
            <v>0</v>
          </cell>
          <cell r="AM835">
            <v>0</v>
          </cell>
          <cell r="AN835">
            <v>0</v>
          </cell>
          <cell r="AP835">
            <v>0</v>
          </cell>
          <cell r="AT835">
            <v>23</v>
          </cell>
        </row>
        <row r="836">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D836">
            <v>0</v>
          </cell>
          <cell r="AE836">
            <v>0</v>
          </cell>
          <cell r="AF836">
            <v>0</v>
          </cell>
          <cell r="AG836">
            <v>0</v>
          </cell>
          <cell r="AH836">
            <v>0</v>
          </cell>
          <cell r="AI836">
            <v>0</v>
          </cell>
          <cell r="AJ836">
            <v>0</v>
          </cell>
          <cell r="AK836">
            <v>0</v>
          </cell>
          <cell r="AL836">
            <v>0</v>
          </cell>
          <cell r="AM836">
            <v>0</v>
          </cell>
          <cell r="AN836">
            <v>0</v>
          </cell>
          <cell r="AP836">
            <v>0</v>
          </cell>
          <cell r="AT836">
            <v>0</v>
          </cell>
        </row>
        <row r="837">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D837">
            <v>0</v>
          </cell>
          <cell r="AE837">
            <v>0</v>
          </cell>
          <cell r="AF837">
            <v>0</v>
          </cell>
          <cell r="AG837">
            <v>0</v>
          </cell>
          <cell r="AH837">
            <v>0</v>
          </cell>
          <cell r="AI837">
            <v>0</v>
          </cell>
          <cell r="AJ837">
            <v>0</v>
          </cell>
          <cell r="AK837">
            <v>0</v>
          </cell>
          <cell r="AL837">
            <v>0</v>
          </cell>
          <cell r="AM837">
            <v>0</v>
          </cell>
          <cell r="AN837">
            <v>0</v>
          </cell>
          <cell r="AP837">
            <v>0</v>
          </cell>
          <cell r="AT837" t="str">
            <v>57</v>
          </cell>
        </row>
        <row r="838">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D838">
            <v>0</v>
          </cell>
          <cell r="AE838">
            <v>0</v>
          </cell>
          <cell r="AF838">
            <v>0</v>
          </cell>
          <cell r="AG838">
            <v>0</v>
          </cell>
          <cell r="AH838">
            <v>0</v>
          </cell>
          <cell r="AI838">
            <v>0</v>
          </cell>
          <cell r="AJ838">
            <v>0</v>
          </cell>
          <cell r="AK838">
            <v>0</v>
          </cell>
          <cell r="AL838">
            <v>0</v>
          </cell>
          <cell r="AM838">
            <v>0</v>
          </cell>
          <cell r="AN838">
            <v>0</v>
          </cell>
          <cell r="AP838">
            <v>0</v>
          </cell>
          <cell r="AT838" t="str">
            <v>57</v>
          </cell>
        </row>
        <row r="839">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D839">
            <v>0</v>
          </cell>
          <cell r="AE839">
            <v>0</v>
          </cell>
          <cell r="AF839">
            <v>0</v>
          </cell>
          <cell r="AG839">
            <v>0</v>
          </cell>
          <cell r="AH839">
            <v>0</v>
          </cell>
          <cell r="AI839">
            <v>0</v>
          </cell>
          <cell r="AJ839">
            <v>0</v>
          </cell>
          <cell r="AK839">
            <v>0</v>
          </cell>
          <cell r="AL839">
            <v>0</v>
          </cell>
          <cell r="AM839">
            <v>0</v>
          </cell>
          <cell r="AN839">
            <v>0</v>
          </cell>
          <cell r="AP839">
            <v>0</v>
          </cell>
          <cell r="AT839">
            <v>23</v>
          </cell>
        </row>
        <row r="840">
          <cell r="J840">
            <v>30000</v>
          </cell>
          <cell r="K840">
            <v>30000</v>
          </cell>
          <cell r="L840">
            <v>30000</v>
          </cell>
          <cell r="M840">
            <v>30000</v>
          </cell>
          <cell r="N840">
            <v>30000</v>
          </cell>
          <cell r="O840">
            <v>30000</v>
          </cell>
          <cell r="P840">
            <v>30000</v>
          </cell>
          <cell r="Q840">
            <v>30000</v>
          </cell>
          <cell r="R840">
            <v>30000</v>
          </cell>
          <cell r="S840">
            <v>30000</v>
          </cell>
          <cell r="T840">
            <v>30000</v>
          </cell>
          <cell r="U840">
            <v>30000</v>
          </cell>
          <cell r="V840">
            <v>30000</v>
          </cell>
          <cell r="W840">
            <v>30000</v>
          </cell>
          <cell r="X840">
            <v>30000</v>
          </cell>
          <cell r="Y840">
            <v>30000</v>
          </cell>
          <cell r="Z840">
            <v>30000</v>
          </cell>
          <cell r="AA840">
            <v>30000</v>
          </cell>
          <cell r="AD840">
            <v>30000</v>
          </cell>
          <cell r="AE840">
            <v>30000</v>
          </cell>
          <cell r="AF840">
            <v>30000</v>
          </cell>
          <cell r="AG840">
            <v>30000</v>
          </cell>
          <cell r="AH840">
            <v>30000</v>
          </cell>
          <cell r="AI840">
            <v>30000</v>
          </cell>
          <cell r="AJ840">
            <v>30000</v>
          </cell>
          <cell r="AK840">
            <v>30000</v>
          </cell>
          <cell r="AL840">
            <v>30000</v>
          </cell>
          <cell r="AM840">
            <v>30000</v>
          </cell>
          <cell r="AN840">
            <v>30000</v>
          </cell>
          <cell r="AP840">
            <v>30000</v>
          </cell>
          <cell r="AT840" t="str">
            <v>57</v>
          </cell>
        </row>
        <row r="841">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D841">
            <v>0</v>
          </cell>
          <cell r="AE841">
            <v>0</v>
          </cell>
          <cell r="AF841">
            <v>0</v>
          </cell>
          <cell r="AG841">
            <v>0</v>
          </cell>
          <cell r="AH841">
            <v>0</v>
          </cell>
          <cell r="AI841">
            <v>0</v>
          </cell>
          <cell r="AJ841">
            <v>0</v>
          </cell>
          <cell r="AK841">
            <v>0</v>
          </cell>
          <cell r="AL841">
            <v>0</v>
          </cell>
          <cell r="AM841">
            <v>0</v>
          </cell>
          <cell r="AN841">
            <v>0</v>
          </cell>
          <cell r="AP841">
            <v>-1207174.8712500001</v>
          </cell>
          <cell r="AT841">
            <v>0</v>
          </cell>
        </row>
        <row r="842">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D842">
            <v>0</v>
          </cell>
          <cell r="AE842">
            <v>0</v>
          </cell>
          <cell r="AF842">
            <v>0</v>
          </cell>
          <cell r="AG842">
            <v>0</v>
          </cell>
          <cell r="AH842">
            <v>0</v>
          </cell>
          <cell r="AI842">
            <v>0</v>
          </cell>
          <cell r="AJ842">
            <v>0</v>
          </cell>
          <cell r="AK842">
            <v>0</v>
          </cell>
          <cell r="AL842">
            <v>0</v>
          </cell>
          <cell r="AM842">
            <v>0</v>
          </cell>
          <cell r="AN842">
            <v>0</v>
          </cell>
          <cell r="AP842">
            <v>0</v>
          </cell>
          <cell r="AT842" t="str">
            <v>57</v>
          </cell>
        </row>
        <row r="843">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D843">
            <v>0</v>
          </cell>
          <cell r="AE843">
            <v>0</v>
          </cell>
          <cell r="AF843">
            <v>0</v>
          </cell>
          <cell r="AG843">
            <v>0</v>
          </cell>
          <cell r="AH843">
            <v>0</v>
          </cell>
          <cell r="AI843">
            <v>0</v>
          </cell>
          <cell r="AJ843">
            <v>0</v>
          </cell>
          <cell r="AK843">
            <v>0</v>
          </cell>
          <cell r="AL843">
            <v>0</v>
          </cell>
          <cell r="AM843">
            <v>0</v>
          </cell>
          <cell r="AN843">
            <v>0</v>
          </cell>
          <cell r="AP843">
            <v>0</v>
          </cell>
          <cell r="AT843">
            <v>0</v>
          </cell>
        </row>
        <row r="844">
          <cell r="J844">
            <v>109274345.2</v>
          </cell>
          <cell r="K844">
            <v>108683673.06999999</v>
          </cell>
          <cell r="L844">
            <v>108093000.94</v>
          </cell>
          <cell r="M844">
            <v>107502328.81</v>
          </cell>
          <cell r="N844">
            <v>106911656.68000001</v>
          </cell>
          <cell r="O844">
            <v>106320984.55</v>
          </cell>
          <cell r="P844">
            <v>105730312.42</v>
          </cell>
          <cell r="Q844">
            <v>105139640.29000001</v>
          </cell>
          <cell r="R844">
            <v>104548968.16</v>
          </cell>
          <cell r="S844">
            <v>103958296.03</v>
          </cell>
          <cell r="T844">
            <v>103367623.90000001</v>
          </cell>
          <cell r="U844">
            <v>102776951.77</v>
          </cell>
          <cell r="V844">
            <v>102186279.64</v>
          </cell>
          <cell r="W844">
            <v>101595607.51000001</v>
          </cell>
          <cell r="X844">
            <v>101004935.38</v>
          </cell>
          <cell r="Y844">
            <v>100414263.25</v>
          </cell>
          <cell r="Z844">
            <v>99823591.120000005</v>
          </cell>
          <cell r="AA844">
            <v>99232918.989999995</v>
          </cell>
          <cell r="AD844">
            <v>108683673.06999999</v>
          </cell>
          <cell r="AE844">
            <v>108093000.94</v>
          </cell>
          <cell r="AF844">
            <v>107502328.81</v>
          </cell>
          <cell r="AG844">
            <v>106911656.67999999</v>
          </cell>
          <cell r="AH844">
            <v>106320984.55</v>
          </cell>
          <cell r="AI844">
            <v>105730312.42</v>
          </cell>
          <cell r="AJ844">
            <v>105139640.29000001</v>
          </cell>
          <cell r="AK844">
            <v>104548968.16000001</v>
          </cell>
          <cell r="AL844">
            <v>103958296.02999999</v>
          </cell>
          <cell r="AM844">
            <v>103367623.89999999</v>
          </cell>
          <cell r="AN844">
            <v>102776951.76999998</v>
          </cell>
          <cell r="AP844">
            <v>101595607.50999999</v>
          </cell>
          <cell r="AT844" t="str">
            <v>23</v>
          </cell>
        </row>
        <row r="845">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D845">
            <v>0</v>
          </cell>
          <cell r="AE845">
            <v>0</v>
          </cell>
          <cell r="AF845">
            <v>0</v>
          </cell>
          <cell r="AG845">
            <v>0</v>
          </cell>
          <cell r="AH845">
            <v>0</v>
          </cell>
          <cell r="AI845">
            <v>0</v>
          </cell>
          <cell r="AJ845">
            <v>0</v>
          </cell>
          <cell r="AK845">
            <v>0</v>
          </cell>
          <cell r="AL845">
            <v>0</v>
          </cell>
          <cell r="AM845">
            <v>0</v>
          </cell>
          <cell r="AN845">
            <v>0</v>
          </cell>
          <cell r="AP845">
            <v>0</v>
          </cell>
          <cell r="AT845" t="str">
            <v>23</v>
          </cell>
        </row>
        <row r="846">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D846">
            <v>0</v>
          </cell>
          <cell r="AE846">
            <v>0</v>
          </cell>
          <cell r="AF846">
            <v>0</v>
          </cell>
          <cell r="AG846">
            <v>0</v>
          </cell>
          <cell r="AH846">
            <v>0</v>
          </cell>
          <cell r="AI846">
            <v>0</v>
          </cell>
          <cell r="AJ846">
            <v>0</v>
          </cell>
          <cell r="AK846">
            <v>0</v>
          </cell>
          <cell r="AL846">
            <v>0</v>
          </cell>
          <cell r="AM846">
            <v>0</v>
          </cell>
          <cell r="AN846">
            <v>0</v>
          </cell>
          <cell r="AP846">
            <v>0</v>
          </cell>
          <cell r="AT846">
            <v>23</v>
          </cell>
        </row>
        <row r="847">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D847">
            <v>0</v>
          </cell>
          <cell r="AE847">
            <v>0</v>
          </cell>
          <cell r="AF847">
            <v>0</v>
          </cell>
          <cell r="AG847">
            <v>0</v>
          </cell>
          <cell r="AH847">
            <v>0</v>
          </cell>
          <cell r="AI847">
            <v>0</v>
          </cell>
          <cell r="AJ847">
            <v>0</v>
          </cell>
          <cell r="AK847">
            <v>0</v>
          </cell>
          <cell r="AL847">
            <v>0</v>
          </cell>
          <cell r="AM847">
            <v>0</v>
          </cell>
          <cell r="AN847">
            <v>0</v>
          </cell>
          <cell r="AP847">
            <v>0</v>
          </cell>
          <cell r="AT847" t="str">
            <v>23</v>
          </cell>
        </row>
        <row r="848">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D848">
            <v>0</v>
          </cell>
          <cell r="AE848">
            <v>0</v>
          </cell>
          <cell r="AF848">
            <v>0</v>
          </cell>
          <cell r="AG848">
            <v>0</v>
          </cell>
          <cell r="AH848">
            <v>0</v>
          </cell>
          <cell r="AI848">
            <v>0</v>
          </cell>
          <cell r="AJ848">
            <v>0</v>
          </cell>
          <cell r="AK848">
            <v>0</v>
          </cell>
          <cell r="AL848">
            <v>0</v>
          </cell>
          <cell r="AM848">
            <v>0</v>
          </cell>
          <cell r="AN848">
            <v>0</v>
          </cell>
          <cell r="AP848">
            <v>0</v>
          </cell>
          <cell r="AT848" t="str">
            <v>23</v>
          </cell>
        </row>
        <row r="849">
          <cell r="J849">
            <v>13262.01</v>
          </cell>
          <cell r="K849">
            <v>13262.01</v>
          </cell>
          <cell r="L849">
            <v>13262.01</v>
          </cell>
          <cell r="M849">
            <v>13262.01</v>
          </cell>
          <cell r="N849">
            <v>13262.01</v>
          </cell>
          <cell r="O849">
            <v>13262.01</v>
          </cell>
          <cell r="P849">
            <v>13262.01</v>
          </cell>
          <cell r="Q849">
            <v>13262.01</v>
          </cell>
          <cell r="R849">
            <v>13262.01</v>
          </cell>
          <cell r="S849">
            <v>13262.01</v>
          </cell>
          <cell r="T849">
            <v>13262.01</v>
          </cell>
          <cell r="U849">
            <v>13262.01</v>
          </cell>
          <cell r="V849">
            <v>13262.01</v>
          </cell>
          <cell r="W849">
            <v>13262.01</v>
          </cell>
          <cell r="X849">
            <v>13262.01</v>
          </cell>
          <cell r="Y849">
            <v>13262.01</v>
          </cell>
          <cell r="Z849">
            <v>13262.01</v>
          </cell>
          <cell r="AA849">
            <v>13262.01</v>
          </cell>
          <cell r="AD849">
            <v>13262.01</v>
          </cell>
          <cell r="AE849">
            <v>13262.01</v>
          </cell>
          <cell r="AF849">
            <v>13262.01</v>
          </cell>
          <cell r="AG849">
            <v>13262.01</v>
          </cell>
          <cell r="AH849">
            <v>13262.01</v>
          </cell>
          <cell r="AI849">
            <v>13262.01</v>
          </cell>
          <cell r="AJ849">
            <v>13262.01</v>
          </cell>
          <cell r="AK849">
            <v>13262.01</v>
          </cell>
          <cell r="AL849">
            <v>13262.01</v>
          </cell>
          <cell r="AM849">
            <v>13262.01</v>
          </cell>
          <cell r="AN849">
            <v>13262.01</v>
          </cell>
          <cell r="AP849">
            <v>12709.426249999999</v>
          </cell>
          <cell r="AT849" t="str">
            <v>23</v>
          </cell>
        </row>
        <row r="850">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D850">
            <v>0</v>
          </cell>
          <cell r="AE850">
            <v>0</v>
          </cell>
          <cell r="AF850">
            <v>0</v>
          </cell>
          <cell r="AG850">
            <v>0</v>
          </cell>
          <cell r="AH850">
            <v>0</v>
          </cell>
          <cell r="AI850">
            <v>0</v>
          </cell>
          <cell r="AJ850">
            <v>0</v>
          </cell>
          <cell r="AK850">
            <v>0</v>
          </cell>
          <cell r="AL850">
            <v>0</v>
          </cell>
          <cell r="AM850">
            <v>0</v>
          </cell>
          <cell r="AN850">
            <v>0</v>
          </cell>
          <cell r="AP850">
            <v>0</v>
          </cell>
          <cell r="AT850" t="str">
            <v>57</v>
          </cell>
        </row>
        <row r="851">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D851">
            <v>0</v>
          </cell>
          <cell r="AE851">
            <v>0</v>
          </cell>
          <cell r="AF851">
            <v>0</v>
          </cell>
          <cell r="AG851">
            <v>0</v>
          </cell>
          <cell r="AH851">
            <v>0</v>
          </cell>
          <cell r="AI851">
            <v>0</v>
          </cell>
          <cell r="AJ851">
            <v>0</v>
          </cell>
          <cell r="AK851">
            <v>0</v>
          </cell>
          <cell r="AL851">
            <v>0</v>
          </cell>
          <cell r="AM851">
            <v>0</v>
          </cell>
          <cell r="AN851">
            <v>0</v>
          </cell>
          <cell r="AP851">
            <v>0</v>
          </cell>
          <cell r="AT851" t="str">
            <v>57</v>
          </cell>
        </row>
        <row r="852">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D852">
            <v>0</v>
          </cell>
          <cell r="AE852">
            <v>0</v>
          </cell>
          <cell r="AF852">
            <v>0</v>
          </cell>
          <cell r="AG852">
            <v>0</v>
          </cell>
          <cell r="AH852">
            <v>0</v>
          </cell>
          <cell r="AI852">
            <v>0</v>
          </cell>
          <cell r="AJ852">
            <v>0</v>
          </cell>
          <cell r="AK852">
            <v>0</v>
          </cell>
          <cell r="AL852">
            <v>0</v>
          </cell>
          <cell r="AM852">
            <v>0</v>
          </cell>
          <cell r="AN852">
            <v>0</v>
          </cell>
          <cell r="AP852">
            <v>-71908.185833333337</v>
          </cell>
          <cell r="AT852">
            <v>0</v>
          </cell>
        </row>
        <row r="853">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D853">
            <v>0</v>
          </cell>
          <cell r="AE853">
            <v>0</v>
          </cell>
          <cell r="AF853">
            <v>0</v>
          </cell>
          <cell r="AG853">
            <v>0</v>
          </cell>
          <cell r="AH853">
            <v>0</v>
          </cell>
          <cell r="AI853">
            <v>0</v>
          </cell>
          <cell r="AJ853">
            <v>0</v>
          </cell>
          <cell r="AK853">
            <v>0</v>
          </cell>
          <cell r="AL853">
            <v>0</v>
          </cell>
          <cell r="AM853">
            <v>0</v>
          </cell>
          <cell r="AN853">
            <v>0</v>
          </cell>
          <cell r="AP853">
            <v>0</v>
          </cell>
          <cell r="AT853" t="str">
            <v>34</v>
          </cell>
        </row>
        <row r="854">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D854">
            <v>0</v>
          </cell>
          <cell r="AE854">
            <v>0</v>
          </cell>
          <cell r="AF854">
            <v>0</v>
          </cell>
          <cell r="AG854">
            <v>0</v>
          </cell>
          <cell r="AH854">
            <v>0</v>
          </cell>
          <cell r="AI854">
            <v>0</v>
          </cell>
          <cell r="AJ854">
            <v>0</v>
          </cell>
          <cell r="AK854">
            <v>0</v>
          </cell>
          <cell r="AL854">
            <v>0</v>
          </cell>
          <cell r="AM854">
            <v>0</v>
          </cell>
          <cell r="AN854">
            <v>0</v>
          </cell>
          <cell r="AP854">
            <v>0</v>
          </cell>
          <cell r="AT854" t="str">
            <v>34</v>
          </cell>
        </row>
        <row r="855">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D855">
            <v>0</v>
          </cell>
          <cell r="AE855">
            <v>0</v>
          </cell>
          <cell r="AF855">
            <v>0</v>
          </cell>
          <cell r="AG855">
            <v>0</v>
          </cell>
          <cell r="AH855">
            <v>0</v>
          </cell>
          <cell r="AI855">
            <v>0</v>
          </cell>
          <cell r="AJ855">
            <v>0</v>
          </cell>
          <cell r="AK855">
            <v>0</v>
          </cell>
          <cell r="AL855">
            <v>0</v>
          </cell>
          <cell r="AM855">
            <v>0</v>
          </cell>
          <cell r="AN855">
            <v>0</v>
          </cell>
          <cell r="AP855">
            <v>0</v>
          </cell>
          <cell r="AT855" t="str">
            <v>23</v>
          </cell>
        </row>
        <row r="856">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D856">
            <v>0</v>
          </cell>
          <cell r="AE856">
            <v>0</v>
          </cell>
          <cell r="AF856">
            <v>0</v>
          </cell>
          <cell r="AG856">
            <v>0</v>
          </cell>
          <cell r="AH856">
            <v>0</v>
          </cell>
          <cell r="AI856">
            <v>0</v>
          </cell>
          <cell r="AJ856">
            <v>0</v>
          </cell>
          <cell r="AK856">
            <v>0</v>
          </cell>
          <cell r="AL856">
            <v>0</v>
          </cell>
          <cell r="AM856">
            <v>0</v>
          </cell>
          <cell r="AN856">
            <v>0</v>
          </cell>
          <cell r="AP856">
            <v>0</v>
          </cell>
          <cell r="AT856">
            <v>0</v>
          </cell>
        </row>
        <row r="857">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D857">
            <v>0</v>
          </cell>
          <cell r="AE857">
            <v>0</v>
          </cell>
          <cell r="AF857">
            <v>0</v>
          </cell>
          <cell r="AG857">
            <v>0</v>
          </cell>
          <cell r="AH857">
            <v>0</v>
          </cell>
          <cell r="AI857">
            <v>0</v>
          </cell>
          <cell r="AJ857">
            <v>0</v>
          </cell>
          <cell r="AK857">
            <v>0</v>
          </cell>
          <cell r="AL857">
            <v>0</v>
          </cell>
          <cell r="AM857">
            <v>0</v>
          </cell>
          <cell r="AN857">
            <v>0</v>
          </cell>
          <cell r="AP857">
            <v>90079.531666666662</v>
          </cell>
          <cell r="AT857">
            <v>0</v>
          </cell>
        </row>
        <row r="858">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D858">
            <v>0</v>
          </cell>
          <cell r="AE858">
            <v>0</v>
          </cell>
          <cell r="AF858">
            <v>0</v>
          </cell>
          <cell r="AG858">
            <v>0</v>
          </cell>
          <cell r="AH858">
            <v>0</v>
          </cell>
          <cell r="AI858">
            <v>0</v>
          </cell>
          <cell r="AJ858">
            <v>0</v>
          </cell>
          <cell r="AK858">
            <v>0</v>
          </cell>
          <cell r="AL858">
            <v>0</v>
          </cell>
          <cell r="AM858">
            <v>0</v>
          </cell>
          <cell r="AN858">
            <v>0</v>
          </cell>
          <cell r="AP858">
            <v>64936.002083333333</v>
          </cell>
          <cell r="AT858">
            <v>0</v>
          </cell>
        </row>
        <row r="859">
          <cell r="J859">
            <v>-16380345.529999999</v>
          </cell>
          <cell r="K859">
            <v>-22913655.52</v>
          </cell>
          <cell r="L859">
            <v>-29812163</v>
          </cell>
          <cell r="M859">
            <v>-36736369.630000003</v>
          </cell>
          <cell r="N859">
            <v>-43193331.579999998</v>
          </cell>
          <cell r="O859">
            <v>-50535583.509999998</v>
          </cell>
          <cell r="P859">
            <v>-58070175.18</v>
          </cell>
          <cell r="Q859">
            <v>-68496064.109999999</v>
          </cell>
          <cell r="R859">
            <v>-78824913.840000004</v>
          </cell>
          <cell r="S859">
            <v>-87147715.579999998</v>
          </cell>
          <cell r="T859">
            <v>-96287262.260000005</v>
          </cell>
          <cell r="U859">
            <v>-103651917.48</v>
          </cell>
          <cell r="V859">
            <v>-11395431.380000001</v>
          </cell>
          <cell r="W859">
            <v>-18928850.760000002</v>
          </cell>
          <cell r="X859">
            <v>-26889802.559999999</v>
          </cell>
          <cell r="Y859">
            <v>-35318010.780000001</v>
          </cell>
          <cell r="Z859">
            <v>-42955313.310000002</v>
          </cell>
          <cell r="AA859">
            <v>-51701082.399999999</v>
          </cell>
          <cell r="AD859">
            <v>-57906516.090833329</v>
          </cell>
          <cell r="AE859">
            <v>-58019336.124166667</v>
          </cell>
          <cell r="AF859">
            <v>-57816437.969583333</v>
          </cell>
          <cell r="AG859">
            <v>-57589684.416250013</v>
          </cell>
          <cell r="AH859">
            <v>-57644295.991666667</v>
          </cell>
          <cell r="AI859">
            <v>-57463086.678750008</v>
          </cell>
          <cell r="AJ859">
            <v>-57089348.390833341</v>
          </cell>
          <cell r="AK859">
            <v>-56801549.840833329</v>
          </cell>
          <cell r="AL859">
            <v>-56620686.537083328</v>
          </cell>
          <cell r="AM859">
            <v>-56551670.823749997</v>
          </cell>
          <cell r="AN859">
            <v>-56590315.849583335</v>
          </cell>
          <cell r="AP859">
            <v>-57119489.451666661</v>
          </cell>
          <cell r="AT859" t="str">
            <v>57</v>
          </cell>
        </row>
        <row r="860">
          <cell r="J860">
            <v>69852577.170000002</v>
          </cell>
          <cell r="K860">
            <v>69437160.579999998</v>
          </cell>
          <cell r="L860">
            <v>68901326.400000006</v>
          </cell>
          <cell r="M860">
            <v>68721470.900000006</v>
          </cell>
          <cell r="N860">
            <v>68624721.790000007</v>
          </cell>
          <cell r="O860">
            <v>68487331.909999996</v>
          </cell>
          <cell r="P860">
            <v>68513747.609999999</v>
          </cell>
          <cell r="Q860">
            <v>70264584.579999998</v>
          </cell>
          <cell r="R860">
            <v>85724313.950000003</v>
          </cell>
          <cell r="S860">
            <v>70102110.790000007</v>
          </cell>
          <cell r="T860">
            <v>70319854.040000007</v>
          </cell>
          <cell r="U860">
            <v>70181490.480000004</v>
          </cell>
          <cell r="V860">
            <v>69970183.629999995</v>
          </cell>
          <cell r="W860">
            <v>69724158.5</v>
          </cell>
          <cell r="X860">
            <v>69658461.980000004</v>
          </cell>
          <cell r="Y860">
            <v>69622842.409999996</v>
          </cell>
          <cell r="Z860">
            <v>69616882.730000004</v>
          </cell>
          <cell r="AA860">
            <v>69838979.519999996</v>
          </cell>
          <cell r="AD860">
            <v>69540707.404999986</v>
          </cell>
          <cell r="AE860">
            <v>70098377.182083324</v>
          </cell>
          <cell r="AF860">
            <v>70707095.885833338</v>
          </cell>
          <cell r="AG860">
            <v>70712562.490833342</v>
          </cell>
          <cell r="AH860">
            <v>70739367.392916664</v>
          </cell>
          <cell r="AI860">
            <v>70765791.119166657</v>
          </cell>
          <cell r="AJ860">
            <v>70782649.63499999</v>
          </cell>
          <cell r="AK860">
            <v>70826155.19749999</v>
          </cell>
          <cell r="AL860">
            <v>70895259.65958333</v>
          </cell>
          <cell r="AM860">
            <v>70974156.844999999</v>
          </cell>
          <cell r="AN860">
            <v>71071815.534583345</v>
          </cell>
          <cell r="AP860">
            <v>68363367.969166681</v>
          </cell>
          <cell r="AT860" t="str">
            <v>57</v>
          </cell>
        </row>
        <row r="861">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D861">
            <v>0</v>
          </cell>
          <cell r="AE861">
            <v>0</v>
          </cell>
          <cell r="AF861">
            <v>0</v>
          </cell>
          <cell r="AG861">
            <v>0</v>
          </cell>
          <cell r="AH861">
            <v>0</v>
          </cell>
          <cell r="AI861">
            <v>0</v>
          </cell>
          <cell r="AJ861">
            <v>0</v>
          </cell>
          <cell r="AK861">
            <v>0</v>
          </cell>
          <cell r="AL861">
            <v>0</v>
          </cell>
          <cell r="AM861">
            <v>0</v>
          </cell>
          <cell r="AN861">
            <v>0</v>
          </cell>
          <cell r="AP861">
            <v>0</v>
          </cell>
          <cell r="AT861">
            <v>23</v>
          </cell>
        </row>
        <row r="862">
          <cell r="J862">
            <v>-474402.14</v>
          </cell>
          <cell r="K862">
            <v>-474402.14</v>
          </cell>
          <cell r="L862">
            <v>-474402.14</v>
          </cell>
          <cell r="M862">
            <v>-474402.14</v>
          </cell>
          <cell r="N862">
            <v>-474402.14</v>
          </cell>
          <cell r="O862">
            <v>-474402.14</v>
          </cell>
          <cell r="P862">
            <v>-474402.14</v>
          </cell>
          <cell r="Q862">
            <v>-474402.14</v>
          </cell>
          <cell r="R862">
            <v>-474402.14</v>
          </cell>
          <cell r="S862">
            <v>-474402.14</v>
          </cell>
          <cell r="T862">
            <v>-474402.14</v>
          </cell>
          <cell r="U862">
            <v>-474402.14</v>
          </cell>
          <cell r="V862">
            <v>-474402.14</v>
          </cell>
          <cell r="W862">
            <v>-474402.14</v>
          </cell>
          <cell r="X862">
            <v>-474402.14</v>
          </cell>
          <cell r="Y862">
            <v>-474402.14</v>
          </cell>
          <cell r="Z862">
            <v>-474402.14</v>
          </cell>
          <cell r="AA862">
            <v>-474402.14</v>
          </cell>
          <cell r="AD862">
            <v>-474402.13999999996</v>
          </cell>
          <cell r="AE862">
            <v>-474402.13999999996</v>
          </cell>
          <cell r="AF862">
            <v>-474402.13999999996</v>
          </cell>
          <cell r="AG862">
            <v>-474402.13999999996</v>
          </cell>
          <cell r="AH862">
            <v>-474402.13999999996</v>
          </cell>
          <cell r="AI862">
            <v>-474402.13999999996</v>
          </cell>
          <cell r="AJ862">
            <v>-474402.13999999996</v>
          </cell>
          <cell r="AK862">
            <v>-474402.13999999996</v>
          </cell>
          <cell r="AL862">
            <v>-474402.13999999996</v>
          </cell>
          <cell r="AM862">
            <v>-474402.13999999996</v>
          </cell>
          <cell r="AN862">
            <v>-474402.13999999996</v>
          </cell>
          <cell r="AP862">
            <v>-454635.38416666671</v>
          </cell>
          <cell r="AT862">
            <v>23</v>
          </cell>
        </row>
        <row r="863">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D863">
            <v>0</v>
          </cell>
          <cell r="AE863">
            <v>0</v>
          </cell>
          <cell r="AF863">
            <v>0</v>
          </cell>
          <cell r="AG863">
            <v>0</v>
          </cell>
          <cell r="AH863">
            <v>0</v>
          </cell>
          <cell r="AI863">
            <v>0</v>
          </cell>
          <cell r="AJ863">
            <v>0</v>
          </cell>
          <cell r="AK863">
            <v>0</v>
          </cell>
          <cell r="AL863">
            <v>0</v>
          </cell>
          <cell r="AM863">
            <v>0</v>
          </cell>
          <cell r="AN863">
            <v>0</v>
          </cell>
          <cell r="AP863">
            <v>0</v>
          </cell>
          <cell r="AT863" t="str">
            <v>57</v>
          </cell>
        </row>
        <row r="864">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D864">
            <v>0</v>
          </cell>
          <cell r="AE864">
            <v>0</v>
          </cell>
          <cell r="AF864">
            <v>0</v>
          </cell>
          <cell r="AG864">
            <v>0</v>
          </cell>
          <cell r="AH864">
            <v>0</v>
          </cell>
          <cell r="AI864">
            <v>0</v>
          </cell>
          <cell r="AJ864">
            <v>0</v>
          </cell>
          <cell r="AK864">
            <v>0</v>
          </cell>
          <cell r="AL864">
            <v>0</v>
          </cell>
          <cell r="AM864">
            <v>0</v>
          </cell>
          <cell r="AN864">
            <v>0</v>
          </cell>
          <cell r="AP864">
            <v>0</v>
          </cell>
          <cell r="AT864" t="str">
            <v>57</v>
          </cell>
        </row>
        <row r="865">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D865">
            <v>0</v>
          </cell>
          <cell r="AE865">
            <v>0</v>
          </cell>
          <cell r="AF865">
            <v>0</v>
          </cell>
          <cell r="AG865">
            <v>0</v>
          </cell>
          <cell r="AH865">
            <v>0</v>
          </cell>
          <cell r="AI865">
            <v>0</v>
          </cell>
          <cell r="AJ865">
            <v>0</v>
          </cell>
          <cell r="AK865">
            <v>0</v>
          </cell>
          <cell r="AL865">
            <v>0</v>
          </cell>
          <cell r="AM865">
            <v>0</v>
          </cell>
          <cell r="AN865">
            <v>0</v>
          </cell>
          <cell r="AP865">
            <v>0</v>
          </cell>
          <cell r="AT865" t="str">
            <v>57</v>
          </cell>
        </row>
        <row r="866">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D866">
            <v>0</v>
          </cell>
          <cell r="AE866">
            <v>0</v>
          </cell>
          <cell r="AF866">
            <v>0</v>
          </cell>
          <cell r="AG866">
            <v>0</v>
          </cell>
          <cell r="AH866">
            <v>0</v>
          </cell>
          <cell r="AI866">
            <v>0</v>
          </cell>
          <cell r="AJ866">
            <v>0</v>
          </cell>
          <cell r="AK866">
            <v>0</v>
          </cell>
          <cell r="AL866">
            <v>0</v>
          </cell>
          <cell r="AM866">
            <v>0</v>
          </cell>
          <cell r="AN866">
            <v>0</v>
          </cell>
          <cell r="AP866">
            <v>0</v>
          </cell>
          <cell r="AT866" t="str">
            <v>57</v>
          </cell>
        </row>
        <row r="867">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D867">
            <v>0</v>
          </cell>
          <cell r="AE867">
            <v>0</v>
          </cell>
          <cell r="AF867">
            <v>0</v>
          </cell>
          <cell r="AG867">
            <v>0</v>
          </cell>
          <cell r="AH867">
            <v>0</v>
          </cell>
          <cell r="AI867">
            <v>0</v>
          </cell>
          <cell r="AJ867">
            <v>0</v>
          </cell>
          <cell r="AK867">
            <v>0</v>
          </cell>
          <cell r="AL867">
            <v>0</v>
          </cell>
          <cell r="AM867">
            <v>0</v>
          </cell>
          <cell r="AN867">
            <v>0</v>
          </cell>
          <cell r="AP867">
            <v>0</v>
          </cell>
          <cell r="AT867" t="str">
            <v>57</v>
          </cell>
        </row>
        <row r="868">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D868">
            <v>0</v>
          </cell>
          <cell r="AE868">
            <v>0</v>
          </cell>
          <cell r="AF868">
            <v>0</v>
          </cell>
          <cell r="AG868">
            <v>0</v>
          </cell>
          <cell r="AH868">
            <v>0</v>
          </cell>
          <cell r="AI868">
            <v>0</v>
          </cell>
          <cell r="AJ868">
            <v>0</v>
          </cell>
          <cell r="AK868">
            <v>0</v>
          </cell>
          <cell r="AL868">
            <v>0</v>
          </cell>
          <cell r="AM868">
            <v>0</v>
          </cell>
          <cell r="AN868">
            <v>0</v>
          </cell>
          <cell r="AP868">
            <v>0</v>
          </cell>
          <cell r="AT868" t="str">
            <v>57</v>
          </cell>
        </row>
        <row r="869">
          <cell r="J869">
            <v>8499761</v>
          </cell>
          <cell r="K869">
            <v>12521276</v>
          </cell>
          <cell r="L869">
            <v>7797869</v>
          </cell>
          <cell r="M869">
            <v>5020848</v>
          </cell>
          <cell r="N869">
            <v>8375330</v>
          </cell>
          <cell r="O869">
            <v>9644892</v>
          </cell>
          <cell r="P869">
            <v>17048611</v>
          </cell>
          <cell r="Q869">
            <v>10798862</v>
          </cell>
          <cell r="R869">
            <v>20910606</v>
          </cell>
          <cell r="S869">
            <v>21507211</v>
          </cell>
          <cell r="T869">
            <v>20772828</v>
          </cell>
          <cell r="U869">
            <v>18782757</v>
          </cell>
          <cell r="V869">
            <v>20515412</v>
          </cell>
          <cell r="W869">
            <v>19390116</v>
          </cell>
          <cell r="X869">
            <v>16403454</v>
          </cell>
          <cell r="Y869">
            <v>18619570</v>
          </cell>
          <cell r="Z869">
            <v>19782402</v>
          </cell>
          <cell r="AA869">
            <v>19475783</v>
          </cell>
          <cell r="AD869">
            <v>6760578.708333333</v>
          </cell>
          <cell r="AE869">
            <v>7632912.041666667</v>
          </cell>
          <cell r="AF869">
            <v>9421922.208333334</v>
          </cell>
          <cell r="AG869">
            <v>11356517.708333334</v>
          </cell>
          <cell r="AH869">
            <v>12896130.708333334</v>
          </cell>
          <cell r="AI869">
            <v>13974056.375</v>
          </cell>
          <cell r="AJ869">
            <v>14760910.166666666</v>
          </cell>
          <cell r="AK869">
            <v>15405677.875</v>
          </cell>
          <cell r="AL869">
            <v>16330857.333333334</v>
          </cell>
          <cell r="AM869">
            <v>17372765.416666668</v>
          </cell>
          <cell r="AN869">
            <v>18257680.541666668</v>
          </cell>
          <cell r="AP869">
            <v>19553642.708333332</v>
          </cell>
          <cell r="AT869" t="str">
            <v>57</v>
          </cell>
        </row>
        <row r="870">
          <cell r="J870">
            <v>-8499761</v>
          </cell>
          <cell r="K870">
            <v>-12521276</v>
          </cell>
          <cell r="L870">
            <v>-7797869</v>
          </cell>
          <cell r="M870">
            <v>-5020848</v>
          </cell>
          <cell r="N870">
            <v>-8375330</v>
          </cell>
          <cell r="O870">
            <v>-9644892</v>
          </cell>
          <cell r="P870">
            <v>-17048611</v>
          </cell>
          <cell r="Q870">
            <v>-10798862</v>
          </cell>
          <cell r="R870">
            <v>-20910606</v>
          </cell>
          <cell r="S870">
            <v>-21507211</v>
          </cell>
          <cell r="T870">
            <v>-20772828</v>
          </cell>
          <cell r="U870">
            <v>-18782757</v>
          </cell>
          <cell r="V870">
            <v>-20515412</v>
          </cell>
          <cell r="W870">
            <v>-19390116</v>
          </cell>
          <cell r="X870">
            <v>-16403454</v>
          </cell>
          <cell r="Y870">
            <v>-18619570</v>
          </cell>
          <cell r="Z870">
            <v>-19782402</v>
          </cell>
          <cell r="AA870">
            <v>-19475783</v>
          </cell>
          <cell r="AD870">
            <v>-6760578.708333333</v>
          </cell>
          <cell r="AE870">
            <v>-7632912.041666667</v>
          </cell>
          <cell r="AF870">
            <v>-9421922.208333334</v>
          </cell>
          <cell r="AG870">
            <v>-11356517.708333334</v>
          </cell>
          <cell r="AH870">
            <v>-12896130.708333334</v>
          </cell>
          <cell r="AI870">
            <v>-13974056.375</v>
          </cell>
          <cell r="AJ870">
            <v>-14760910.166666666</v>
          </cell>
          <cell r="AK870">
            <v>-15405677.875</v>
          </cell>
          <cell r="AL870">
            <v>-16330857.333333334</v>
          </cell>
          <cell r="AM870">
            <v>-17372765.416666668</v>
          </cell>
          <cell r="AN870">
            <v>-18257680.541666668</v>
          </cell>
          <cell r="AP870">
            <v>-19553642.708333332</v>
          </cell>
          <cell r="AT870" t="str">
            <v>57</v>
          </cell>
        </row>
        <row r="871">
          <cell r="J871">
            <v>3858376</v>
          </cell>
          <cell r="K871">
            <v>3858376</v>
          </cell>
          <cell r="L871">
            <v>3858376</v>
          </cell>
          <cell r="M871">
            <v>3533098</v>
          </cell>
          <cell r="N871">
            <v>3533098</v>
          </cell>
          <cell r="O871">
            <v>3533098</v>
          </cell>
          <cell r="P871">
            <v>3533098</v>
          </cell>
          <cell r="Q871">
            <v>3533098</v>
          </cell>
          <cell r="R871">
            <v>3533098</v>
          </cell>
          <cell r="S871">
            <v>3533098</v>
          </cell>
          <cell r="T871">
            <v>3533098</v>
          </cell>
          <cell r="U871">
            <v>3454344</v>
          </cell>
          <cell r="V871">
            <v>3454344</v>
          </cell>
          <cell r="W871">
            <v>3454344</v>
          </cell>
          <cell r="X871">
            <v>3454344</v>
          </cell>
          <cell r="Y871">
            <v>3454344</v>
          </cell>
          <cell r="Z871">
            <v>3454344</v>
          </cell>
          <cell r="AA871">
            <v>3454344</v>
          </cell>
          <cell r="AD871">
            <v>3736396.75</v>
          </cell>
          <cell r="AE871">
            <v>3709290.25</v>
          </cell>
          <cell r="AF871">
            <v>3682183.75</v>
          </cell>
          <cell r="AG871">
            <v>3655077.25</v>
          </cell>
          <cell r="AH871">
            <v>3624689.3333333335</v>
          </cell>
          <cell r="AI871">
            <v>3591020</v>
          </cell>
          <cell r="AJ871">
            <v>3557350.6666666665</v>
          </cell>
          <cell r="AK871">
            <v>3523681.3333333335</v>
          </cell>
          <cell r="AL871">
            <v>3503565.25</v>
          </cell>
          <cell r="AM871">
            <v>3497002.4166666665</v>
          </cell>
          <cell r="AN871">
            <v>3490439.5833333335</v>
          </cell>
          <cell r="AP871">
            <v>3477313.9166666665</v>
          </cell>
          <cell r="AT871">
            <v>23</v>
          </cell>
        </row>
        <row r="872">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D872">
            <v>0</v>
          </cell>
          <cell r="AE872">
            <v>0</v>
          </cell>
          <cell r="AF872">
            <v>0</v>
          </cell>
          <cell r="AG872">
            <v>0</v>
          </cell>
          <cell r="AH872">
            <v>0</v>
          </cell>
          <cell r="AI872">
            <v>0</v>
          </cell>
          <cell r="AJ872">
            <v>0</v>
          </cell>
          <cell r="AK872">
            <v>0</v>
          </cell>
          <cell r="AL872">
            <v>0</v>
          </cell>
          <cell r="AM872">
            <v>0</v>
          </cell>
          <cell r="AN872">
            <v>0</v>
          </cell>
          <cell r="AP872">
            <v>0</v>
          </cell>
          <cell r="AT872">
            <v>23</v>
          </cell>
        </row>
        <row r="873">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D873">
            <v>0</v>
          </cell>
          <cell r="AE873">
            <v>0</v>
          </cell>
          <cell r="AF873">
            <v>0</v>
          </cell>
          <cell r="AG873">
            <v>0</v>
          </cell>
          <cell r="AH873">
            <v>0</v>
          </cell>
          <cell r="AI873">
            <v>0</v>
          </cell>
          <cell r="AJ873">
            <v>0</v>
          </cell>
          <cell r="AK873">
            <v>0</v>
          </cell>
          <cell r="AL873">
            <v>0</v>
          </cell>
          <cell r="AM873">
            <v>0</v>
          </cell>
          <cell r="AN873">
            <v>0</v>
          </cell>
          <cell r="AP873">
            <v>0</v>
          </cell>
          <cell r="AT873" t="str">
            <v>57</v>
          </cell>
        </row>
        <row r="874">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D874">
            <v>0</v>
          </cell>
          <cell r="AE874">
            <v>0</v>
          </cell>
          <cell r="AF874">
            <v>0</v>
          </cell>
          <cell r="AG874">
            <v>0</v>
          </cell>
          <cell r="AH874">
            <v>0</v>
          </cell>
          <cell r="AI874">
            <v>0</v>
          </cell>
          <cell r="AJ874">
            <v>0</v>
          </cell>
          <cell r="AK874">
            <v>0</v>
          </cell>
          <cell r="AL874">
            <v>0</v>
          </cell>
          <cell r="AM874">
            <v>0</v>
          </cell>
          <cell r="AN874">
            <v>0</v>
          </cell>
          <cell r="AP874">
            <v>0</v>
          </cell>
          <cell r="AT874" t="str">
            <v>57</v>
          </cell>
        </row>
        <row r="875">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D875">
            <v>0</v>
          </cell>
          <cell r="AE875">
            <v>0</v>
          </cell>
          <cell r="AF875">
            <v>0</v>
          </cell>
          <cell r="AG875">
            <v>0</v>
          </cell>
          <cell r="AH875">
            <v>0</v>
          </cell>
          <cell r="AI875">
            <v>0</v>
          </cell>
          <cell r="AJ875">
            <v>0</v>
          </cell>
          <cell r="AK875">
            <v>0</v>
          </cell>
          <cell r="AL875">
            <v>0</v>
          </cell>
          <cell r="AM875">
            <v>0</v>
          </cell>
          <cell r="AN875">
            <v>0</v>
          </cell>
          <cell r="AP875">
            <v>0</v>
          </cell>
          <cell r="AT875" t="str">
            <v>57</v>
          </cell>
        </row>
        <row r="876">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D876">
            <v>0</v>
          </cell>
          <cell r="AE876">
            <v>0</v>
          </cell>
          <cell r="AF876">
            <v>0</v>
          </cell>
          <cell r="AG876">
            <v>0</v>
          </cell>
          <cell r="AH876">
            <v>0</v>
          </cell>
          <cell r="AI876">
            <v>0</v>
          </cell>
          <cell r="AJ876">
            <v>0</v>
          </cell>
          <cell r="AK876">
            <v>0</v>
          </cell>
          <cell r="AL876">
            <v>0</v>
          </cell>
          <cell r="AM876">
            <v>0</v>
          </cell>
          <cell r="AN876">
            <v>0</v>
          </cell>
          <cell r="AP876">
            <v>0</v>
          </cell>
          <cell r="AT876" t="str">
            <v>57</v>
          </cell>
        </row>
        <row r="877">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D877">
            <v>0</v>
          </cell>
          <cell r="AE877">
            <v>0</v>
          </cell>
          <cell r="AF877">
            <v>0</v>
          </cell>
          <cell r="AG877">
            <v>0</v>
          </cell>
          <cell r="AH877">
            <v>0</v>
          </cell>
          <cell r="AI877">
            <v>0</v>
          </cell>
          <cell r="AJ877">
            <v>0</v>
          </cell>
          <cell r="AK877">
            <v>0</v>
          </cell>
          <cell r="AL877">
            <v>0</v>
          </cell>
          <cell r="AM877">
            <v>0</v>
          </cell>
          <cell r="AN877">
            <v>0</v>
          </cell>
          <cell r="AP877">
            <v>0</v>
          </cell>
          <cell r="AT877" t="str">
            <v>57</v>
          </cell>
        </row>
        <row r="878">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D878">
            <v>0</v>
          </cell>
          <cell r="AE878">
            <v>0</v>
          </cell>
          <cell r="AF878">
            <v>0</v>
          </cell>
          <cell r="AG878">
            <v>0</v>
          </cell>
          <cell r="AH878">
            <v>0</v>
          </cell>
          <cell r="AI878">
            <v>0</v>
          </cell>
          <cell r="AJ878">
            <v>0</v>
          </cell>
          <cell r="AK878">
            <v>0</v>
          </cell>
          <cell r="AL878">
            <v>0</v>
          </cell>
          <cell r="AM878">
            <v>0</v>
          </cell>
          <cell r="AN878">
            <v>0</v>
          </cell>
          <cell r="AP878">
            <v>0</v>
          </cell>
          <cell r="AT878" t="str">
            <v>57</v>
          </cell>
        </row>
        <row r="879">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D879">
            <v>0</v>
          </cell>
          <cell r="AE879">
            <v>0</v>
          </cell>
          <cell r="AF879">
            <v>0</v>
          </cell>
          <cell r="AG879">
            <v>0</v>
          </cell>
          <cell r="AH879">
            <v>0</v>
          </cell>
          <cell r="AI879">
            <v>0</v>
          </cell>
          <cell r="AJ879">
            <v>0</v>
          </cell>
          <cell r="AK879">
            <v>0</v>
          </cell>
          <cell r="AL879">
            <v>0</v>
          </cell>
          <cell r="AM879">
            <v>0</v>
          </cell>
          <cell r="AN879">
            <v>0</v>
          </cell>
          <cell r="AP879">
            <v>0</v>
          </cell>
          <cell r="AT879" t="str">
            <v>57</v>
          </cell>
        </row>
        <row r="880">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D880">
            <v>0</v>
          </cell>
          <cell r="AE880">
            <v>0</v>
          </cell>
          <cell r="AF880">
            <v>0</v>
          </cell>
          <cell r="AG880">
            <v>0</v>
          </cell>
          <cell r="AH880">
            <v>0</v>
          </cell>
          <cell r="AI880">
            <v>0</v>
          </cell>
          <cell r="AJ880">
            <v>0</v>
          </cell>
          <cell r="AK880">
            <v>0</v>
          </cell>
          <cell r="AL880">
            <v>0</v>
          </cell>
          <cell r="AM880">
            <v>0</v>
          </cell>
          <cell r="AN880">
            <v>0</v>
          </cell>
          <cell r="AP880">
            <v>0</v>
          </cell>
          <cell r="AT880" t="str">
            <v>57</v>
          </cell>
        </row>
        <row r="881">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D881">
            <v>0</v>
          </cell>
          <cell r="AE881">
            <v>0</v>
          </cell>
          <cell r="AF881">
            <v>0</v>
          </cell>
          <cell r="AG881">
            <v>0</v>
          </cell>
          <cell r="AH881">
            <v>0</v>
          </cell>
          <cell r="AI881">
            <v>0</v>
          </cell>
          <cell r="AJ881">
            <v>0</v>
          </cell>
          <cell r="AK881">
            <v>0</v>
          </cell>
          <cell r="AL881">
            <v>0</v>
          </cell>
          <cell r="AM881">
            <v>0</v>
          </cell>
          <cell r="AN881">
            <v>0</v>
          </cell>
          <cell r="AP881">
            <v>0</v>
          </cell>
          <cell r="AT881" t="str">
            <v>57</v>
          </cell>
        </row>
        <row r="882">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D882">
            <v>0</v>
          </cell>
          <cell r="AE882">
            <v>0</v>
          </cell>
          <cell r="AF882">
            <v>0</v>
          </cell>
          <cell r="AG882">
            <v>0</v>
          </cell>
          <cell r="AH882">
            <v>0</v>
          </cell>
          <cell r="AI882">
            <v>0</v>
          </cell>
          <cell r="AJ882">
            <v>0</v>
          </cell>
          <cell r="AK882">
            <v>0</v>
          </cell>
          <cell r="AL882">
            <v>0</v>
          </cell>
          <cell r="AM882">
            <v>0</v>
          </cell>
          <cell r="AN882">
            <v>0</v>
          </cell>
          <cell r="AP882">
            <v>0</v>
          </cell>
          <cell r="AT882" t="str">
            <v>57</v>
          </cell>
        </row>
        <row r="883">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D883">
            <v>0</v>
          </cell>
          <cell r="AE883">
            <v>0</v>
          </cell>
          <cell r="AF883">
            <v>0</v>
          </cell>
          <cell r="AG883">
            <v>0</v>
          </cell>
          <cell r="AH883">
            <v>0</v>
          </cell>
          <cell r="AI883">
            <v>0</v>
          </cell>
          <cell r="AJ883">
            <v>0</v>
          </cell>
          <cell r="AK883">
            <v>0</v>
          </cell>
          <cell r="AL883">
            <v>0</v>
          </cell>
          <cell r="AM883">
            <v>0</v>
          </cell>
          <cell r="AN883">
            <v>0</v>
          </cell>
          <cell r="AP883">
            <v>0</v>
          </cell>
          <cell r="AT883">
            <v>0</v>
          </cell>
        </row>
        <row r="884">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D884">
            <v>0</v>
          </cell>
          <cell r="AE884">
            <v>0</v>
          </cell>
          <cell r="AF884">
            <v>0</v>
          </cell>
          <cell r="AG884">
            <v>0</v>
          </cell>
          <cell r="AH884">
            <v>0</v>
          </cell>
          <cell r="AI884">
            <v>0</v>
          </cell>
          <cell r="AJ884">
            <v>0</v>
          </cell>
          <cell r="AK884">
            <v>0</v>
          </cell>
          <cell r="AL884">
            <v>0</v>
          </cell>
          <cell r="AM884">
            <v>0</v>
          </cell>
          <cell r="AN884">
            <v>0</v>
          </cell>
          <cell r="AP884">
            <v>0</v>
          </cell>
          <cell r="AT884" t="str">
            <v>57</v>
          </cell>
        </row>
        <row r="885">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D885">
            <v>0</v>
          </cell>
          <cell r="AE885">
            <v>0</v>
          </cell>
          <cell r="AF885">
            <v>0</v>
          </cell>
          <cell r="AG885">
            <v>0</v>
          </cell>
          <cell r="AH885">
            <v>0</v>
          </cell>
          <cell r="AI885">
            <v>0</v>
          </cell>
          <cell r="AJ885">
            <v>0</v>
          </cell>
          <cell r="AK885">
            <v>0</v>
          </cell>
          <cell r="AL885">
            <v>0</v>
          </cell>
          <cell r="AM885">
            <v>0</v>
          </cell>
          <cell r="AN885">
            <v>0</v>
          </cell>
          <cell r="AP885">
            <v>0</v>
          </cell>
          <cell r="AT885" t="str">
            <v>57</v>
          </cell>
        </row>
        <row r="886">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D886">
            <v>0</v>
          </cell>
          <cell r="AE886">
            <v>0</v>
          </cell>
          <cell r="AF886">
            <v>0</v>
          </cell>
          <cell r="AG886">
            <v>0</v>
          </cell>
          <cell r="AH886">
            <v>0</v>
          </cell>
          <cell r="AI886">
            <v>0</v>
          </cell>
          <cell r="AJ886">
            <v>0</v>
          </cell>
          <cell r="AK886">
            <v>0</v>
          </cell>
          <cell r="AL886">
            <v>0</v>
          </cell>
          <cell r="AM886">
            <v>0</v>
          </cell>
          <cell r="AN886">
            <v>0</v>
          </cell>
          <cell r="AP886">
            <v>0</v>
          </cell>
          <cell r="AT886" t="str">
            <v>57</v>
          </cell>
        </row>
        <row r="887">
          <cell r="J887">
            <v>2749643.08</v>
          </cell>
          <cell r="K887">
            <v>2749643.08</v>
          </cell>
          <cell r="L887">
            <v>2749643.08</v>
          </cell>
          <cell r="M887">
            <v>2749643.08</v>
          </cell>
          <cell r="N887">
            <v>2749643.08</v>
          </cell>
          <cell r="O887">
            <v>2749643.08</v>
          </cell>
          <cell r="P887">
            <v>2749643.08</v>
          </cell>
          <cell r="Q887">
            <v>2749643.08</v>
          </cell>
          <cell r="R887">
            <v>2749643.08</v>
          </cell>
          <cell r="S887">
            <v>2749643.08</v>
          </cell>
          <cell r="T887">
            <v>2749643.08</v>
          </cell>
          <cell r="U887">
            <v>2749643.08</v>
          </cell>
          <cell r="V887">
            <v>2749643.08</v>
          </cell>
          <cell r="W887">
            <v>2749643.08</v>
          </cell>
          <cell r="X887">
            <v>2749643.08</v>
          </cell>
          <cell r="Y887">
            <v>2749643.08</v>
          </cell>
          <cell r="Z887">
            <v>2749643.08</v>
          </cell>
          <cell r="AA887">
            <v>2749643.08</v>
          </cell>
          <cell r="AD887">
            <v>2749643.0799999996</v>
          </cell>
          <cell r="AE887">
            <v>2749643.0799999996</v>
          </cell>
          <cell r="AF887">
            <v>2749643.0799999996</v>
          </cell>
          <cell r="AG887">
            <v>2749643.0799999996</v>
          </cell>
          <cell r="AH887">
            <v>2749643.0799999996</v>
          </cell>
          <cell r="AI887">
            <v>2749643.0799999996</v>
          </cell>
          <cell r="AJ887">
            <v>2749643.0799999996</v>
          </cell>
          <cell r="AK887">
            <v>2749643.0799999996</v>
          </cell>
          <cell r="AL887">
            <v>2749643.0799999996</v>
          </cell>
          <cell r="AM887">
            <v>2749643.0799999996</v>
          </cell>
          <cell r="AN887">
            <v>2749643.0799999996</v>
          </cell>
          <cell r="AP887">
            <v>2635074.6183333327</v>
          </cell>
          <cell r="AT887">
            <v>23</v>
          </cell>
        </row>
        <row r="888">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D888">
            <v>0</v>
          </cell>
          <cell r="AE888">
            <v>0</v>
          </cell>
          <cell r="AF888">
            <v>0</v>
          </cell>
          <cell r="AG888">
            <v>0</v>
          </cell>
          <cell r="AH888">
            <v>0</v>
          </cell>
          <cell r="AI888">
            <v>0</v>
          </cell>
          <cell r="AJ888">
            <v>0</v>
          </cell>
          <cell r="AK888">
            <v>0</v>
          </cell>
          <cell r="AL888">
            <v>0</v>
          </cell>
          <cell r="AM888">
            <v>0</v>
          </cell>
          <cell r="AN888">
            <v>0</v>
          </cell>
          <cell r="AP888">
            <v>0</v>
          </cell>
          <cell r="AT888" t="str">
            <v>57</v>
          </cell>
        </row>
        <row r="889">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D889">
            <v>0</v>
          </cell>
          <cell r="AE889">
            <v>0</v>
          </cell>
          <cell r="AF889">
            <v>0</v>
          </cell>
          <cell r="AG889">
            <v>0</v>
          </cell>
          <cell r="AH889">
            <v>0</v>
          </cell>
          <cell r="AI889">
            <v>0</v>
          </cell>
          <cell r="AJ889">
            <v>0</v>
          </cell>
          <cell r="AK889">
            <v>0</v>
          </cell>
          <cell r="AL889">
            <v>0</v>
          </cell>
          <cell r="AM889">
            <v>0</v>
          </cell>
          <cell r="AN889">
            <v>0</v>
          </cell>
          <cell r="AP889">
            <v>0</v>
          </cell>
          <cell r="AT889" t="str">
            <v xml:space="preserve"> </v>
          </cell>
        </row>
        <row r="890">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D890">
            <v>0</v>
          </cell>
          <cell r="AE890">
            <v>0</v>
          </cell>
          <cell r="AF890">
            <v>0</v>
          </cell>
          <cell r="AG890">
            <v>0</v>
          </cell>
          <cell r="AH890">
            <v>0</v>
          </cell>
          <cell r="AI890">
            <v>0</v>
          </cell>
          <cell r="AJ890">
            <v>0</v>
          </cell>
          <cell r="AK890">
            <v>0</v>
          </cell>
          <cell r="AL890">
            <v>0</v>
          </cell>
          <cell r="AM890">
            <v>0</v>
          </cell>
          <cell r="AN890">
            <v>0</v>
          </cell>
          <cell r="AP890">
            <v>0</v>
          </cell>
          <cell r="AT890" t="str">
            <v xml:space="preserve"> </v>
          </cell>
        </row>
        <row r="891">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D891">
            <v>0</v>
          </cell>
          <cell r="AE891">
            <v>0</v>
          </cell>
          <cell r="AF891">
            <v>0</v>
          </cell>
          <cell r="AG891">
            <v>0</v>
          </cell>
          <cell r="AH891">
            <v>0</v>
          </cell>
          <cell r="AI891">
            <v>0</v>
          </cell>
          <cell r="AJ891">
            <v>0</v>
          </cell>
          <cell r="AK891">
            <v>0</v>
          </cell>
          <cell r="AL891">
            <v>0</v>
          </cell>
          <cell r="AM891">
            <v>0</v>
          </cell>
          <cell r="AN891">
            <v>0</v>
          </cell>
          <cell r="AP891">
            <v>0</v>
          </cell>
          <cell r="AT891" t="str">
            <v>23</v>
          </cell>
        </row>
        <row r="892">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D892">
            <v>0</v>
          </cell>
          <cell r="AE892">
            <v>0</v>
          </cell>
          <cell r="AF892">
            <v>0</v>
          </cell>
          <cell r="AG892">
            <v>0</v>
          </cell>
          <cell r="AH892">
            <v>0</v>
          </cell>
          <cell r="AI892">
            <v>0</v>
          </cell>
          <cell r="AJ892">
            <v>0</v>
          </cell>
          <cell r="AK892">
            <v>0</v>
          </cell>
          <cell r="AL892">
            <v>0</v>
          </cell>
          <cell r="AM892">
            <v>0</v>
          </cell>
          <cell r="AN892">
            <v>0</v>
          </cell>
          <cell r="AP892">
            <v>0</v>
          </cell>
          <cell r="AT892" t="str">
            <v xml:space="preserve"> </v>
          </cell>
        </row>
        <row r="893">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D893">
            <v>0</v>
          </cell>
          <cell r="AE893">
            <v>0</v>
          </cell>
          <cell r="AF893">
            <v>0</v>
          </cell>
          <cell r="AG893">
            <v>0</v>
          </cell>
          <cell r="AH893">
            <v>0</v>
          </cell>
          <cell r="AI893">
            <v>0</v>
          </cell>
          <cell r="AJ893">
            <v>0</v>
          </cell>
          <cell r="AK893">
            <v>0</v>
          </cell>
          <cell r="AL893">
            <v>0</v>
          </cell>
          <cell r="AM893">
            <v>0</v>
          </cell>
          <cell r="AN893">
            <v>0</v>
          </cell>
          <cell r="AP893">
            <v>0</v>
          </cell>
          <cell r="AT893" t="str">
            <v>23</v>
          </cell>
        </row>
        <row r="894">
          <cell r="J894">
            <v>-34827817</v>
          </cell>
          <cell r="K894">
            <v>-34827817</v>
          </cell>
          <cell r="L894">
            <v>-34827817</v>
          </cell>
          <cell r="M894">
            <v>-34827817</v>
          </cell>
          <cell r="N894">
            <v>-34827817</v>
          </cell>
          <cell r="O894">
            <v>-34827817</v>
          </cell>
          <cell r="P894">
            <v>-34827817</v>
          </cell>
          <cell r="Q894">
            <v>-34827817</v>
          </cell>
          <cell r="R894">
            <v>-34827817</v>
          </cell>
          <cell r="S894">
            <v>-34827817</v>
          </cell>
          <cell r="T894">
            <v>-34827817</v>
          </cell>
          <cell r="U894">
            <v>-34827817</v>
          </cell>
          <cell r="V894">
            <v>-34827817</v>
          </cell>
          <cell r="W894">
            <v>-34827817</v>
          </cell>
          <cell r="X894">
            <v>-34827817</v>
          </cell>
          <cell r="Y894">
            <v>-34827817</v>
          </cell>
          <cell r="Z894">
            <v>-34827817</v>
          </cell>
          <cell r="AA894">
            <v>-34827817</v>
          </cell>
          <cell r="AD894">
            <v>-34827817</v>
          </cell>
          <cell r="AE894">
            <v>-34827817</v>
          </cell>
          <cell r="AF894">
            <v>-34827817</v>
          </cell>
          <cell r="AG894">
            <v>-34827817</v>
          </cell>
          <cell r="AH894">
            <v>-34827817</v>
          </cell>
          <cell r="AI894">
            <v>-34827817</v>
          </cell>
          <cell r="AJ894">
            <v>-34827817</v>
          </cell>
          <cell r="AK894">
            <v>-34827817</v>
          </cell>
          <cell r="AL894">
            <v>-34827817</v>
          </cell>
          <cell r="AM894">
            <v>-34827817</v>
          </cell>
          <cell r="AN894">
            <v>-34827817</v>
          </cell>
          <cell r="AP894">
            <v>-34827817</v>
          </cell>
          <cell r="AT894" t="str">
            <v>57</v>
          </cell>
        </row>
        <row r="895">
          <cell r="J895">
            <v>34827817</v>
          </cell>
          <cell r="K895">
            <v>34827817</v>
          </cell>
          <cell r="L895">
            <v>34827817</v>
          </cell>
          <cell r="M895">
            <v>34827817</v>
          </cell>
          <cell r="N895">
            <v>34827817</v>
          </cell>
          <cell r="O895">
            <v>34827817</v>
          </cell>
          <cell r="P895">
            <v>34827817</v>
          </cell>
          <cell r="Q895">
            <v>34827817</v>
          </cell>
          <cell r="R895">
            <v>34827817</v>
          </cell>
          <cell r="S895">
            <v>34827817</v>
          </cell>
          <cell r="T895">
            <v>34827817</v>
          </cell>
          <cell r="U895">
            <v>34827817</v>
          </cell>
          <cell r="V895">
            <v>34827817</v>
          </cell>
          <cell r="W895">
            <v>34827817</v>
          </cell>
          <cell r="X895">
            <v>34827817</v>
          </cell>
          <cell r="Y895">
            <v>34827817</v>
          </cell>
          <cell r="Z895">
            <v>34827817</v>
          </cell>
          <cell r="AA895">
            <v>34827817</v>
          </cell>
          <cell r="AD895">
            <v>34827817</v>
          </cell>
          <cell r="AE895">
            <v>34827817</v>
          </cell>
          <cell r="AF895">
            <v>34827817</v>
          </cell>
          <cell r="AG895">
            <v>34827817</v>
          </cell>
          <cell r="AH895">
            <v>34827817</v>
          </cell>
          <cell r="AI895">
            <v>34827817</v>
          </cell>
          <cell r="AJ895">
            <v>34827817</v>
          </cell>
          <cell r="AK895">
            <v>34827817</v>
          </cell>
          <cell r="AL895">
            <v>34827817</v>
          </cell>
          <cell r="AM895">
            <v>34827817</v>
          </cell>
          <cell r="AN895">
            <v>34827817</v>
          </cell>
          <cell r="AP895">
            <v>34827817</v>
          </cell>
          <cell r="AT895" t="str">
            <v>57</v>
          </cell>
        </row>
        <row r="896">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D896">
            <v>0</v>
          </cell>
          <cell r="AE896">
            <v>0</v>
          </cell>
          <cell r="AF896">
            <v>0</v>
          </cell>
          <cell r="AG896">
            <v>0</v>
          </cell>
          <cell r="AH896">
            <v>0</v>
          </cell>
          <cell r="AI896">
            <v>0</v>
          </cell>
          <cell r="AJ896">
            <v>0</v>
          </cell>
          <cell r="AK896">
            <v>0</v>
          </cell>
          <cell r="AL896">
            <v>0</v>
          </cell>
          <cell r="AM896">
            <v>0</v>
          </cell>
          <cell r="AN896">
            <v>0</v>
          </cell>
          <cell r="AP896">
            <v>0</v>
          </cell>
          <cell r="AT896" t="str">
            <v xml:space="preserve"> </v>
          </cell>
        </row>
        <row r="897">
          <cell r="J897">
            <v>-25644564</v>
          </cell>
          <cell r="K897">
            <v>-25644564</v>
          </cell>
          <cell r="L897">
            <v>-25644564</v>
          </cell>
          <cell r="M897">
            <v>-25644564</v>
          </cell>
          <cell r="N897">
            <v>-25644564</v>
          </cell>
          <cell r="O897">
            <v>-25644564</v>
          </cell>
          <cell r="P897">
            <v>-25644564</v>
          </cell>
          <cell r="Q897">
            <v>-25644564</v>
          </cell>
          <cell r="R897">
            <v>-25644564</v>
          </cell>
          <cell r="S897">
            <v>-25644564</v>
          </cell>
          <cell r="T897">
            <v>-25644564</v>
          </cell>
          <cell r="U897">
            <v>-25644564</v>
          </cell>
          <cell r="V897">
            <v>-25644564</v>
          </cell>
          <cell r="W897">
            <v>-25644564</v>
          </cell>
          <cell r="X897">
            <v>-25644564</v>
          </cell>
          <cell r="Y897">
            <v>-25644564</v>
          </cell>
          <cell r="Z897">
            <v>-25644564</v>
          </cell>
          <cell r="AA897">
            <v>-25644564</v>
          </cell>
          <cell r="AD897">
            <v>-25644564</v>
          </cell>
          <cell r="AE897">
            <v>-25644564</v>
          </cell>
          <cell r="AF897">
            <v>-25644564</v>
          </cell>
          <cell r="AG897">
            <v>-25644564</v>
          </cell>
          <cell r="AH897">
            <v>-25644564</v>
          </cell>
          <cell r="AI897">
            <v>-25644564</v>
          </cell>
          <cell r="AJ897">
            <v>-25644564</v>
          </cell>
          <cell r="AK897">
            <v>-25644564</v>
          </cell>
          <cell r="AL897">
            <v>-25644564</v>
          </cell>
          <cell r="AM897">
            <v>-25644564</v>
          </cell>
          <cell r="AN897">
            <v>-25644564</v>
          </cell>
          <cell r="AP897">
            <v>-25644564</v>
          </cell>
          <cell r="AT897" t="str">
            <v>57</v>
          </cell>
        </row>
        <row r="898">
          <cell r="J898">
            <v>25644564</v>
          </cell>
          <cell r="K898">
            <v>25644564</v>
          </cell>
          <cell r="L898">
            <v>25644564</v>
          </cell>
          <cell r="M898">
            <v>25644564</v>
          </cell>
          <cell r="N898">
            <v>25644564</v>
          </cell>
          <cell r="O898">
            <v>25644564</v>
          </cell>
          <cell r="P898">
            <v>25644564</v>
          </cell>
          <cell r="Q898">
            <v>25644564</v>
          </cell>
          <cell r="R898">
            <v>25644564</v>
          </cell>
          <cell r="S898">
            <v>25644564</v>
          </cell>
          <cell r="T898">
            <v>25644564</v>
          </cell>
          <cell r="U898">
            <v>25644564</v>
          </cell>
          <cell r="V898">
            <v>25644564</v>
          </cell>
          <cell r="W898">
            <v>25644564</v>
          </cell>
          <cell r="X898">
            <v>25644564</v>
          </cell>
          <cell r="Y898">
            <v>25644564</v>
          </cell>
          <cell r="Z898">
            <v>25644564</v>
          </cell>
          <cell r="AA898">
            <v>25644564</v>
          </cell>
          <cell r="AD898">
            <v>25644564</v>
          </cell>
          <cell r="AE898">
            <v>25644564</v>
          </cell>
          <cell r="AF898">
            <v>25644564</v>
          </cell>
          <cell r="AG898">
            <v>25644564</v>
          </cell>
          <cell r="AH898">
            <v>25644564</v>
          </cell>
          <cell r="AI898">
            <v>25644564</v>
          </cell>
          <cell r="AJ898">
            <v>25644564</v>
          </cell>
          <cell r="AK898">
            <v>25644564</v>
          </cell>
          <cell r="AL898">
            <v>25644564</v>
          </cell>
          <cell r="AM898">
            <v>25644564</v>
          </cell>
          <cell r="AN898">
            <v>25644564</v>
          </cell>
          <cell r="AP898">
            <v>25644564</v>
          </cell>
          <cell r="AT898" t="str">
            <v>57</v>
          </cell>
        </row>
        <row r="899">
          <cell r="J899">
            <v>-37811937</v>
          </cell>
          <cell r="K899">
            <v>-37811937</v>
          </cell>
          <cell r="L899">
            <v>-37811937</v>
          </cell>
          <cell r="M899">
            <v>-37881375</v>
          </cell>
          <cell r="N899">
            <v>-37881375</v>
          </cell>
          <cell r="O899">
            <v>-37881375</v>
          </cell>
          <cell r="P899">
            <v>-37881375</v>
          </cell>
          <cell r="Q899">
            <v>-37881375</v>
          </cell>
          <cell r="R899">
            <v>-37881375</v>
          </cell>
          <cell r="S899">
            <v>-37881375</v>
          </cell>
          <cell r="T899">
            <v>-37881375</v>
          </cell>
          <cell r="U899">
            <v>-38038883</v>
          </cell>
          <cell r="V899">
            <v>-38038883</v>
          </cell>
          <cell r="W899">
            <v>-38038883</v>
          </cell>
          <cell r="X899">
            <v>-38038883</v>
          </cell>
          <cell r="Y899">
            <v>-38038883</v>
          </cell>
          <cell r="Z899">
            <v>-38038883</v>
          </cell>
          <cell r="AA899">
            <v>-38038883</v>
          </cell>
          <cell r="AD899">
            <v>-37837976.25</v>
          </cell>
          <cell r="AE899">
            <v>-37843762.75</v>
          </cell>
          <cell r="AF899">
            <v>-37849549.25</v>
          </cell>
          <cell r="AG899">
            <v>-37855335.75</v>
          </cell>
          <cell r="AH899">
            <v>-37867685.083333336</v>
          </cell>
          <cell r="AI899">
            <v>-37886597.25</v>
          </cell>
          <cell r="AJ899">
            <v>-37905509.416666664</v>
          </cell>
          <cell r="AK899">
            <v>-37924421.583333336</v>
          </cell>
          <cell r="AL899">
            <v>-37940440.5</v>
          </cell>
          <cell r="AM899">
            <v>-37953566.166666664</v>
          </cell>
          <cell r="AN899">
            <v>-37966691.833333336</v>
          </cell>
          <cell r="AP899">
            <v>-37992943.166666664</v>
          </cell>
          <cell r="AT899" t="str">
            <v>57</v>
          </cell>
        </row>
        <row r="900">
          <cell r="J900">
            <v>37811937</v>
          </cell>
          <cell r="K900">
            <v>37811937</v>
          </cell>
          <cell r="L900">
            <v>37811937</v>
          </cell>
          <cell r="M900">
            <v>37881375</v>
          </cell>
          <cell r="N900">
            <v>37881375</v>
          </cell>
          <cell r="O900">
            <v>37881375</v>
          </cell>
          <cell r="P900">
            <v>37881375</v>
          </cell>
          <cell r="Q900">
            <v>37881375</v>
          </cell>
          <cell r="R900">
            <v>37881375</v>
          </cell>
          <cell r="S900">
            <v>37881375</v>
          </cell>
          <cell r="T900">
            <v>37881375</v>
          </cell>
          <cell r="U900">
            <v>38038883</v>
          </cell>
          <cell r="V900">
            <v>38038883</v>
          </cell>
          <cell r="W900">
            <v>38038883</v>
          </cell>
          <cell r="X900">
            <v>38038883</v>
          </cell>
          <cell r="Y900">
            <v>38038883</v>
          </cell>
          <cell r="Z900">
            <v>38038883</v>
          </cell>
          <cell r="AA900">
            <v>38038883</v>
          </cell>
          <cell r="AD900">
            <v>37837976.25</v>
          </cell>
          <cell r="AE900">
            <v>37843762.75</v>
          </cell>
          <cell r="AF900">
            <v>37849549.25</v>
          </cell>
          <cell r="AG900">
            <v>37855335.75</v>
          </cell>
          <cell r="AH900">
            <v>37867685.083333336</v>
          </cell>
          <cell r="AI900">
            <v>37886597.25</v>
          </cell>
          <cell r="AJ900">
            <v>37905509.416666664</v>
          </cell>
          <cell r="AK900">
            <v>37924421.583333336</v>
          </cell>
          <cell r="AL900">
            <v>37940440.5</v>
          </cell>
          <cell r="AM900">
            <v>37953566.166666664</v>
          </cell>
          <cell r="AN900">
            <v>37966691.833333336</v>
          </cell>
          <cell r="AP900">
            <v>37992943.166666664</v>
          </cell>
          <cell r="AT900" t="str">
            <v>57</v>
          </cell>
        </row>
        <row r="901">
          <cell r="J901">
            <v>40127111</v>
          </cell>
          <cell r="K901">
            <v>40127111</v>
          </cell>
          <cell r="L901">
            <v>40127111</v>
          </cell>
          <cell r="M901">
            <v>39647674</v>
          </cell>
          <cell r="N901">
            <v>39647674</v>
          </cell>
          <cell r="O901">
            <v>39647674</v>
          </cell>
          <cell r="P901">
            <v>39647674</v>
          </cell>
          <cell r="Q901">
            <v>39647674</v>
          </cell>
          <cell r="R901">
            <v>39647674</v>
          </cell>
          <cell r="S901">
            <v>39647674</v>
          </cell>
          <cell r="T901">
            <v>39647674</v>
          </cell>
          <cell r="U901">
            <v>39647674</v>
          </cell>
          <cell r="V901">
            <v>39647674</v>
          </cell>
          <cell r="W901">
            <v>39647674</v>
          </cell>
          <cell r="X901">
            <v>39647674</v>
          </cell>
          <cell r="Y901">
            <v>39647674</v>
          </cell>
          <cell r="Z901">
            <v>39647674</v>
          </cell>
          <cell r="AA901">
            <v>39647674</v>
          </cell>
          <cell r="AD901">
            <v>39947322.125</v>
          </cell>
          <cell r="AE901">
            <v>39907369.041666664</v>
          </cell>
          <cell r="AF901">
            <v>39867415.958333336</v>
          </cell>
          <cell r="AG901">
            <v>39827462.875</v>
          </cell>
          <cell r="AH901">
            <v>39787509.791666664</v>
          </cell>
          <cell r="AI901">
            <v>39747556.708333336</v>
          </cell>
          <cell r="AJ901">
            <v>39707603.625</v>
          </cell>
          <cell r="AK901">
            <v>39667650.541666664</v>
          </cell>
          <cell r="AL901">
            <v>39647674</v>
          </cell>
          <cell r="AM901">
            <v>39647674</v>
          </cell>
          <cell r="AN901">
            <v>39647674</v>
          </cell>
          <cell r="AP901">
            <v>39647674</v>
          </cell>
          <cell r="AT901" t="str">
            <v>57</v>
          </cell>
        </row>
        <row r="902">
          <cell r="J902">
            <v>-40127111</v>
          </cell>
          <cell r="K902">
            <v>-40127111</v>
          </cell>
          <cell r="L902">
            <v>-40127111</v>
          </cell>
          <cell r="M902">
            <v>-39647674</v>
          </cell>
          <cell r="N902">
            <v>-39647674</v>
          </cell>
          <cell r="O902">
            <v>-39647674</v>
          </cell>
          <cell r="P902">
            <v>-39647674</v>
          </cell>
          <cell r="Q902">
            <v>-39647674</v>
          </cell>
          <cell r="R902">
            <v>-39647674</v>
          </cell>
          <cell r="S902">
            <v>-39647674</v>
          </cell>
          <cell r="T902">
            <v>-39647674</v>
          </cell>
          <cell r="U902">
            <v>-39647674</v>
          </cell>
          <cell r="V902">
            <v>-39647674</v>
          </cell>
          <cell r="W902">
            <v>-39647674</v>
          </cell>
          <cell r="X902">
            <v>-39647674</v>
          </cell>
          <cell r="Y902">
            <v>-39647674</v>
          </cell>
          <cell r="Z902">
            <v>-39647674</v>
          </cell>
          <cell r="AA902">
            <v>-39647674</v>
          </cell>
          <cell r="AD902">
            <v>-39947322.125</v>
          </cell>
          <cell r="AE902">
            <v>-39907369.041666664</v>
          </cell>
          <cell r="AF902">
            <v>-39867415.958333336</v>
          </cell>
          <cell r="AG902">
            <v>-39827462.875</v>
          </cell>
          <cell r="AH902">
            <v>-39787509.791666664</v>
          </cell>
          <cell r="AI902">
            <v>-39747556.708333336</v>
          </cell>
          <cell r="AJ902">
            <v>-39707603.625</v>
          </cell>
          <cell r="AK902">
            <v>-39667650.541666664</v>
          </cell>
          <cell r="AL902">
            <v>-39647674</v>
          </cell>
          <cell r="AM902">
            <v>-39647674</v>
          </cell>
          <cell r="AN902">
            <v>-39647674</v>
          </cell>
          <cell r="AP902">
            <v>-39647674</v>
          </cell>
          <cell r="AT902" t="str">
            <v>57</v>
          </cell>
        </row>
        <row r="903">
          <cell r="J903">
            <v>8733855</v>
          </cell>
          <cell r="K903">
            <v>8733855</v>
          </cell>
          <cell r="L903">
            <v>8733855</v>
          </cell>
          <cell r="M903">
            <v>8232968</v>
          </cell>
          <cell r="N903">
            <v>8232968</v>
          </cell>
          <cell r="O903">
            <v>8232968</v>
          </cell>
          <cell r="P903">
            <v>8232968</v>
          </cell>
          <cell r="Q903">
            <v>8232968</v>
          </cell>
          <cell r="R903">
            <v>8232968</v>
          </cell>
          <cell r="S903">
            <v>8232968</v>
          </cell>
          <cell r="T903">
            <v>8232968</v>
          </cell>
          <cell r="U903">
            <v>8232968</v>
          </cell>
          <cell r="V903">
            <v>8232968</v>
          </cell>
          <cell r="W903">
            <v>8232968</v>
          </cell>
          <cell r="X903">
            <v>8232968</v>
          </cell>
          <cell r="Y903">
            <v>8232968</v>
          </cell>
          <cell r="Z903">
            <v>8232968</v>
          </cell>
          <cell r="AA903">
            <v>8232968</v>
          </cell>
          <cell r="AD903">
            <v>8546022.375</v>
          </cell>
          <cell r="AE903">
            <v>8504281.791666666</v>
          </cell>
          <cell r="AF903">
            <v>8462541.208333334</v>
          </cell>
          <cell r="AG903">
            <v>8420800.625</v>
          </cell>
          <cell r="AH903">
            <v>8379060.041666667</v>
          </cell>
          <cell r="AI903">
            <v>8337319.458333333</v>
          </cell>
          <cell r="AJ903">
            <v>8295578.875</v>
          </cell>
          <cell r="AK903">
            <v>8253838.291666667</v>
          </cell>
          <cell r="AL903">
            <v>8232968</v>
          </cell>
          <cell r="AM903">
            <v>8232968</v>
          </cell>
          <cell r="AN903">
            <v>8232968</v>
          </cell>
          <cell r="AP903">
            <v>8232968</v>
          </cell>
          <cell r="AT903" t="str">
            <v>57</v>
          </cell>
        </row>
        <row r="904">
          <cell r="J904">
            <v>-8733855</v>
          </cell>
          <cell r="K904">
            <v>-8733855</v>
          </cell>
          <cell r="L904">
            <v>-8733855</v>
          </cell>
          <cell r="M904">
            <v>-8232968</v>
          </cell>
          <cell r="N904">
            <v>-8232968</v>
          </cell>
          <cell r="O904">
            <v>-8232968</v>
          </cell>
          <cell r="P904">
            <v>-8232968</v>
          </cell>
          <cell r="Q904">
            <v>-8232968</v>
          </cell>
          <cell r="R904">
            <v>-8232968</v>
          </cell>
          <cell r="S904">
            <v>-8232968</v>
          </cell>
          <cell r="T904">
            <v>-8232968</v>
          </cell>
          <cell r="U904">
            <v>-8232968</v>
          </cell>
          <cell r="V904">
            <v>-8232968</v>
          </cell>
          <cell r="W904">
            <v>-8232968</v>
          </cell>
          <cell r="X904">
            <v>-8232968</v>
          </cell>
          <cell r="Y904">
            <v>-8232968</v>
          </cell>
          <cell r="Z904">
            <v>-8232968</v>
          </cell>
          <cell r="AA904">
            <v>-8232968</v>
          </cell>
          <cell r="AD904">
            <v>-8546022.375</v>
          </cell>
          <cell r="AE904">
            <v>-8504281.791666666</v>
          </cell>
          <cell r="AF904">
            <v>-8462541.208333334</v>
          </cell>
          <cell r="AG904">
            <v>-8420800.625</v>
          </cell>
          <cell r="AH904">
            <v>-8379060.041666667</v>
          </cell>
          <cell r="AI904">
            <v>-8337319.458333333</v>
          </cell>
          <cell r="AJ904">
            <v>-8295578.875</v>
          </cell>
          <cell r="AK904">
            <v>-8253838.291666667</v>
          </cell>
          <cell r="AL904">
            <v>-8232968</v>
          </cell>
          <cell r="AM904">
            <v>-8232968</v>
          </cell>
          <cell r="AN904">
            <v>-8232968</v>
          </cell>
          <cell r="AP904">
            <v>-8232968</v>
          </cell>
          <cell r="AT904" t="str">
            <v>57</v>
          </cell>
        </row>
        <row r="905">
          <cell r="J905">
            <v>465000</v>
          </cell>
          <cell r="K905">
            <v>463071.25</v>
          </cell>
          <cell r="L905">
            <v>463071.25</v>
          </cell>
          <cell r="M905">
            <v>463071.25</v>
          </cell>
          <cell r="N905">
            <v>459093.75</v>
          </cell>
          <cell r="O905">
            <v>459093.75</v>
          </cell>
          <cell r="P905">
            <v>459093.75</v>
          </cell>
          <cell r="Q905">
            <v>465000</v>
          </cell>
          <cell r="R905">
            <v>465000</v>
          </cell>
          <cell r="S905">
            <v>465000</v>
          </cell>
          <cell r="T905">
            <v>460587.87</v>
          </cell>
          <cell r="U905">
            <v>460587.87</v>
          </cell>
          <cell r="V905">
            <v>460587.87</v>
          </cell>
          <cell r="W905">
            <v>457520.62</v>
          </cell>
          <cell r="X905">
            <v>457520.62</v>
          </cell>
          <cell r="Y905">
            <v>457520.62</v>
          </cell>
          <cell r="Z905">
            <v>451211.27</v>
          </cell>
          <cell r="AA905">
            <v>451211.27</v>
          </cell>
          <cell r="AD905">
            <v>366166.25</v>
          </cell>
          <cell r="AE905">
            <v>404916.25</v>
          </cell>
          <cell r="AF905">
            <v>443666.25</v>
          </cell>
          <cell r="AG905">
            <v>462857.41124999995</v>
          </cell>
          <cell r="AH905">
            <v>462489.73374999996</v>
          </cell>
          <cell r="AI905">
            <v>462122.05624999997</v>
          </cell>
          <cell r="AJ905">
            <v>461706.94124999997</v>
          </cell>
          <cell r="AK905">
            <v>461244.38874999998</v>
          </cell>
          <cell r="AL905">
            <v>460781.83624999999</v>
          </cell>
          <cell r="AM905">
            <v>460222.12333333335</v>
          </cell>
          <cell r="AN905">
            <v>459565.25</v>
          </cell>
          <cell r="AP905">
            <v>458579.94000000012</v>
          </cell>
          <cell r="AT905" t="str">
            <v>57</v>
          </cell>
        </row>
        <row r="906">
          <cell r="J906">
            <v>1431</v>
          </cell>
          <cell r="K906">
            <v>1928.75</v>
          </cell>
          <cell r="L906">
            <v>3648</v>
          </cell>
          <cell r="M906">
            <v>4945.5</v>
          </cell>
          <cell r="N906">
            <v>5906.25</v>
          </cell>
          <cell r="O906">
            <v>8851</v>
          </cell>
          <cell r="P906">
            <v>20566.310000000001</v>
          </cell>
          <cell r="Q906">
            <v>23976.81</v>
          </cell>
          <cell r="R906">
            <v>24446.81</v>
          </cell>
          <cell r="S906">
            <v>27271.439999999999</v>
          </cell>
          <cell r="T906">
            <v>28388.94</v>
          </cell>
          <cell r="U906">
            <v>29218.94</v>
          </cell>
          <cell r="V906">
            <v>29218.94</v>
          </cell>
          <cell r="W906">
            <v>31456.19</v>
          </cell>
          <cell r="X906">
            <v>31456.19</v>
          </cell>
          <cell r="Y906">
            <v>37765.54</v>
          </cell>
          <cell r="Z906">
            <v>37765.54</v>
          </cell>
          <cell r="AA906">
            <v>51661.66</v>
          </cell>
          <cell r="AD906">
            <v>4984.4762499999997</v>
          </cell>
          <cell r="AE906">
            <v>7002.1270833333328</v>
          </cell>
          <cell r="AF906">
            <v>9157.0541666666668</v>
          </cell>
          <cell r="AG906">
            <v>11476.236666666666</v>
          </cell>
          <cell r="AH906">
            <v>13853.710833333333</v>
          </cell>
          <cell r="AI906">
            <v>16206.143333333333</v>
          </cell>
          <cell r="AJ906">
            <v>18594.284166666668</v>
          </cell>
          <cell r="AK906">
            <v>20983.268749999999</v>
          </cell>
          <cell r="AL906">
            <v>23509.445000000003</v>
          </cell>
          <cell r="AM906">
            <v>26204.417083333334</v>
          </cell>
          <cell r="AN906">
            <v>29315.664999999997</v>
          </cell>
          <cell r="AP906">
            <v>35318.559166666673</v>
          </cell>
          <cell r="AT906" t="str">
            <v>23</v>
          </cell>
        </row>
        <row r="907">
          <cell r="J907">
            <v>199475.25</v>
          </cell>
          <cell r="K907">
            <v>197293.25</v>
          </cell>
          <cell r="L907">
            <v>197293.25</v>
          </cell>
          <cell r="M907">
            <v>197293.25</v>
          </cell>
          <cell r="N907">
            <v>196806.75</v>
          </cell>
          <cell r="O907">
            <v>196806.75</v>
          </cell>
          <cell r="P907">
            <v>196806.75</v>
          </cell>
          <cell r="Q907">
            <v>200000</v>
          </cell>
          <cell r="R907">
            <v>200000</v>
          </cell>
          <cell r="S907">
            <v>200000</v>
          </cell>
          <cell r="T907">
            <v>197751.25</v>
          </cell>
          <cell r="U907">
            <v>197751.25</v>
          </cell>
          <cell r="V907">
            <v>197751.25</v>
          </cell>
          <cell r="W907">
            <v>189835.41</v>
          </cell>
          <cell r="X907">
            <v>189835.41</v>
          </cell>
          <cell r="Y907">
            <v>189835.41</v>
          </cell>
          <cell r="Z907">
            <v>189835.41</v>
          </cell>
          <cell r="AA907">
            <v>189835.41</v>
          </cell>
          <cell r="AD907">
            <v>198393.8125</v>
          </cell>
          <cell r="AE907">
            <v>198393.8125</v>
          </cell>
          <cell r="AF907">
            <v>198393.8125</v>
          </cell>
          <cell r="AG907">
            <v>198321.97916666666</v>
          </cell>
          <cell r="AH907">
            <v>198178.3125</v>
          </cell>
          <cell r="AI907">
            <v>198034.64583333334</v>
          </cell>
          <cell r="AJ907">
            <v>197652.06916666668</v>
          </cell>
          <cell r="AK907">
            <v>197030.58250000002</v>
          </cell>
          <cell r="AL907">
            <v>196409.09583333333</v>
          </cell>
          <cell r="AM907">
            <v>195807.88</v>
          </cell>
          <cell r="AN907">
            <v>195226.93499999997</v>
          </cell>
          <cell r="AP907">
            <v>194355.51749999996</v>
          </cell>
          <cell r="AT907" t="str">
            <v>57</v>
          </cell>
        </row>
        <row r="908">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D908">
            <v>0</v>
          </cell>
          <cell r="AE908">
            <v>0</v>
          </cell>
          <cell r="AF908">
            <v>0</v>
          </cell>
          <cell r="AG908">
            <v>0</v>
          </cell>
          <cell r="AH908">
            <v>0</v>
          </cell>
          <cell r="AI908">
            <v>0</v>
          </cell>
          <cell r="AJ908">
            <v>0</v>
          </cell>
          <cell r="AK908">
            <v>0</v>
          </cell>
          <cell r="AL908">
            <v>0</v>
          </cell>
          <cell r="AM908">
            <v>0</v>
          </cell>
          <cell r="AN908">
            <v>0</v>
          </cell>
          <cell r="AP908">
            <v>0</v>
          </cell>
          <cell r="AT908">
            <v>0</v>
          </cell>
        </row>
        <row r="909">
          <cell r="J909">
            <v>2145241.61</v>
          </cell>
          <cell r="K909">
            <v>2147072.61</v>
          </cell>
          <cell r="L909">
            <v>2147559.11</v>
          </cell>
          <cell r="M909">
            <v>2147559.11</v>
          </cell>
          <cell r="N909">
            <v>2147559.11</v>
          </cell>
          <cell r="O909">
            <v>2152934.86</v>
          </cell>
          <cell r="P909">
            <v>2154615.15</v>
          </cell>
          <cell r="Q909">
            <v>2156485.4</v>
          </cell>
          <cell r="R909">
            <v>2154845.11</v>
          </cell>
          <cell r="S909">
            <v>2157073.86</v>
          </cell>
          <cell r="T909">
            <v>2158734.15</v>
          </cell>
          <cell r="U909">
            <v>2158734.15</v>
          </cell>
          <cell r="V909">
            <v>2159291.36</v>
          </cell>
          <cell r="W909">
            <v>2167207.2000000002</v>
          </cell>
          <cell r="X909">
            <v>2167207.2000000002</v>
          </cell>
          <cell r="Y909">
            <v>2167207.2000000002</v>
          </cell>
          <cell r="Z909">
            <v>2167207.2000000002</v>
          </cell>
          <cell r="AA909">
            <v>2167207.2000000002</v>
          </cell>
          <cell r="AD909">
            <v>2147696.3233333328</v>
          </cell>
          <cell r="AE909">
            <v>2148637.9395833327</v>
          </cell>
          <cell r="AF909">
            <v>2149582.2104166662</v>
          </cell>
          <cell r="AG909">
            <v>2150666.6599999997</v>
          </cell>
          <cell r="AH909">
            <v>2151805.6633333326</v>
          </cell>
          <cell r="AI909">
            <v>2152953.2587499996</v>
          </cell>
          <cell r="AJ909">
            <v>2154377.6062499997</v>
          </cell>
          <cell r="AK909">
            <v>2156035.2179166665</v>
          </cell>
          <cell r="AL909">
            <v>2157672.5587499999</v>
          </cell>
          <cell r="AM909">
            <v>2159309.8995833332</v>
          </cell>
          <cell r="AN909">
            <v>2160723.250833333</v>
          </cell>
          <cell r="AP909">
            <v>2073478.9333333329</v>
          </cell>
          <cell r="AT909">
            <v>0</v>
          </cell>
        </row>
        <row r="910">
          <cell r="J910">
            <v>545580.69999999995</v>
          </cell>
          <cell r="K910">
            <v>483640.36</v>
          </cell>
          <cell r="L910">
            <v>483640.36</v>
          </cell>
          <cell r="M910">
            <v>483640.36</v>
          </cell>
          <cell r="N910">
            <v>492962.47</v>
          </cell>
          <cell r="O910">
            <v>492962.47</v>
          </cell>
          <cell r="P910">
            <v>492962.47</v>
          </cell>
          <cell r="Q910">
            <v>250000</v>
          </cell>
          <cell r="R910">
            <v>250000</v>
          </cell>
          <cell r="S910">
            <v>250000</v>
          </cell>
          <cell r="T910">
            <v>89261.46</v>
          </cell>
          <cell r="U910">
            <v>89261.46</v>
          </cell>
          <cell r="V910">
            <v>89261.46</v>
          </cell>
          <cell r="W910">
            <v>-51720.33</v>
          </cell>
          <cell r="X910">
            <v>-51720.33</v>
          </cell>
          <cell r="Y910">
            <v>-51720.33</v>
          </cell>
          <cell r="Z910">
            <v>-39699.61</v>
          </cell>
          <cell r="AA910">
            <v>-39699.61</v>
          </cell>
          <cell r="AD910">
            <v>515962.54916666658</v>
          </cell>
          <cell r="AE910">
            <v>486795.88249999989</v>
          </cell>
          <cell r="AF910">
            <v>457629.21583333326</v>
          </cell>
          <cell r="AG910">
            <v>424032.58083333325</v>
          </cell>
          <cell r="AH910">
            <v>386005.97749999998</v>
          </cell>
          <cell r="AI910">
            <v>347979.3741666667</v>
          </cell>
          <cell r="AJ910">
            <v>306659.37708333333</v>
          </cell>
          <cell r="AK910">
            <v>262045.98624999996</v>
          </cell>
          <cell r="AL910">
            <v>217432.59541666668</v>
          </cell>
          <cell r="AM910">
            <v>172931.64666666664</v>
          </cell>
          <cell r="AN910">
            <v>128543.13999999996</v>
          </cell>
          <cell r="AP910">
            <v>57793.71333333334</v>
          </cell>
          <cell r="AT910" t="str">
            <v>57</v>
          </cell>
        </row>
        <row r="911">
          <cell r="J911">
            <v>371705.94</v>
          </cell>
          <cell r="K911">
            <v>403196.61</v>
          </cell>
          <cell r="L911">
            <v>366637.7</v>
          </cell>
          <cell r="M911">
            <v>381973.59</v>
          </cell>
          <cell r="N911">
            <v>393874.5</v>
          </cell>
          <cell r="O911">
            <v>273967.40000000002</v>
          </cell>
          <cell r="P911">
            <v>341457.89</v>
          </cell>
          <cell r="Q911">
            <v>396658.16</v>
          </cell>
          <cell r="R911">
            <v>459133.16</v>
          </cell>
          <cell r="S911">
            <v>498883.37</v>
          </cell>
          <cell r="T911">
            <v>557396.69999999995</v>
          </cell>
          <cell r="U911">
            <v>633543.51</v>
          </cell>
          <cell r="V911">
            <v>674570.69</v>
          </cell>
          <cell r="W911">
            <v>698378.49</v>
          </cell>
          <cell r="X911">
            <v>712528.24</v>
          </cell>
          <cell r="Y911">
            <v>744866.39</v>
          </cell>
          <cell r="Z911">
            <v>686357.77</v>
          </cell>
          <cell r="AA911">
            <v>694439.27</v>
          </cell>
          <cell r="AD911">
            <v>360134.28541666665</v>
          </cell>
          <cell r="AE911">
            <v>364981.58749999997</v>
          </cell>
          <cell r="AF911">
            <v>375178.58125000005</v>
          </cell>
          <cell r="AG911">
            <v>391144.5304166667</v>
          </cell>
          <cell r="AH911">
            <v>411676.37958333339</v>
          </cell>
          <cell r="AI911">
            <v>435821.74208333343</v>
          </cell>
          <cell r="AJ911">
            <v>460740.35166666663</v>
          </cell>
          <cell r="AK911">
            <v>487451.70250000007</v>
          </cell>
          <cell r="AL911">
            <v>516984.34166666662</v>
          </cell>
          <cell r="AM911">
            <v>544291.67791666661</v>
          </cell>
          <cell r="AN911">
            <v>573998.14208333322</v>
          </cell>
          <cell r="AP911">
            <v>615126.40583333327</v>
          </cell>
          <cell r="AT911">
            <v>0</v>
          </cell>
        </row>
        <row r="912">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D912">
            <v>0</v>
          </cell>
          <cell r="AE912">
            <v>0</v>
          </cell>
          <cell r="AF912">
            <v>0</v>
          </cell>
          <cell r="AG912">
            <v>0</v>
          </cell>
          <cell r="AH912">
            <v>0</v>
          </cell>
          <cell r="AI912">
            <v>0</v>
          </cell>
          <cell r="AJ912">
            <v>0</v>
          </cell>
          <cell r="AK912">
            <v>0</v>
          </cell>
          <cell r="AL912">
            <v>0</v>
          </cell>
          <cell r="AM912">
            <v>0</v>
          </cell>
          <cell r="AN912">
            <v>0</v>
          </cell>
          <cell r="AP912">
            <v>0</v>
          </cell>
          <cell r="AT912">
            <v>0</v>
          </cell>
        </row>
        <row r="913">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D913">
            <v>0</v>
          </cell>
          <cell r="AE913">
            <v>0</v>
          </cell>
          <cell r="AF913">
            <v>0</v>
          </cell>
          <cell r="AG913">
            <v>0</v>
          </cell>
          <cell r="AH913">
            <v>0</v>
          </cell>
          <cell r="AI913">
            <v>0</v>
          </cell>
          <cell r="AJ913">
            <v>0</v>
          </cell>
          <cell r="AK913">
            <v>0</v>
          </cell>
          <cell r="AL913">
            <v>0</v>
          </cell>
          <cell r="AM913">
            <v>0</v>
          </cell>
          <cell r="AN913">
            <v>0</v>
          </cell>
          <cell r="AP913">
            <v>0</v>
          </cell>
          <cell r="AT913">
            <v>0</v>
          </cell>
        </row>
        <row r="914">
          <cell r="J914">
            <v>68403118.370000005</v>
          </cell>
          <cell r="K914">
            <v>68119555.370000005</v>
          </cell>
          <cell r="L914">
            <v>67843103.370000005</v>
          </cell>
          <cell r="M914">
            <v>67565182.370000005</v>
          </cell>
          <cell r="N914">
            <v>67279157.370000005</v>
          </cell>
          <cell r="O914">
            <v>67000159.369999997</v>
          </cell>
          <cell r="P914">
            <v>66713093.369999997</v>
          </cell>
          <cell r="Q914">
            <v>66431157.369999997</v>
          </cell>
          <cell r="R914">
            <v>66149590.369999997</v>
          </cell>
          <cell r="S914">
            <v>65847005.369999997</v>
          </cell>
          <cell r="T914">
            <v>65562500.369999997</v>
          </cell>
          <cell r="U914">
            <v>65222431.640000001</v>
          </cell>
          <cell r="V914">
            <v>64986156.369999997</v>
          </cell>
          <cell r="W914">
            <v>64692635.369999997</v>
          </cell>
          <cell r="X914">
            <v>64405802.369999997</v>
          </cell>
          <cell r="Y914">
            <v>64117500.369999997</v>
          </cell>
          <cell r="Z914">
            <v>63821430.369999997</v>
          </cell>
          <cell r="AA914">
            <v>63531958.369999997</v>
          </cell>
          <cell r="AD914">
            <v>68118835.953333333</v>
          </cell>
          <cell r="AE914">
            <v>67838385.161666676</v>
          </cell>
          <cell r="AF914">
            <v>67556841.995000005</v>
          </cell>
          <cell r="AG914">
            <v>67274206.453333333</v>
          </cell>
          <cell r="AH914">
            <v>66988673.922916673</v>
          </cell>
          <cell r="AI914">
            <v>66702297.80916667</v>
          </cell>
          <cell r="AJ914">
            <v>66417136.05916667</v>
          </cell>
          <cell r="AK914">
            <v>66131126.850833334</v>
          </cell>
          <cell r="AL914">
            <v>65844252.55916667</v>
          </cell>
          <cell r="AM914">
            <v>65556527.184166662</v>
          </cell>
          <cell r="AN914">
            <v>65267946.850833327</v>
          </cell>
          <cell r="AP914">
            <v>64689190.725833334</v>
          </cell>
          <cell r="AT914" t="str">
            <v>23</v>
          </cell>
        </row>
        <row r="915">
          <cell r="J915">
            <v>14457819</v>
          </cell>
          <cell r="K915">
            <v>14400534</v>
          </cell>
          <cell r="L915">
            <v>14343249</v>
          </cell>
          <cell r="M915">
            <v>14285964</v>
          </cell>
          <cell r="N915">
            <v>14228679</v>
          </cell>
          <cell r="O915">
            <v>14171394</v>
          </cell>
          <cell r="P915">
            <v>14114109</v>
          </cell>
          <cell r="Q915">
            <v>14056824</v>
          </cell>
          <cell r="R915">
            <v>13999539</v>
          </cell>
          <cell r="S915">
            <v>13942254</v>
          </cell>
          <cell r="T915">
            <v>13884969</v>
          </cell>
          <cell r="U915">
            <v>13827684</v>
          </cell>
          <cell r="V915">
            <v>13770399</v>
          </cell>
          <cell r="W915">
            <v>13713114</v>
          </cell>
          <cell r="X915">
            <v>13655829</v>
          </cell>
          <cell r="Y915">
            <v>13598544</v>
          </cell>
          <cell r="Z915">
            <v>13541259</v>
          </cell>
          <cell r="AA915">
            <v>13483974</v>
          </cell>
          <cell r="AD915">
            <v>14400534</v>
          </cell>
          <cell r="AE915">
            <v>14343249</v>
          </cell>
          <cell r="AF915">
            <v>14285964</v>
          </cell>
          <cell r="AG915">
            <v>14228679</v>
          </cell>
          <cell r="AH915">
            <v>14171394</v>
          </cell>
          <cell r="AI915">
            <v>14114109</v>
          </cell>
          <cell r="AJ915">
            <v>14056824</v>
          </cell>
          <cell r="AK915">
            <v>13999539</v>
          </cell>
          <cell r="AL915">
            <v>13942254</v>
          </cell>
          <cell r="AM915">
            <v>13884969</v>
          </cell>
          <cell r="AN915">
            <v>13827684</v>
          </cell>
          <cell r="AP915">
            <v>13713114</v>
          </cell>
          <cell r="AT915" t="str">
            <v>23</v>
          </cell>
        </row>
        <row r="916">
          <cell r="J916">
            <v>1791666.44</v>
          </cell>
          <cell r="K916">
            <v>1749999.77</v>
          </cell>
          <cell r="L916">
            <v>1708333.1</v>
          </cell>
          <cell r="M916">
            <v>1666666.43</v>
          </cell>
          <cell r="N916">
            <v>1624999.76</v>
          </cell>
          <cell r="O916">
            <v>1583333.09</v>
          </cell>
          <cell r="P916">
            <v>1541666.42</v>
          </cell>
          <cell r="Q916">
            <v>1499999.75</v>
          </cell>
          <cell r="R916">
            <v>1458333.08</v>
          </cell>
          <cell r="S916">
            <v>1416666.41</v>
          </cell>
          <cell r="T916">
            <v>1374999.74</v>
          </cell>
          <cell r="U916">
            <v>1333333.07</v>
          </cell>
          <cell r="V916">
            <v>1291666.3999999999</v>
          </cell>
          <cell r="W916">
            <v>1249999.73</v>
          </cell>
          <cell r="X916">
            <v>1208333.06</v>
          </cell>
          <cell r="Y916">
            <v>1166666.3899999999</v>
          </cell>
          <cell r="Z916">
            <v>1124999.72</v>
          </cell>
          <cell r="AA916">
            <v>1083333.05</v>
          </cell>
          <cell r="AD916">
            <v>1749999.7699999998</v>
          </cell>
          <cell r="AE916">
            <v>1708333.0999999999</v>
          </cell>
          <cell r="AF916">
            <v>1666666.4299999997</v>
          </cell>
          <cell r="AG916">
            <v>1624999.76</v>
          </cell>
          <cell r="AH916">
            <v>1583333.0899999999</v>
          </cell>
          <cell r="AI916">
            <v>1541666.42</v>
          </cell>
          <cell r="AJ916">
            <v>1499999.75</v>
          </cell>
          <cell r="AK916">
            <v>1458333.08</v>
          </cell>
          <cell r="AL916">
            <v>1416666.4100000001</v>
          </cell>
          <cell r="AM916">
            <v>1374999.7400000002</v>
          </cell>
          <cell r="AN916">
            <v>1333333.0700000003</v>
          </cell>
          <cell r="AP916">
            <v>1249999.7300000004</v>
          </cell>
          <cell r="AT916" t="str">
            <v>23</v>
          </cell>
        </row>
        <row r="917">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D917">
            <v>249976.09750000003</v>
          </cell>
          <cell r="AE917">
            <v>140610.96249999999</v>
          </cell>
          <cell r="AF917">
            <v>62493.327499999992</v>
          </cell>
          <cell r="AG917">
            <v>15623.192499999999</v>
          </cell>
          <cell r="AH917">
            <v>0</v>
          </cell>
          <cell r="AI917">
            <v>0</v>
          </cell>
          <cell r="AJ917">
            <v>0</v>
          </cell>
          <cell r="AK917">
            <v>0</v>
          </cell>
          <cell r="AL917">
            <v>0</v>
          </cell>
          <cell r="AM917">
            <v>0</v>
          </cell>
          <cell r="AN917">
            <v>0</v>
          </cell>
          <cell r="AP917">
            <v>0</v>
          </cell>
          <cell r="AT917" t="str">
            <v>23</v>
          </cell>
        </row>
        <row r="918">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D918">
            <v>0</v>
          </cell>
          <cell r="AE918">
            <v>0</v>
          </cell>
          <cell r="AF918">
            <v>0</v>
          </cell>
          <cell r="AG918">
            <v>0</v>
          </cell>
          <cell r="AH918">
            <v>0</v>
          </cell>
          <cell r="AI918">
            <v>0</v>
          </cell>
          <cell r="AJ918">
            <v>0</v>
          </cell>
          <cell r="AK918">
            <v>0</v>
          </cell>
          <cell r="AL918">
            <v>0</v>
          </cell>
          <cell r="AM918">
            <v>0</v>
          </cell>
          <cell r="AN918">
            <v>0</v>
          </cell>
          <cell r="AP918">
            <v>0</v>
          </cell>
          <cell r="AT918" t="str">
            <v>57</v>
          </cell>
        </row>
        <row r="919">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D919">
            <v>0</v>
          </cell>
          <cell r="AE919">
            <v>0</v>
          </cell>
          <cell r="AF919">
            <v>0</v>
          </cell>
          <cell r="AG919">
            <v>0</v>
          </cell>
          <cell r="AH919">
            <v>0</v>
          </cell>
          <cell r="AI919">
            <v>0</v>
          </cell>
          <cell r="AJ919">
            <v>0</v>
          </cell>
          <cell r="AK919">
            <v>0</v>
          </cell>
          <cell r="AL919">
            <v>0</v>
          </cell>
          <cell r="AM919">
            <v>0</v>
          </cell>
          <cell r="AN919">
            <v>0</v>
          </cell>
          <cell r="AP919">
            <v>0</v>
          </cell>
          <cell r="AT919" t="str">
            <v>57</v>
          </cell>
        </row>
        <row r="920">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D920">
            <v>0</v>
          </cell>
          <cell r="AE920">
            <v>0</v>
          </cell>
          <cell r="AF920">
            <v>0</v>
          </cell>
          <cell r="AG920">
            <v>0</v>
          </cell>
          <cell r="AH920">
            <v>0</v>
          </cell>
          <cell r="AI920">
            <v>0</v>
          </cell>
          <cell r="AJ920">
            <v>0</v>
          </cell>
          <cell r="AK920">
            <v>0</v>
          </cell>
          <cell r="AL920">
            <v>0</v>
          </cell>
          <cell r="AM920">
            <v>0</v>
          </cell>
          <cell r="AN920">
            <v>0</v>
          </cell>
          <cell r="AP920">
            <v>0</v>
          </cell>
          <cell r="AT920">
            <v>0</v>
          </cell>
        </row>
        <row r="921">
          <cell r="J921">
            <v>20000</v>
          </cell>
          <cell r="K921">
            <v>20000</v>
          </cell>
          <cell r="L921">
            <v>20000</v>
          </cell>
          <cell r="M921">
            <v>20000</v>
          </cell>
          <cell r="N921">
            <v>20000</v>
          </cell>
          <cell r="O921">
            <v>20000</v>
          </cell>
          <cell r="P921">
            <v>20000</v>
          </cell>
          <cell r="Q921">
            <v>20000</v>
          </cell>
          <cell r="R921">
            <v>20000</v>
          </cell>
          <cell r="S921">
            <v>20000</v>
          </cell>
          <cell r="T921">
            <v>20000</v>
          </cell>
          <cell r="U921">
            <v>20000</v>
          </cell>
          <cell r="V921">
            <v>20000</v>
          </cell>
          <cell r="W921">
            <v>20000</v>
          </cell>
          <cell r="X921">
            <v>20000</v>
          </cell>
          <cell r="Y921">
            <v>20000</v>
          </cell>
          <cell r="Z921">
            <v>20000</v>
          </cell>
          <cell r="AA921">
            <v>20000</v>
          </cell>
          <cell r="AD921">
            <v>20000</v>
          </cell>
          <cell r="AE921">
            <v>20000</v>
          </cell>
          <cell r="AF921">
            <v>20000</v>
          </cell>
          <cell r="AG921">
            <v>20000</v>
          </cell>
          <cell r="AH921">
            <v>20000</v>
          </cell>
          <cell r="AI921">
            <v>20000</v>
          </cell>
          <cell r="AJ921">
            <v>20000</v>
          </cell>
          <cell r="AK921">
            <v>20000</v>
          </cell>
          <cell r="AL921">
            <v>20000</v>
          </cell>
          <cell r="AM921">
            <v>20000</v>
          </cell>
          <cell r="AN921">
            <v>20000</v>
          </cell>
          <cell r="AP921">
            <v>20000</v>
          </cell>
          <cell r="AT921">
            <v>0</v>
          </cell>
        </row>
        <row r="922">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D922">
            <v>0</v>
          </cell>
          <cell r="AE922">
            <v>0</v>
          </cell>
          <cell r="AF922">
            <v>0</v>
          </cell>
          <cell r="AG922">
            <v>0</v>
          </cell>
          <cell r="AH922">
            <v>0</v>
          </cell>
          <cell r="AI922">
            <v>0</v>
          </cell>
          <cell r="AJ922">
            <v>0</v>
          </cell>
          <cell r="AK922">
            <v>0</v>
          </cell>
          <cell r="AL922">
            <v>0</v>
          </cell>
          <cell r="AM922">
            <v>0</v>
          </cell>
          <cell r="AN922">
            <v>0</v>
          </cell>
          <cell r="AP922">
            <v>0</v>
          </cell>
          <cell r="AT922">
            <v>0</v>
          </cell>
        </row>
        <row r="923">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D923">
            <v>0</v>
          </cell>
          <cell r="AE923">
            <v>0</v>
          </cell>
          <cell r="AF923">
            <v>0</v>
          </cell>
          <cell r="AG923">
            <v>0</v>
          </cell>
          <cell r="AH923">
            <v>0</v>
          </cell>
          <cell r="AI923">
            <v>0</v>
          </cell>
          <cell r="AJ923">
            <v>0</v>
          </cell>
          <cell r="AK923">
            <v>0</v>
          </cell>
          <cell r="AL923">
            <v>0</v>
          </cell>
          <cell r="AM923">
            <v>0</v>
          </cell>
          <cell r="AN923">
            <v>0</v>
          </cell>
          <cell r="AP923">
            <v>0</v>
          </cell>
          <cell r="AT923">
            <v>0</v>
          </cell>
        </row>
        <row r="924">
          <cell r="J924">
            <v>198092.16</v>
          </cell>
          <cell r="K924">
            <v>198092.16</v>
          </cell>
          <cell r="L924">
            <v>198092.16</v>
          </cell>
          <cell r="M924">
            <v>198092.16</v>
          </cell>
          <cell r="N924">
            <v>198092.16</v>
          </cell>
          <cell r="O924">
            <v>198092.16</v>
          </cell>
          <cell r="P924">
            <v>198092.16</v>
          </cell>
          <cell r="Q924">
            <v>198092.16</v>
          </cell>
          <cell r="R924">
            <v>198092.16</v>
          </cell>
          <cell r="S924">
            <v>198092.16</v>
          </cell>
          <cell r="T924">
            <v>198092.16</v>
          </cell>
          <cell r="U924">
            <v>198092.16</v>
          </cell>
          <cell r="V924">
            <v>198092.16</v>
          </cell>
          <cell r="W924">
            <v>198092.16</v>
          </cell>
          <cell r="X924">
            <v>198092.16</v>
          </cell>
          <cell r="Y924">
            <v>198092.16</v>
          </cell>
          <cell r="Z924">
            <v>198092.16</v>
          </cell>
          <cell r="AA924">
            <v>198092.16</v>
          </cell>
          <cell r="AD924">
            <v>198092.16</v>
          </cell>
          <cell r="AE924">
            <v>198092.16</v>
          </cell>
          <cell r="AF924">
            <v>198092.16</v>
          </cell>
          <cell r="AG924">
            <v>198092.16</v>
          </cell>
          <cell r="AH924">
            <v>198092.16</v>
          </cell>
          <cell r="AI924">
            <v>198092.16</v>
          </cell>
          <cell r="AJ924">
            <v>198092.16</v>
          </cell>
          <cell r="AK924">
            <v>198092.16</v>
          </cell>
          <cell r="AL924">
            <v>198092.16</v>
          </cell>
          <cell r="AM924">
            <v>198092.16</v>
          </cell>
          <cell r="AN924">
            <v>198092.16</v>
          </cell>
          <cell r="AP924">
            <v>189838.31999999998</v>
          </cell>
          <cell r="AT924">
            <v>0</v>
          </cell>
        </row>
        <row r="925">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D925">
            <v>0</v>
          </cell>
          <cell r="AE925">
            <v>0</v>
          </cell>
          <cell r="AF925">
            <v>0</v>
          </cell>
          <cell r="AG925">
            <v>0</v>
          </cell>
          <cell r="AH925">
            <v>0</v>
          </cell>
          <cell r="AI925">
            <v>0</v>
          </cell>
          <cell r="AJ925">
            <v>0</v>
          </cell>
          <cell r="AK925">
            <v>0</v>
          </cell>
          <cell r="AL925">
            <v>0</v>
          </cell>
          <cell r="AM925">
            <v>0</v>
          </cell>
          <cell r="AN925">
            <v>0</v>
          </cell>
          <cell r="AP925">
            <v>0</v>
          </cell>
          <cell r="AT925">
            <v>0</v>
          </cell>
        </row>
        <row r="926">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D926">
            <v>0</v>
          </cell>
          <cell r="AE926">
            <v>0</v>
          </cell>
          <cell r="AF926">
            <v>0</v>
          </cell>
          <cell r="AG926">
            <v>0</v>
          </cell>
          <cell r="AH926">
            <v>0</v>
          </cell>
          <cell r="AI926">
            <v>0</v>
          </cell>
          <cell r="AJ926">
            <v>0</v>
          </cell>
          <cell r="AK926">
            <v>0</v>
          </cell>
          <cell r="AL926">
            <v>0</v>
          </cell>
          <cell r="AM926">
            <v>0</v>
          </cell>
          <cell r="AN926">
            <v>0</v>
          </cell>
          <cell r="AP926">
            <v>0</v>
          </cell>
          <cell r="AT926">
            <v>0</v>
          </cell>
        </row>
        <row r="927">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D927">
            <v>0</v>
          </cell>
          <cell r="AE927">
            <v>0</v>
          </cell>
          <cell r="AF927">
            <v>0</v>
          </cell>
          <cell r="AG927">
            <v>0</v>
          </cell>
          <cell r="AH927">
            <v>0</v>
          </cell>
          <cell r="AI927">
            <v>0</v>
          </cell>
          <cell r="AJ927">
            <v>0</v>
          </cell>
          <cell r="AK927">
            <v>0</v>
          </cell>
          <cell r="AL927">
            <v>0</v>
          </cell>
          <cell r="AM927">
            <v>0</v>
          </cell>
          <cell r="AN927">
            <v>0</v>
          </cell>
          <cell r="AP927">
            <v>0</v>
          </cell>
          <cell r="AT927">
            <v>0</v>
          </cell>
        </row>
        <row r="928">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D928">
            <v>0</v>
          </cell>
          <cell r="AE928">
            <v>0</v>
          </cell>
          <cell r="AF928">
            <v>0</v>
          </cell>
          <cell r="AG928">
            <v>0</v>
          </cell>
          <cell r="AH928">
            <v>0</v>
          </cell>
          <cell r="AI928">
            <v>0</v>
          </cell>
          <cell r="AJ928">
            <v>0</v>
          </cell>
          <cell r="AK928">
            <v>0</v>
          </cell>
          <cell r="AL928">
            <v>0</v>
          </cell>
          <cell r="AM928">
            <v>0</v>
          </cell>
          <cell r="AN928">
            <v>0</v>
          </cell>
          <cell r="AP928">
            <v>0</v>
          </cell>
          <cell r="AT928" t="str">
            <v>57</v>
          </cell>
        </row>
        <row r="929">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D929">
            <v>0</v>
          </cell>
          <cell r="AE929">
            <v>0</v>
          </cell>
          <cell r="AF929">
            <v>0</v>
          </cell>
          <cell r="AG929">
            <v>0</v>
          </cell>
          <cell r="AH929">
            <v>0</v>
          </cell>
          <cell r="AI929">
            <v>0</v>
          </cell>
          <cell r="AJ929">
            <v>0</v>
          </cell>
          <cell r="AK929">
            <v>0</v>
          </cell>
          <cell r="AL929">
            <v>0</v>
          </cell>
          <cell r="AM929">
            <v>0</v>
          </cell>
          <cell r="AN929">
            <v>0</v>
          </cell>
          <cell r="AP929">
            <v>0</v>
          </cell>
          <cell r="AT929">
            <v>0</v>
          </cell>
        </row>
        <row r="930">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D930">
            <v>0</v>
          </cell>
          <cell r="AE930">
            <v>0</v>
          </cell>
          <cell r="AF930">
            <v>0</v>
          </cell>
          <cell r="AG930">
            <v>0</v>
          </cell>
          <cell r="AH930">
            <v>0</v>
          </cell>
          <cell r="AI930">
            <v>0</v>
          </cell>
          <cell r="AJ930">
            <v>0</v>
          </cell>
          <cell r="AK930">
            <v>0</v>
          </cell>
          <cell r="AL930">
            <v>0</v>
          </cell>
          <cell r="AM930">
            <v>0</v>
          </cell>
          <cell r="AN930">
            <v>0</v>
          </cell>
          <cell r="AP930">
            <v>0</v>
          </cell>
          <cell r="AT930">
            <v>0</v>
          </cell>
        </row>
        <row r="931">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D931">
            <v>0</v>
          </cell>
          <cell r="AE931">
            <v>0</v>
          </cell>
          <cell r="AF931">
            <v>0</v>
          </cell>
          <cell r="AG931">
            <v>0</v>
          </cell>
          <cell r="AH931">
            <v>0</v>
          </cell>
          <cell r="AI931">
            <v>0</v>
          </cell>
          <cell r="AJ931">
            <v>0</v>
          </cell>
          <cell r="AK931">
            <v>0</v>
          </cell>
          <cell r="AL931">
            <v>0</v>
          </cell>
          <cell r="AM931">
            <v>0</v>
          </cell>
          <cell r="AN931">
            <v>0</v>
          </cell>
          <cell r="AP931">
            <v>0</v>
          </cell>
          <cell r="AT931">
            <v>0</v>
          </cell>
        </row>
        <row r="932">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D932">
            <v>0</v>
          </cell>
          <cell r="AE932">
            <v>0</v>
          </cell>
          <cell r="AF932">
            <v>0</v>
          </cell>
          <cell r="AG932">
            <v>0</v>
          </cell>
          <cell r="AH932">
            <v>0</v>
          </cell>
          <cell r="AI932">
            <v>0</v>
          </cell>
          <cell r="AJ932">
            <v>0</v>
          </cell>
          <cell r="AK932">
            <v>0</v>
          </cell>
          <cell r="AL932">
            <v>0</v>
          </cell>
          <cell r="AM932">
            <v>0</v>
          </cell>
          <cell r="AN932">
            <v>0</v>
          </cell>
          <cell r="AP932">
            <v>0</v>
          </cell>
          <cell r="AT932">
            <v>0</v>
          </cell>
        </row>
        <row r="933">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D933">
            <v>0</v>
          </cell>
          <cell r="AE933">
            <v>0</v>
          </cell>
          <cell r="AF933">
            <v>0</v>
          </cell>
          <cell r="AG933">
            <v>0</v>
          </cell>
          <cell r="AH933">
            <v>0</v>
          </cell>
          <cell r="AI933">
            <v>0</v>
          </cell>
          <cell r="AJ933">
            <v>0</v>
          </cell>
          <cell r="AK933">
            <v>0</v>
          </cell>
          <cell r="AL933">
            <v>0</v>
          </cell>
          <cell r="AM933">
            <v>0</v>
          </cell>
          <cell r="AN933">
            <v>0</v>
          </cell>
          <cell r="AP933">
            <v>0</v>
          </cell>
          <cell r="AT933">
            <v>0</v>
          </cell>
        </row>
        <row r="934">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D934">
            <v>0</v>
          </cell>
          <cell r="AE934">
            <v>0</v>
          </cell>
          <cell r="AF934">
            <v>0</v>
          </cell>
          <cell r="AG934">
            <v>0</v>
          </cell>
          <cell r="AH934">
            <v>0</v>
          </cell>
          <cell r="AI934">
            <v>0</v>
          </cell>
          <cell r="AJ934">
            <v>0</v>
          </cell>
          <cell r="AK934">
            <v>0</v>
          </cell>
          <cell r="AL934">
            <v>0</v>
          </cell>
          <cell r="AM934">
            <v>0</v>
          </cell>
          <cell r="AN934">
            <v>0</v>
          </cell>
          <cell r="AP934">
            <v>0</v>
          </cell>
          <cell r="AT934">
            <v>0</v>
          </cell>
        </row>
        <row r="935">
          <cell r="J935">
            <v>25318385.879999999</v>
          </cell>
          <cell r="K935">
            <v>25077964.879999999</v>
          </cell>
          <cell r="L935">
            <v>24837543.879999999</v>
          </cell>
          <cell r="M935">
            <v>24597122.879999999</v>
          </cell>
          <cell r="N935">
            <v>24356701.879999999</v>
          </cell>
          <cell r="O935">
            <v>24116280.879999999</v>
          </cell>
          <cell r="P935">
            <v>23875859.879999999</v>
          </cell>
          <cell r="Q935">
            <v>23635438.879999999</v>
          </cell>
          <cell r="R935">
            <v>23395017.879999999</v>
          </cell>
          <cell r="S935">
            <v>23154596.879999999</v>
          </cell>
          <cell r="T935">
            <v>22914175.879999999</v>
          </cell>
          <cell r="U935">
            <v>22673754.879999999</v>
          </cell>
          <cell r="V935">
            <v>22433333.879999999</v>
          </cell>
          <cell r="W935">
            <v>22192912.879999999</v>
          </cell>
          <cell r="X935">
            <v>21952491.879999999</v>
          </cell>
          <cell r="Y935">
            <v>21712070.879999999</v>
          </cell>
          <cell r="Z935">
            <v>21471649.879999999</v>
          </cell>
          <cell r="AA935">
            <v>21231228.879999999</v>
          </cell>
          <cell r="AD935">
            <v>25077964.879999999</v>
          </cell>
          <cell r="AE935">
            <v>24837543.879999999</v>
          </cell>
          <cell r="AF935">
            <v>24597122.879999999</v>
          </cell>
          <cell r="AG935">
            <v>24356701.879999999</v>
          </cell>
          <cell r="AH935">
            <v>24116280.879999999</v>
          </cell>
          <cell r="AI935">
            <v>23875859.879999999</v>
          </cell>
          <cell r="AJ935">
            <v>23635438.879999999</v>
          </cell>
          <cell r="AK935">
            <v>23395017.879999999</v>
          </cell>
          <cell r="AL935">
            <v>23154596.879999999</v>
          </cell>
          <cell r="AM935">
            <v>22914175.879999999</v>
          </cell>
          <cell r="AN935">
            <v>22673754.879999999</v>
          </cell>
          <cell r="AP935">
            <v>22192912.879999999</v>
          </cell>
          <cell r="AT935" t="str">
            <v>23</v>
          </cell>
        </row>
        <row r="936">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D936">
            <v>0</v>
          </cell>
          <cell r="AE936">
            <v>0</v>
          </cell>
          <cell r="AF936">
            <v>0</v>
          </cell>
          <cell r="AG936">
            <v>0</v>
          </cell>
          <cell r="AH936">
            <v>0</v>
          </cell>
          <cell r="AI936">
            <v>0</v>
          </cell>
          <cell r="AJ936">
            <v>0</v>
          </cell>
          <cell r="AK936">
            <v>0</v>
          </cell>
          <cell r="AL936">
            <v>0</v>
          </cell>
          <cell r="AM936">
            <v>0</v>
          </cell>
          <cell r="AN936">
            <v>0</v>
          </cell>
          <cell r="AP936">
            <v>0</v>
          </cell>
          <cell r="AT936" t="str">
            <v>23</v>
          </cell>
        </row>
        <row r="937">
          <cell r="J937">
            <v>15256064.07</v>
          </cell>
          <cell r="K937">
            <v>15256064.07</v>
          </cell>
          <cell r="L937">
            <v>15256064.07</v>
          </cell>
          <cell r="M937">
            <v>15256064.07</v>
          </cell>
          <cell r="N937">
            <v>15256064.07</v>
          </cell>
          <cell r="O937">
            <v>15256064.07</v>
          </cell>
          <cell r="P937">
            <v>15256064.07</v>
          </cell>
          <cell r="Q937">
            <v>15256064.07</v>
          </cell>
          <cell r="R937">
            <v>15256064.07</v>
          </cell>
          <cell r="S937">
            <v>15256064.07</v>
          </cell>
          <cell r="T937">
            <v>15256064.07</v>
          </cell>
          <cell r="U937">
            <v>15256064.07</v>
          </cell>
          <cell r="V937">
            <v>15256064.07</v>
          </cell>
          <cell r="W937">
            <v>15256064.07</v>
          </cell>
          <cell r="X937">
            <v>15256064.07</v>
          </cell>
          <cell r="Y937">
            <v>15256064.07</v>
          </cell>
          <cell r="Z937">
            <v>15256064.07</v>
          </cell>
          <cell r="AA937">
            <v>15256064.07</v>
          </cell>
          <cell r="AD937">
            <v>15256064.069999995</v>
          </cell>
          <cell r="AE937">
            <v>15256064.069999995</v>
          </cell>
          <cell r="AF937">
            <v>15256064.069999995</v>
          </cell>
          <cell r="AG937">
            <v>15256064.069999995</v>
          </cell>
          <cell r="AH937">
            <v>15256064.069999995</v>
          </cell>
          <cell r="AI937">
            <v>15256064.069999995</v>
          </cell>
          <cell r="AJ937">
            <v>15256064.069999995</v>
          </cell>
          <cell r="AK937">
            <v>15256064.069999995</v>
          </cell>
          <cell r="AL937">
            <v>15256064.069999995</v>
          </cell>
          <cell r="AM937">
            <v>15256064.069999995</v>
          </cell>
          <cell r="AN937">
            <v>15256064.069999995</v>
          </cell>
          <cell r="AP937">
            <v>14620394.733749995</v>
          </cell>
          <cell r="AT937">
            <v>23</v>
          </cell>
        </row>
        <row r="938">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D938">
            <v>0</v>
          </cell>
          <cell r="AE938">
            <v>0</v>
          </cell>
          <cell r="AF938">
            <v>0</v>
          </cell>
          <cell r="AG938">
            <v>0</v>
          </cell>
          <cell r="AH938">
            <v>0</v>
          </cell>
          <cell r="AI938">
            <v>0</v>
          </cell>
          <cell r="AJ938">
            <v>0</v>
          </cell>
          <cell r="AK938">
            <v>0</v>
          </cell>
          <cell r="AL938">
            <v>0</v>
          </cell>
          <cell r="AM938">
            <v>0</v>
          </cell>
          <cell r="AN938">
            <v>0</v>
          </cell>
          <cell r="AP938">
            <v>0</v>
          </cell>
          <cell r="AT938" t="str">
            <v>57</v>
          </cell>
        </row>
        <row r="939">
          <cell r="J939">
            <v>2873005.76</v>
          </cell>
          <cell r="K939">
            <v>2873005.76</v>
          </cell>
          <cell r="L939">
            <v>2873005.76</v>
          </cell>
          <cell r="M939">
            <v>2873005.76</v>
          </cell>
          <cell r="N939">
            <v>2873005.76</v>
          </cell>
          <cell r="O939">
            <v>2873005.76</v>
          </cell>
          <cell r="P939">
            <v>2873005.76</v>
          </cell>
          <cell r="Q939">
            <v>2873005.76</v>
          </cell>
          <cell r="R939">
            <v>2873005.76</v>
          </cell>
          <cell r="S939">
            <v>2873005.76</v>
          </cell>
          <cell r="T939">
            <v>2873005.76</v>
          </cell>
          <cell r="U939">
            <v>2873005.76</v>
          </cell>
          <cell r="V939">
            <v>2873005.76</v>
          </cell>
          <cell r="W939">
            <v>2873005.76</v>
          </cell>
          <cell r="X939">
            <v>2873005.76</v>
          </cell>
          <cell r="Y939">
            <v>2873005.76</v>
          </cell>
          <cell r="Z939">
            <v>2873005.76</v>
          </cell>
          <cell r="AA939">
            <v>2873005.76</v>
          </cell>
          <cell r="AD939">
            <v>2873005.7599999993</v>
          </cell>
          <cell r="AE939">
            <v>2873005.7599999993</v>
          </cell>
          <cell r="AF939">
            <v>2873005.7599999993</v>
          </cell>
          <cell r="AG939">
            <v>2873005.7599999993</v>
          </cell>
          <cell r="AH939">
            <v>2873005.7599999993</v>
          </cell>
          <cell r="AI939">
            <v>2873005.7599999993</v>
          </cell>
          <cell r="AJ939">
            <v>2873005.7599999993</v>
          </cell>
          <cell r="AK939">
            <v>2873005.7599999993</v>
          </cell>
          <cell r="AL939">
            <v>2873005.7599999993</v>
          </cell>
          <cell r="AM939">
            <v>2873005.7599999993</v>
          </cell>
          <cell r="AN939">
            <v>2873005.7599999993</v>
          </cell>
          <cell r="AP939">
            <v>2753297.1866666661</v>
          </cell>
          <cell r="AT939">
            <v>23</v>
          </cell>
        </row>
        <row r="940">
          <cell r="J940">
            <v>-228709.77</v>
          </cell>
          <cell r="K940">
            <v>-228709.77</v>
          </cell>
          <cell r="L940">
            <v>-228709.77</v>
          </cell>
          <cell r="M940">
            <v>-228709.77</v>
          </cell>
          <cell r="N940">
            <v>-228709.77</v>
          </cell>
          <cell r="O940">
            <v>-228709.77</v>
          </cell>
          <cell r="P940">
            <v>-228709.77</v>
          </cell>
          <cell r="Q940">
            <v>-228709.77</v>
          </cell>
          <cell r="R940">
            <v>-228709.77</v>
          </cell>
          <cell r="S940">
            <v>-228709.77</v>
          </cell>
          <cell r="T940">
            <v>-228709.77</v>
          </cell>
          <cell r="U940">
            <v>-228709.77</v>
          </cell>
          <cell r="V940">
            <v>-228709.77</v>
          </cell>
          <cell r="W940">
            <v>-228709.77</v>
          </cell>
          <cell r="X940">
            <v>-228709.77</v>
          </cell>
          <cell r="Y940">
            <v>-228709.77</v>
          </cell>
          <cell r="Z940">
            <v>-228709.77</v>
          </cell>
          <cell r="AA940">
            <v>-228709.77</v>
          </cell>
          <cell r="AD940">
            <v>-228709.77</v>
          </cell>
          <cell r="AE940">
            <v>-228709.77</v>
          </cell>
          <cell r="AF940">
            <v>-228709.77</v>
          </cell>
          <cell r="AG940">
            <v>-228709.77</v>
          </cell>
          <cell r="AH940">
            <v>-228709.77</v>
          </cell>
          <cell r="AI940">
            <v>-228709.77</v>
          </cell>
          <cell r="AJ940">
            <v>-228709.77</v>
          </cell>
          <cell r="AK940">
            <v>-228709.77</v>
          </cell>
          <cell r="AL940">
            <v>-228709.77</v>
          </cell>
          <cell r="AM940">
            <v>-228709.77</v>
          </cell>
          <cell r="AN940">
            <v>-228709.77</v>
          </cell>
          <cell r="AP940">
            <v>-219180.19624999995</v>
          </cell>
          <cell r="AT940">
            <v>23</v>
          </cell>
        </row>
        <row r="941">
          <cell r="J941">
            <v>107024.51</v>
          </cell>
          <cell r="K941">
            <v>107024.51</v>
          </cell>
          <cell r="L941">
            <v>107024.51</v>
          </cell>
          <cell r="M941">
            <v>107024.51</v>
          </cell>
          <cell r="N941">
            <v>107024.51</v>
          </cell>
          <cell r="O941">
            <v>107024.51</v>
          </cell>
          <cell r="P941">
            <v>107024.51</v>
          </cell>
          <cell r="Q941">
            <v>107024.51</v>
          </cell>
          <cell r="R941">
            <v>107024.51</v>
          </cell>
          <cell r="S941">
            <v>107024.51</v>
          </cell>
          <cell r="T941">
            <v>107024.51</v>
          </cell>
          <cell r="U941">
            <v>107024.51</v>
          </cell>
          <cell r="V941">
            <v>107024.51</v>
          </cell>
          <cell r="W941">
            <v>107024.51</v>
          </cell>
          <cell r="X941">
            <v>107024.51</v>
          </cell>
          <cell r="Y941">
            <v>107024.51</v>
          </cell>
          <cell r="Z941">
            <v>107024.51</v>
          </cell>
          <cell r="AA941">
            <v>107024.51</v>
          </cell>
          <cell r="AD941">
            <v>107024.51</v>
          </cell>
          <cell r="AE941">
            <v>107024.51</v>
          </cell>
          <cell r="AF941">
            <v>107024.51</v>
          </cell>
          <cell r="AG941">
            <v>107024.51</v>
          </cell>
          <cell r="AH941">
            <v>107024.51</v>
          </cell>
          <cell r="AI941">
            <v>107024.51</v>
          </cell>
          <cell r="AJ941">
            <v>107024.51</v>
          </cell>
          <cell r="AK941">
            <v>107024.51</v>
          </cell>
          <cell r="AL941">
            <v>107024.51</v>
          </cell>
          <cell r="AM941">
            <v>107024.51</v>
          </cell>
          <cell r="AN941">
            <v>107024.51</v>
          </cell>
          <cell r="AP941">
            <v>102565.15541666665</v>
          </cell>
          <cell r="AT941">
            <v>23</v>
          </cell>
        </row>
        <row r="942">
          <cell r="J942">
            <v>1031542.85</v>
          </cell>
          <cell r="K942">
            <v>1031542.85</v>
          </cell>
          <cell r="L942">
            <v>1031542.85</v>
          </cell>
          <cell r="M942">
            <v>1031542.85</v>
          </cell>
          <cell r="N942">
            <v>1031542.85</v>
          </cell>
          <cell r="O942">
            <v>1031542.85</v>
          </cell>
          <cell r="P942">
            <v>1031542.85</v>
          </cell>
          <cell r="Q942">
            <v>1031542.85</v>
          </cell>
          <cell r="R942">
            <v>1031542.85</v>
          </cell>
          <cell r="S942">
            <v>1031542.85</v>
          </cell>
          <cell r="T942">
            <v>1031542.85</v>
          </cell>
          <cell r="U942">
            <v>1031542.85</v>
          </cell>
          <cell r="V942">
            <v>1031542.85</v>
          </cell>
          <cell r="W942">
            <v>1031542.85</v>
          </cell>
          <cell r="X942">
            <v>1031542.85</v>
          </cell>
          <cell r="Y942">
            <v>1031542.85</v>
          </cell>
          <cell r="Z942">
            <v>1031542.85</v>
          </cell>
          <cell r="AA942">
            <v>1031542.85</v>
          </cell>
          <cell r="AD942">
            <v>1031542.8499999997</v>
          </cell>
          <cell r="AE942">
            <v>1031542.8499999997</v>
          </cell>
          <cell r="AF942">
            <v>1031542.8499999997</v>
          </cell>
          <cell r="AG942">
            <v>1031542.8499999997</v>
          </cell>
          <cell r="AH942">
            <v>1031542.8499999997</v>
          </cell>
          <cell r="AI942">
            <v>1031542.8499999997</v>
          </cell>
          <cell r="AJ942">
            <v>1031542.8499999997</v>
          </cell>
          <cell r="AK942">
            <v>1031542.8499999997</v>
          </cell>
          <cell r="AL942">
            <v>1031542.8499999997</v>
          </cell>
          <cell r="AM942">
            <v>1031542.8499999997</v>
          </cell>
          <cell r="AN942">
            <v>1031542.8499999997</v>
          </cell>
          <cell r="AP942">
            <v>988561.89791666658</v>
          </cell>
          <cell r="AT942">
            <v>23</v>
          </cell>
        </row>
        <row r="943">
          <cell r="J943">
            <v>671052.84</v>
          </cell>
          <cell r="K943">
            <v>671052.84</v>
          </cell>
          <cell r="L943">
            <v>671052.84</v>
          </cell>
          <cell r="M943">
            <v>671052.84</v>
          </cell>
          <cell r="N943">
            <v>671052.84</v>
          </cell>
          <cell r="O943">
            <v>671052.84</v>
          </cell>
          <cell r="P943">
            <v>671052.84</v>
          </cell>
          <cell r="Q943">
            <v>671052.84</v>
          </cell>
          <cell r="R943">
            <v>671052.84</v>
          </cell>
          <cell r="S943">
            <v>671052.84</v>
          </cell>
          <cell r="T943">
            <v>671052.84</v>
          </cell>
          <cell r="U943">
            <v>671052.84</v>
          </cell>
          <cell r="V943">
            <v>671052.84</v>
          </cell>
          <cell r="W943">
            <v>671052.84</v>
          </cell>
          <cell r="X943">
            <v>671052.84</v>
          </cell>
          <cell r="Y943">
            <v>671052.84</v>
          </cell>
          <cell r="Z943">
            <v>671052.84</v>
          </cell>
          <cell r="AA943">
            <v>671052.84</v>
          </cell>
          <cell r="AD943">
            <v>671052.84</v>
          </cell>
          <cell r="AE943">
            <v>671052.84</v>
          </cell>
          <cell r="AF943">
            <v>671052.84</v>
          </cell>
          <cell r="AG943">
            <v>671052.84</v>
          </cell>
          <cell r="AH943">
            <v>671052.84</v>
          </cell>
          <cell r="AI943">
            <v>671052.84</v>
          </cell>
          <cell r="AJ943">
            <v>671052.84</v>
          </cell>
          <cell r="AK943">
            <v>671052.84</v>
          </cell>
          <cell r="AL943">
            <v>671052.84</v>
          </cell>
          <cell r="AM943">
            <v>671052.84</v>
          </cell>
          <cell r="AN943">
            <v>671052.84</v>
          </cell>
          <cell r="AP943">
            <v>643092.30499999993</v>
          </cell>
          <cell r="AT943">
            <v>23</v>
          </cell>
        </row>
        <row r="944">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D944">
            <v>0</v>
          </cell>
          <cell r="AE944">
            <v>0</v>
          </cell>
          <cell r="AF944">
            <v>0</v>
          </cell>
          <cell r="AG944">
            <v>0</v>
          </cell>
          <cell r="AH944">
            <v>0</v>
          </cell>
          <cell r="AI944">
            <v>0</v>
          </cell>
          <cell r="AJ944">
            <v>0</v>
          </cell>
          <cell r="AK944">
            <v>0</v>
          </cell>
          <cell r="AL944">
            <v>0</v>
          </cell>
          <cell r="AM944">
            <v>0</v>
          </cell>
          <cell r="AN944">
            <v>0</v>
          </cell>
          <cell r="AP944">
            <v>0</v>
          </cell>
          <cell r="AT944" t="str">
            <v>57</v>
          </cell>
        </row>
        <row r="945">
          <cell r="J945">
            <v>-100555.3</v>
          </cell>
          <cell r="K945">
            <v>-100555.3</v>
          </cell>
          <cell r="L945">
            <v>-100555.3</v>
          </cell>
          <cell r="M945">
            <v>-100555.3</v>
          </cell>
          <cell r="N945">
            <v>-100555.3</v>
          </cell>
          <cell r="O945">
            <v>-100555.3</v>
          </cell>
          <cell r="P945">
            <v>-100555.3</v>
          </cell>
          <cell r="Q945">
            <v>-100555.3</v>
          </cell>
          <cell r="R945">
            <v>-100555.3</v>
          </cell>
          <cell r="S945">
            <v>-100555.3</v>
          </cell>
          <cell r="T945">
            <v>-100555.3</v>
          </cell>
          <cell r="U945">
            <v>-100555.3</v>
          </cell>
          <cell r="V945">
            <v>-100555.3</v>
          </cell>
          <cell r="W945">
            <v>-100555.3</v>
          </cell>
          <cell r="X945">
            <v>-100555.3</v>
          </cell>
          <cell r="Y945">
            <v>-100555.3</v>
          </cell>
          <cell r="Z945">
            <v>-100555.3</v>
          </cell>
          <cell r="AA945">
            <v>-100555.3</v>
          </cell>
          <cell r="AD945">
            <v>-100555.30000000003</v>
          </cell>
          <cell r="AE945">
            <v>-100555.30000000003</v>
          </cell>
          <cell r="AF945">
            <v>-100555.30000000003</v>
          </cell>
          <cell r="AG945">
            <v>-100555.30000000003</v>
          </cell>
          <cell r="AH945">
            <v>-100555.30000000003</v>
          </cell>
          <cell r="AI945">
            <v>-100555.30000000003</v>
          </cell>
          <cell r="AJ945">
            <v>-100555.30000000003</v>
          </cell>
          <cell r="AK945">
            <v>-100555.30000000003</v>
          </cell>
          <cell r="AL945">
            <v>-100555.30000000003</v>
          </cell>
          <cell r="AM945">
            <v>-100555.30000000003</v>
          </cell>
          <cell r="AN945">
            <v>-100555.30000000003</v>
          </cell>
          <cell r="AP945">
            <v>-96365.495833333349</v>
          </cell>
          <cell r="AT945" t="str">
            <v>23</v>
          </cell>
        </row>
        <row r="946">
          <cell r="J946">
            <v>3769772.47</v>
          </cell>
          <cell r="K946">
            <v>3769772.47</v>
          </cell>
          <cell r="L946">
            <v>3769772.47</v>
          </cell>
          <cell r="M946">
            <v>3769772.47</v>
          </cell>
          <cell r="N946">
            <v>3769772.47</v>
          </cell>
          <cell r="O946">
            <v>3769772.47</v>
          </cell>
          <cell r="P946">
            <v>3769772.47</v>
          </cell>
          <cell r="Q946">
            <v>3769772.47</v>
          </cell>
          <cell r="R946">
            <v>3769772.47</v>
          </cell>
          <cell r="S946">
            <v>3769772.47</v>
          </cell>
          <cell r="T946">
            <v>3769772.47</v>
          </cell>
          <cell r="U946">
            <v>3769772.47</v>
          </cell>
          <cell r="V946">
            <v>3769772.47</v>
          </cell>
          <cell r="W946">
            <v>3769772.47</v>
          </cell>
          <cell r="X946">
            <v>3769772.47</v>
          </cell>
          <cell r="Y946">
            <v>3769772.47</v>
          </cell>
          <cell r="Z946">
            <v>3769772.47</v>
          </cell>
          <cell r="AA946">
            <v>3769772.47</v>
          </cell>
          <cell r="AD946">
            <v>3769772.4699999993</v>
          </cell>
          <cell r="AE946">
            <v>3769772.4699999993</v>
          </cell>
          <cell r="AF946">
            <v>3769772.4699999993</v>
          </cell>
          <cell r="AG946">
            <v>3769772.4699999993</v>
          </cell>
          <cell r="AH946">
            <v>3769772.4699999993</v>
          </cell>
          <cell r="AI946">
            <v>3769772.4699999993</v>
          </cell>
          <cell r="AJ946">
            <v>3769772.4699999993</v>
          </cell>
          <cell r="AK946">
            <v>3769772.4699999993</v>
          </cell>
          <cell r="AL946">
            <v>3769772.4699999993</v>
          </cell>
          <cell r="AM946">
            <v>3769772.4699999993</v>
          </cell>
          <cell r="AN946">
            <v>3769772.4699999993</v>
          </cell>
          <cell r="AP946">
            <v>3612698.617083333</v>
          </cell>
          <cell r="AT946" t="str">
            <v>23</v>
          </cell>
        </row>
        <row r="947">
          <cell r="J947">
            <v>-2126781.98</v>
          </cell>
          <cell r="K947">
            <v>-2124984.35</v>
          </cell>
          <cell r="L947">
            <v>-2123066.2599999998</v>
          </cell>
          <cell r="M947">
            <v>-2116242.5699999998</v>
          </cell>
          <cell r="N947">
            <v>-2112895.7200000002</v>
          </cell>
          <cell r="O947">
            <v>-2103661.23</v>
          </cell>
          <cell r="P947">
            <v>-2098986.5699999998</v>
          </cell>
          <cell r="Q947">
            <v>-2093995.97</v>
          </cell>
          <cell r="R947">
            <v>-2544675.3199999998</v>
          </cell>
          <cell r="S947">
            <v>-2519502.7400000002</v>
          </cell>
          <cell r="T947">
            <v>-2501385.9700000002</v>
          </cell>
          <cell r="U947">
            <v>-2501219.66</v>
          </cell>
          <cell r="V947">
            <v>-2501219.66</v>
          </cell>
          <cell r="W947">
            <v>-2501219.66</v>
          </cell>
          <cell r="X947">
            <v>-2501219.66</v>
          </cell>
          <cell r="Y947">
            <v>-2501219.66</v>
          </cell>
          <cell r="Z947">
            <v>-2501219.66</v>
          </cell>
          <cell r="AA947">
            <v>-2501219.66</v>
          </cell>
          <cell r="AD947">
            <v>-2125042.6241666665</v>
          </cell>
          <cell r="AE947">
            <v>-2138687.9845833331</v>
          </cell>
          <cell r="AF947">
            <v>-2170762.4833333329</v>
          </cell>
          <cell r="AG947">
            <v>-2201506.6516666668</v>
          </cell>
          <cell r="AH947">
            <v>-2231955.1583333332</v>
          </cell>
          <cell r="AI947">
            <v>-2262884.7650000001</v>
          </cell>
          <cell r="AJ947">
            <v>-2294162.8062499999</v>
          </cell>
          <cell r="AK947">
            <v>-2325595.6691666669</v>
          </cell>
          <cell r="AL947">
            <v>-2357392.7729166667</v>
          </cell>
          <cell r="AM947">
            <v>-2389613.6491666669</v>
          </cell>
          <cell r="AN947">
            <v>-2422358.7479166668</v>
          </cell>
          <cell r="AP947">
            <v>-2385193.2745833336</v>
          </cell>
          <cell r="AT947" t="str">
            <v>23</v>
          </cell>
        </row>
        <row r="948">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D948">
            <v>0</v>
          </cell>
          <cell r="AE948">
            <v>0</v>
          </cell>
          <cell r="AF948">
            <v>0</v>
          </cell>
          <cell r="AG948">
            <v>0</v>
          </cell>
          <cell r="AH948">
            <v>0</v>
          </cell>
          <cell r="AI948">
            <v>0</v>
          </cell>
          <cell r="AJ948">
            <v>0</v>
          </cell>
          <cell r="AK948">
            <v>0</v>
          </cell>
          <cell r="AL948">
            <v>0</v>
          </cell>
          <cell r="AM948">
            <v>0</v>
          </cell>
          <cell r="AN948">
            <v>0</v>
          </cell>
          <cell r="AP948">
            <v>0</v>
          </cell>
          <cell r="AT948" t="str">
            <v>57</v>
          </cell>
        </row>
        <row r="949">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D949">
            <v>0</v>
          </cell>
          <cell r="AE949">
            <v>0</v>
          </cell>
          <cell r="AF949">
            <v>0</v>
          </cell>
          <cell r="AG949">
            <v>0</v>
          </cell>
          <cell r="AH949">
            <v>0</v>
          </cell>
          <cell r="AI949">
            <v>0</v>
          </cell>
          <cell r="AJ949">
            <v>0</v>
          </cell>
          <cell r="AK949">
            <v>0</v>
          </cell>
          <cell r="AL949">
            <v>0</v>
          </cell>
          <cell r="AM949">
            <v>0</v>
          </cell>
          <cell r="AN949">
            <v>0</v>
          </cell>
          <cell r="AP949">
            <v>0</v>
          </cell>
          <cell r="AT949" t="str">
            <v>57</v>
          </cell>
        </row>
        <row r="950">
          <cell r="J950">
            <v>279321.2</v>
          </cell>
          <cell r="K950">
            <v>279321.2</v>
          </cell>
          <cell r="L950">
            <v>280573.45</v>
          </cell>
          <cell r="M950">
            <v>286701.19</v>
          </cell>
          <cell r="N950">
            <v>289121.19</v>
          </cell>
          <cell r="O950">
            <v>292050.49</v>
          </cell>
          <cell r="P950">
            <v>292475.59000000003</v>
          </cell>
          <cell r="Q950">
            <v>294228.84000000003</v>
          </cell>
          <cell r="R950">
            <v>294228.84000000003</v>
          </cell>
          <cell r="S950">
            <v>294228.84000000003</v>
          </cell>
          <cell r="T950">
            <v>294228.84000000003</v>
          </cell>
          <cell r="U950">
            <v>294228.84000000003</v>
          </cell>
          <cell r="V950">
            <v>294228.84000000003</v>
          </cell>
          <cell r="W950">
            <v>294228.84000000003</v>
          </cell>
          <cell r="X950">
            <v>294228.84000000003</v>
          </cell>
          <cell r="Y950">
            <v>294228.84000000003</v>
          </cell>
          <cell r="Z950">
            <v>294228.84000000003</v>
          </cell>
          <cell r="AA950">
            <v>294228.84000000003</v>
          </cell>
          <cell r="AD950">
            <v>283635.34416666662</v>
          </cell>
          <cell r="AE950">
            <v>284877.64750000002</v>
          </cell>
          <cell r="AF950">
            <v>286119.95083333331</v>
          </cell>
          <cell r="AG950">
            <v>287362.25416666659</v>
          </cell>
          <cell r="AH950">
            <v>288604.55749999994</v>
          </cell>
          <cell r="AI950">
            <v>289846.86083333328</v>
          </cell>
          <cell r="AJ950">
            <v>291089.16416666663</v>
          </cell>
          <cell r="AK950">
            <v>292279.29041666666</v>
          </cell>
          <cell r="AL950">
            <v>293161.9170833333</v>
          </cell>
          <cell r="AM950">
            <v>293688.38791666669</v>
          </cell>
          <cell r="AN950">
            <v>293991.97125</v>
          </cell>
          <cell r="AP950">
            <v>282182.12374999997</v>
          </cell>
          <cell r="AT950" t="str">
            <v>57</v>
          </cell>
        </row>
        <row r="951">
          <cell r="J951">
            <v>169602.13</v>
          </cell>
          <cell r="K951">
            <v>169602.13</v>
          </cell>
          <cell r="L951">
            <v>169602.13</v>
          </cell>
          <cell r="M951">
            <v>169602.13</v>
          </cell>
          <cell r="N951">
            <v>169602.13</v>
          </cell>
          <cell r="O951">
            <v>169602.13</v>
          </cell>
          <cell r="P951">
            <v>169602.13</v>
          </cell>
          <cell r="Q951">
            <v>169602.13</v>
          </cell>
          <cell r="R951">
            <v>169602.13</v>
          </cell>
          <cell r="S951">
            <v>169602.13</v>
          </cell>
          <cell r="T951">
            <v>169602.13</v>
          </cell>
          <cell r="U951">
            <v>169602.13</v>
          </cell>
          <cell r="V951">
            <v>169602.13</v>
          </cell>
          <cell r="W951">
            <v>169602.13</v>
          </cell>
          <cell r="X951">
            <v>169602.13</v>
          </cell>
          <cell r="Y951">
            <v>169602.13</v>
          </cell>
          <cell r="Z951">
            <v>169602.13</v>
          </cell>
          <cell r="AA951">
            <v>169602.13</v>
          </cell>
          <cell r="AD951">
            <v>169602.12999999998</v>
          </cell>
          <cell r="AE951">
            <v>169602.12999999998</v>
          </cell>
          <cell r="AF951">
            <v>169602.12999999998</v>
          </cell>
          <cell r="AG951">
            <v>169602.12999999998</v>
          </cell>
          <cell r="AH951">
            <v>169602.12999999998</v>
          </cell>
          <cell r="AI951">
            <v>169602.12999999998</v>
          </cell>
          <cell r="AJ951">
            <v>169602.12999999998</v>
          </cell>
          <cell r="AK951">
            <v>169602.12999999998</v>
          </cell>
          <cell r="AL951">
            <v>169602.12999999998</v>
          </cell>
          <cell r="AM951">
            <v>169602.12999999998</v>
          </cell>
          <cell r="AN951">
            <v>169602.12999999998</v>
          </cell>
          <cell r="AP951">
            <v>162535.37458333329</v>
          </cell>
          <cell r="AT951" t="str">
            <v>57</v>
          </cell>
        </row>
        <row r="952">
          <cell r="J952">
            <v>133750.43</v>
          </cell>
          <cell r="K952">
            <v>133750.43</v>
          </cell>
          <cell r="L952">
            <v>133750.43</v>
          </cell>
          <cell r="M952">
            <v>133750.43</v>
          </cell>
          <cell r="N952">
            <v>133750.43</v>
          </cell>
          <cell r="O952">
            <v>133750.43</v>
          </cell>
          <cell r="P952">
            <v>133750.43</v>
          </cell>
          <cell r="Q952">
            <v>133750.43</v>
          </cell>
          <cell r="R952">
            <v>133750.43</v>
          </cell>
          <cell r="S952">
            <v>133750.43</v>
          </cell>
          <cell r="T952">
            <v>133750.43</v>
          </cell>
          <cell r="U952">
            <v>133750.43</v>
          </cell>
          <cell r="V952">
            <v>133750.43</v>
          </cell>
          <cell r="W952">
            <v>133750.43</v>
          </cell>
          <cell r="X952">
            <v>133750.43</v>
          </cell>
          <cell r="Y952">
            <v>133750.43</v>
          </cell>
          <cell r="Z952">
            <v>133750.43</v>
          </cell>
          <cell r="AA952">
            <v>133750.43</v>
          </cell>
          <cell r="AD952">
            <v>133750.42999999996</v>
          </cell>
          <cell r="AE952">
            <v>133750.42999999996</v>
          </cell>
          <cell r="AF952">
            <v>133750.42999999996</v>
          </cell>
          <cell r="AG952">
            <v>133750.42999999996</v>
          </cell>
          <cell r="AH952">
            <v>133750.42999999996</v>
          </cell>
          <cell r="AI952">
            <v>133750.42999999996</v>
          </cell>
          <cell r="AJ952">
            <v>133750.42999999996</v>
          </cell>
          <cell r="AK952">
            <v>133750.42999999996</v>
          </cell>
          <cell r="AL952">
            <v>133750.42999999996</v>
          </cell>
          <cell r="AM952">
            <v>133750.42999999996</v>
          </cell>
          <cell r="AN952">
            <v>133750.42999999996</v>
          </cell>
          <cell r="AP952">
            <v>128177.49541666663</v>
          </cell>
          <cell r="AT952" t="str">
            <v>57</v>
          </cell>
        </row>
        <row r="953">
          <cell r="J953">
            <v>53995.63</v>
          </cell>
          <cell r="K953">
            <v>53995.63</v>
          </cell>
          <cell r="L953">
            <v>53995.63</v>
          </cell>
          <cell r="M953">
            <v>53995.63</v>
          </cell>
          <cell r="N953">
            <v>53995.63</v>
          </cell>
          <cell r="O953">
            <v>53995.63</v>
          </cell>
          <cell r="P953">
            <v>53995.63</v>
          </cell>
          <cell r="Q953">
            <v>53995.63</v>
          </cell>
          <cell r="R953">
            <v>53995.63</v>
          </cell>
          <cell r="S953">
            <v>53995.63</v>
          </cell>
          <cell r="T953">
            <v>53995.63</v>
          </cell>
          <cell r="U953">
            <v>53995.63</v>
          </cell>
          <cell r="V953">
            <v>53995.63</v>
          </cell>
          <cell r="W953">
            <v>53995.63</v>
          </cell>
          <cell r="X953">
            <v>53995.63</v>
          </cell>
          <cell r="Y953">
            <v>53995.63</v>
          </cell>
          <cell r="Z953">
            <v>53995.63</v>
          </cell>
          <cell r="AA953">
            <v>53995.63</v>
          </cell>
          <cell r="AD953">
            <v>53995.63</v>
          </cell>
          <cell r="AE953">
            <v>53995.63</v>
          </cell>
          <cell r="AF953">
            <v>53995.63</v>
          </cell>
          <cell r="AG953">
            <v>53995.63</v>
          </cell>
          <cell r="AH953">
            <v>53995.63</v>
          </cell>
          <cell r="AI953">
            <v>53995.63</v>
          </cell>
          <cell r="AJ953">
            <v>53995.63</v>
          </cell>
          <cell r="AK953">
            <v>53995.63</v>
          </cell>
          <cell r="AL953">
            <v>53995.63</v>
          </cell>
          <cell r="AM953">
            <v>53995.63</v>
          </cell>
          <cell r="AN953">
            <v>53995.63</v>
          </cell>
          <cell r="AP953">
            <v>51745.812083333323</v>
          </cell>
          <cell r="AT953" t="str">
            <v>57</v>
          </cell>
        </row>
        <row r="954">
          <cell r="J954">
            <v>67987.45</v>
          </cell>
          <cell r="K954">
            <v>67987.45</v>
          </cell>
          <cell r="L954">
            <v>67987.45</v>
          </cell>
          <cell r="M954">
            <v>67987.45</v>
          </cell>
          <cell r="N954">
            <v>67987.45</v>
          </cell>
          <cell r="O954">
            <v>67987.45</v>
          </cell>
          <cell r="P954">
            <v>67987.45</v>
          </cell>
          <cell r="Q954">
            <v>67987.45</v>
          </cell>
          <cell r="R954">
            <v>67987.45</v>
          </cell>
          <cell r="S954">
            <v>67987.45</v>
          </cell>
          <cell r="T954">
            <v>67987.45</v>
          </cell>
          <cell r="U954">
            <v>67987.45</v>
          </cell>
          <cell r="V954">
            <v>67987.45</v>
          </cell>
          <cell r="W954">
            <v>67987.45</v>
          </cell>
          <cell r="X954">
            <v>67987.45</v>
          </cell>
          <cell r="Y954">
            <v>67987.45</v>
          </cell>
          <cell r="Z954">
            <v>67987.45</v>
          </cell>
          <cell r="AA954">
            <v>67987.45</v>
          </cell>
          <cell r="AD954">
            <v>67987.449999999983</v>
          </cell>
          <cell r="AE954">
            <v>67987.449999999983</v>
          </cell>
          <cell r="AF954">
            <v>67987.449999999983</v>
          </cell>
          <cell r="AG954">
            <v>67987.449999999983</v>
          </cell>
          <cell r="AH954">
            <v>67987.449999999983</v>
          </cell>
          <cell r="AI954">
            <v>67987.449999999983</v>
          </cell>
          <cell r="AJ954">
            <v>67987.449999999983</v>
          </cell>
          <cell r="AK954">
            <v>67987.449999999983</v>
          </cell>
          <cell r="AL954">
            <v>67987.449999999983</v>
          </cell>
          <cell r="AM954">
            <v>67987.449999999983</v>
          </cell>
          <cell r="AN954">
            <v>67987.449999999983</v>
          </cell>
          <cell r="AP954">
            <v>65154.639583333315</v>
          </cell>
          <cell r="AT954" t="str">
            <v>57</v>
          </cell>
        </row>
        <row r="955">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D955">
            <v>0</v>
          </cell>
          <cell r="AE955">
            <v>0</v>
          </cell>
          <cell r="AF955">
            <v>0</v>
          </cell>
          <cell r="AG955">
            <v>0</v>
          </cell>
          <cell r="AH955">
            <v>0</v>
          </cell>
          <cell r="AI955">
            <v>0</v>
          </cell>
          <cell r="AJ955">
            <v>0</v>
          </cell>
          <cell r="AK955">
            <v>0</v>
          </cell>
          <cell r="AL955">
            <v>0</v>
          </cell>
          <cell r="AM955">
            <v>0</v>
          </cell>
          <cell r="AN955">
            <v>0</v>
          </cell>
          <cell r="AP955">
            <v>964.92166666666662</v>
          </cell>
          <cell r="AT955">
            <v>0</v>
          </cell>
        </row>
        <row r="956">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D956">
            <v>0</v>
          </cell>
          <cell r="AE956">
            <v>0</v>
          </cell>
          <cell r="AF956">
            <v>0</v>
          </cell>
          <cell r="AG956">
            <v>0</v>
          </cell>
          <cell r="AH956">
            <v>0</v>
          </cell>
          <cell r="AI956">
            <v>0</v>
          </cell>
          <cell r="AJ956">
            <v>0</v>
          </cell>
          <cell r="AK956">
            <v>0</v>
          </cell>
          <cell r="AL956">
            <v>0</v>
          </cell>
          <cell r="AM956">
            <v>0</v>
          </cell>
          <cell r="AN956">
            <v>0</v>
          </cell>
          <cell r="AP956">
            <v>3945.0774999999999</v>
          </cell>
          <cell r="AT956">
            <v>0</v>
          </cell>
        </row>
        <row r="957">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D957">
            <v>0</v>
          </cell>
          <cell r="AE957">
            <v>0</v>
          </cell>
          <cell r="AF957">
            <v>0</v>
          </cell>
          <cell r="AG957">
            <v>0</v>
          </cell>
          <cell r="AH957">
            <v>0</v>
          </cell>
          <cell r="AI957">
            <v>0</v>
          </cell>
          <cell r="AJ957">
            <v>0</v>
          </cell>
          <cell r="AK957">
            <v>0</v>
          </cell>
          <cell r="AL957">
            <v>0</v>
          </cell>
          <cell r="AM957">
            <v>0</v>
          </cell>
          <cell r="AN957">
            <v>0</v>
          </cell>
          <cell r="AP957">
            <v>5556.7245833333336</v>
          </cell>
          <cell r="AT957">
            <v>0</v>
          </cell>
        </row>
        <row r="958">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D958">
            <v>0</v>
          </cell>
          <cell r="AE958">
            <v>0</v>
          </cell>
          <cell r="AF958">
            <v>0</v>
          </cell>
          <cell r="AG958">
            <v>0</v>
          </cell>
          <cell r="AH958">
            <v>0</v>
          </cell>
          <cell r="AI958">
            <v>0</v>
          </cell>
          <cell r="AJ958">
            <v>0</v>
          </cell>
          <cell r="AK958">
            <v>0</v>
          </cell>
          <cell r="AL958">
            <v>0</v>
          </cell>
          <cell r="AM958">
            <v>0</v>
          </cell>
          <cell r="AN958">
            <v>0</v>
          </cell>
          <cell r="AP958">
            <v>5380.44</v>
          </cell>
          <cell r="AT958">
            <v>0</v>
          </cell>
        </row>
        <row r="959">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D959">
            <v>0</v>
          </cell>
          <cell r="AE959">
            <v>0</v>
          </cell>
          <cell r="AF959">
            <v>0</v>
          </cell>
          <cell r="AG959">
            <v>0</v>
          </cell>
          <cell r="AH959">
            <v>0</v>
          </cell>
          <cell r="AI959">
            <v>0</v>
          </cell>
          <cell r="AJ959">
            <v>0</v>
          </cell>
          <cell r="AK959">
            <v>0</v>
          </cell>
          <cell r="AL959">
            <v>0</v>
          </cell>
          <cell r="AM959">
            <v>0</v>
          </cell>
          <cell r="AN959">
            <v>0</v>
          </cell>
          <cell r="AP959">
            <v>5750.7766666666676</v>
          </cell>
          <cell r="AT959">
            <v>0</v>
          </cell>
        </row>
        <row r="960">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D960">
            <v>0</v>
          </cell>
          <cell r="AE960">
            <v>0</v>
          </cell>
          <cell r="AF960">
            <v>0</v>
          </cell>
          <cell r="AG960">
            <v>0</v>
          </cell>
          <cell r="AH960">
            <v>0</v>
          </cell>
          <cell r="AI960">
            <v>0</v>
          </cell>
          <cell r="AJ960">
            <v>0</v>
          </cell>
          <cell r="AK960">
            <v>0</v>
          </cell>
          <cell r="AL960">
            <v>0</v>
          </cell>
          <cell r="AM960">
            <v>0</v>
          </cell>
          <cell r="AN960">
            <v>0</v>
          </cell>
          <cell r="AP960">
            <v>5.2837500000000004</v>
          </cell>
          <cell r="AT960">
            <v>0</v>
          </cell>
        </row>
        <row r="961">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D961">
            <v>0</v>
          </cell>
          <cell r="AE961">
            <v>0</v>
          </cell>
          <cell r="AF961">
            <v>0</v>
          </cell>
          <cell r="AG961">
            <v>0</v>
          </cell>
          <cell r="AH961">
            <v>0</v>
          </cell>
          <cell r="AI961">
            <v>0</v>
          </cell>
          <cell r="AJ961">
            <v>0</v>
          </cell>
          <cell r="AK961">
            <v>0</v>
          </cell>
          <cell r="AL961">
            <v>0</v>
          </cell>
          <cell r="AM961">
            <v>0</v>
          </cell>
          <cell r="AN961">
            <v>0</v>
          </cell>
          <cell r="AP961">
            <v>9.7475000000000005</v>
          </cell>
          <cell r="AT961">
            <v>0</v>
          </cell>
        </row>
        <row r="962">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D962">
            <v>0</v>
          </cell>
          <cell r="AE962">
            <v>0</v>
          </cell>
          <cell r="AF962">
            <v>0</v>
          </cell>
          <cell r="AG962">
            <v>0</v>
          </cell>
          <cell r="AH962">
            <v>0</v>
          </cell>
          <cell r="AI962">
            <v>0</v>
          </cell>
          <cell r="AJ962">
            <v>0</v>
          </cell>
          <cell r="AK962">
            <v>0</v>
          </cell>
          <cell r="AL962">
            <v>0</v>
          </cell>
          <cell r="AM962">
            <v>0</v>
          </cell>
          <cell r="AN962">
            <v>0</v>
          </cell>
          <cell r="AP962">
            <v>9.4383333333333344</v>
          </cell>
          <cell r="AT962">
            <v>0</v>
          </cell>
        </row>
        <row r="963">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D963">
            <v>0</v>
          </cell>
          <cell r="AE963">
            <v>0</v>
          </cell>
          <cell r="AF963">
            <v>0</v>
          </cell>
          <cell r="AG963">
            <v>0</v>
          </cell>
          <cell r="AH963">
            <v>0</v>
          </cell>
          <cell r="AI963">
            <v>0</v>
          </cell>
          <cell r="AJ963">
            <v>0</v>
          </cell>
          <cell r="AK963">
            <v>0</v>
          </cell>
          <cell r="AL963">
            <v>0</v>
          </cell>
          <cell r="AM963">
            <v>0</v>
          </cell>
          <cell r="AN963">
            <v>0</v>
          </cell>
          <cell r="AP963">
            <v>-1001.0416666666666</v>
          </cell>
          <cell r="AT963">
            <v>0</v>
          </cell>
        </row>
        <row r="964">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D964">
            <v>0</v>
          </cell>
          <cell r="AE964">
            <v>0</v>
          </cell>
          <cell r="AF964">
            <v>0</v>
          </cell>
          <cell r="AG964">
            <v>0</v>
          </cell>
          <cell r="AH964">
            <v>0</v>
          </cell>
          <cell r="AI964">
            <v>0</v>
          </cell>
          <cell r="AJ964">
            <v>0</v>
          </cell>
          <cell r="AK964">
            <v>0</v>
          </cell>
          <cell r="AL964">
            <v>0</v>
          </cell>
          <cell r="AM964">
            <v>0</v>
          </cell>
          <cell r="AN964">
            <v>0</v>
          </cell>
          <cell r="AP964">
            <v>4.0862499999999997</v>
          </cell>
          <cell r="AT964">
            <v>0</v>
          </cell>
        </row>
        <row r="965">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D965">
            <v>0</v>
          </cell>
          <cell r="AE965">
            <v>0</v>
          </cell>
          <cell r="AF965">
            <v>0</v>
          </cell>
          <cell r="AG965">
            <v>0</v>
          </cell>
          <cell r="AH965">
            <v>0</v>
          </cell>
          <cell r="AI965">
            <v>0</v>
          </cell>
          <cell r="AJ965">
            <v>0</v>
          </cell>
          <cell r="AK965">
            <v>0</v>
          </cell>
          <cell r="AL965">
            <v>0</v>
          </cell>
          <cell r="AM965">
            <v>0</v>
          </cell>
          <cell r="AN965">
            <v>0</v>
          </cell>
          <cell r="AP965">
            <v>-6423.0333333333328</v>
          </cell>
          <cell r="AT965">
            <v>0</v>
          </cell>
        </row>
        <row r="966">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D966">
            <v>0</v>
          </cell>
          <cell r="AE966">
            <v>0</v>
          </cell>
          <cell r="AF966">
            <v>0</v>
          </cell>
          <cell r="AG966">
            <v>0</v>
          </cell>
          <cell r="AH966">
            <v>0</v>
          </cell>
          <cell r="AI966">
            <v>0</v>
          </cell>
          <cell r="AJ966">
            <v>0</v>
          </cell>
          <cell r="AK966">
            <v>0</v>
          </cell>
          <cell r="AL966">
            <v>0</v>
          </cell>
          <cell r="AM966">
            <v>0</v>
          </cell>
          <cell r="AN966">
            <v>0</v>
          </cell>
          <cell r="AP966">
            <v>-6344.489583333333</v>
          </cell>
          <cell r="AT966">
            <v>0</v>
          </cell>
        </row>
        <row r="967">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D967">
            <v>0</v>
          </cell>
          <cell r="AE967">
            <v>0</v>
          </cell>
          <cell r="AF967">
            <v>0</v>
          </cell>
          <cell r="AG967">
            <v>0</v>
          </cell>
          <cell r="AH967">
            <v>0</v>
          </cell>
          <cell r="AI967">
            <v>0</v>
          </cell>
          <cell r="AJ967">
            <v>0</v>
          </cell>
          <cell r="AK967">
            <v>0</v>
          </cell>
          <cell r="AL967">
            <v>0</v>
          </cell>
          <cell r="AM967">
            <v>0</v>
          </cell>
          <cell r="AN967">
            <v>0</v>
          </cell>
          <cell r="AP967">
            <v>-978.45375000000001</v>
          </cell>
          <cell r="AT967">
            <v>0</v>
          </cell>
        </row>
        <row r="968">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D968">
            <v>0</v>
          </cell>
          <cell r="AE968">
            <v>0</v>
          </cell>
          <cell r="AF968">
            <v>0</v>
          </cell>
          <cell r="AG968">
            <v>0</v>
          </cell>
          <cell r="AH968">
            <v>0</v>
          </cell>
          <cell r="AI968">
            <v>0</v>
          </cell>
          <cell r="AJ968">
            <v>0</v>
          </cell>
          <cell r="AK968">
            <v>0</v>
          </cell>
          <cell r="AL968">
            <v>0</v>
          </cell>
          <cell r="AM968">
            <v>0</v>
          </cell>
          <cell r="AN968">
            <v>0</v>
          </cell>
          <cell r="AP968">
            <v>-23663.042083333334</v>
          </cell>
          <cell r="AT968">
            <v>0</v>
          </cell>
        </row>
        <row r="969">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D969">
            <v>0</v>
          </cell>
          <cell r="AE969">
            <v>0</v>
          </cell>
          <cell r="AF969">
            <v>0</v>
          </cell>
          <cell r="AG969">
            <v>0</v>
          </cell>
          <cell r="AH969">
            <v>0</v>
          </cell>
          <cell r="AI969">
            <v>0</v>
          </cell>
          <cell r="AJ969">
            <v>0</v>
          </cell>
          <cell r="AK969">
            <v>0</v>
          </cell>
          <cell r="AL969">
            <v>0</v>
          </cell>
          <cell r="AM969">
            <v>0</v>
          </cell>
          <cell r="AN969">
            <v>0</v>
          </cell>
          <cell r="AP969">
            <v>-3574.9941666666668</v>
          </cell>
          <cell r="AT969">
            <v>0</v>
          </cell>
        </row>
        <row r="970">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D970">
            <v>0</v>
          </cell>
          <cell r="AE970">
            <v>0</v>
          </cell>
          <cell r="AF970">
            <v>0</v>
          </cell>
          <cell r="AG970">
            <v>0</v>
          </cell>
          <cell r="AH970">
            <v>0</v>
          </cell>
          <cell r="AI970">
            <v>0</v>
          </cell>
          <cell r="AJ970">
            <v>0</v>
          </cell>
          <cell r="AK970">
            <v>0</v>
          </cell>
          <cell r="AL970">
            <v>0</v>
          </cell>
          <cell r="AM970">
            <v>0</v>
          </cell>
          <cell r="AN970">
            <v>0</v>
          </cell>
          <cell r="AP970">
            <v>0</v>
          </cell>
          <cell r="AT970" t="str">
            <v>57</v>
          </cell>
        </row>
        <row r="971">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D971">
            <v>0</v>
          </cell>
          <cell r="AE971">
            <v>0</v>
          </cell>
          <cell r="AF971">
            <v>0</v>
          </cell>
          <cell r="AG971">
            <v>0</v>
          </cell>
          <cell r="AH971">
            <v>0</v>
          </cell>
          <cell r="AI971">
            <v>0</v>
          </cell>
          <cell r="AJ971">
            <v>0</v>
          </cell>
          <cell r="AK971">
            <v>0</v>
          </cell>
          <cell r="AL971">
            <v>0</v>
          </cell>
          <cell r="AM971">
            <v>0</v>
          </cell>
          <cell r="AN971">
            <v>0</v>
          </cell>
          <cell r="AP971">
            <v>0</v>
          </cell>
          <cell r="AT971" t="str">
            <v>57</v>
          </cell>
        </row>
        <row r="972">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D972">
            <v>0</v>
          </cell>
          <cell r="AE972">
            <v>0</v>
          </cell>
          <cell r="AF972">
            <v>0</v>
          </cell>
          <cell r="AG972">
            <v>0</v>
          </cell>
          <cell r="AH972">
            <v>0</v>
          </cell>
          <cell r="AI972">
            <v>0</v>
          </cell>
          <cell r="AJ972">
            <v>0</v>
          </cell>
          <cell r="AK972">
            <v>0</v>
          </cell>
          <cell r="AL972">
            <v>0</v>
          </cell>
          <cell r="AM972">
            <v>0</v>
          </cell>
          <cell r="AN972">
            <v>0</v>
          </cell>
          <cell r="AP972">
            <v>0</v>
          </cell>
          <cell r="AT972" t="str">
            <v>57</v>
          </cell>
        </row>
        <row r="973">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D973">
            <v>0</v>
          </cell>
          <cell r="AE973">
            <v>0</v>
          </cell>
          <cell r="AF973">
            <v>0</v>
          </cell>
          <cell r="AG973">
            <v>0</v>
          </cell>
          <cell r="AH973">
            <v>0</v>
          </cell>
          <cell r="AI973">
            <v>0</v>
          </cell>
          <cell r="AJ973">
            <v>0</v>
          </cell>
          <cell r="AK973">
            <v>0</v>
          </cell>
          <cell r="AL973">
            <v>0</v>
          </cell>
          <cell r="AM973">
            <v>0</v>
          </cell>
          <cell r="AN973">
            <v>0</v>
          </cell>
          <cell r="AP973">
            <v>0</v>
          </cell>
          <cell r="AT973">
            <v>0</v>
          </cell>
        </row>
        <row r="974">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D974">
            <v>0</v>
          </cell>
          <cell r="AE974">
            <v>0</v>
          </cell>
          <cell r="AF974">
            <v>0</v>
          </cell>
          <cell r="AG974">
            <v>0</v>
          </cell>
          <cell r="AH974">
            <v>0</v>
          </cell>
          <cell r="AI974">
            <v>0</v>
          </cell>
          <cell r="AJ974">
            <v>0</v>
          </cell>
          <cell r="AK974">
            <v>0</v>
          </cell>
          <cell r="AL974">
            <v>0</v>
          </cell>
          <cell r="AM974">
            <v>0</v>
          </cell>
          <cell r="AN974">
            <v>0</v>
          </cell>
          <cell r="AP974">
            <v>0</v>
          </cell>
          <cell r="AT974">
            <v>0</v>
          </cell>
        </row>
        <row r="975">
          <cell r="J975">
            <v>22706915.190000001</v>
          </cell>
          <cell r="K975">
            <v>20642650.190000001</v>
          </cell>
          <cell r="L975">
            <v>18578385.190000001</v>
          </cell>
          <cell r="M975">
            <v>16514120.189999999</v>
          </cell>
          <cell r="N975">
            <v>14449855.189999999</v>
          </cell>
          <cell r="O975">
            <v>12385590.189999999</v>
          </cell>
          <cell r="P975">
            <v>10321326.189999999</v>
          </cell>
          <cell r="Q975">
            <v>8257062.1900000004</v>
          </cell>
          <cell r="R975">
            <v>6192796.1900000004</v>
          </cell>
          <cell r="S975">
            <v>4128531.19</v>
          </cell>
          <cell r="T975">
            <v>2898818.97</v>
          </cell>
          <cell r="U975">
            <v>834553.97</v>
          </cell>
          <cell r="V975">
            <v>20994660.969999999</v>
          </cell>
          <cell r="W975">
            <v>19086054.969999999</v>
          </cell>
          <cell r="X975">
            <v>17177448.969999999</v>
          </cell>
          <cell r="Y975">
            <v>15268843.970000001</v>
          </cell>
          <cell r="Z975">
            <v>13360238.970000001</v>
          </cell>
          <cell r="AA975">
            <v>11451632.970000001</v>
          </cell>
          <cell r="AD975">
            <v>11064228.204583332</v>
          </cell>
          <cell r="AE975">
            <v>11242460.465416664</v>
          </cell>
          <cell r="AF975">
            <v>11370078.434583331</v>
          </cell>
          <cell r="AG975">
            <v>11451716.555833334</v>
          </cell>
          <cell r="AH975">
            <v>11487374.829166668</v>
          </cell>
          <cell r="AI975">
            <v>11421206.477499999</v>
          </cell>
          <cell r="AJ975">
            <v>11285004.417499999</v>
          </cell>
          <cell r="AK975">
            <v>11161773.940833332</v>
          </cell>
          <cell r="AL975">
            <v>11051515.089166665</v>
          </cell>
          <cell r="AM975">
            <v>10954227.904166665</v>
          </cell>
          <cell r="AN975">
            <v>10869912.344166666</v>
          </cell>
          <cell r="AP975">
            <v>10740195.849166665</v>
          </cell>
          <cell r="AT975" t="str">
            <v>23</v>
          </cell>
        </row>
        <row r="976">
          <cell r="J976">
            <v>8152229.29</v>
          </cell>
          <cell r="K976">
            <v>7411118.29</v>
          </cell>
          <cell r="L976">
            <v>6670006.29</v>
          </cell>
          <cell r="M976">
            <v>5928893.29</v>
          </cell>
          <cell r="N976">
            <v>5187782.29</v>
          </cell>
          <cell r="O976">
            <v>4446670.29</v>
          </cell>
          <cell r="P976">
            <v>3705558.29</v>
          </cell>
          <cell r="Q976">
            <v>2964446.29</v>
          </cell>
          <cell r="R976">
            <v>2223335.29</v>
          </cell>
          <cell r="S976">
            <v>1482223.29</v>
          </cell>
          <cell r="T976">
            <v>385354.23</v>
          </cell>
          <cell r="U976">
            <v>-355757.77</v>
          </cell>
          <cell r="V976">
            <v>7610678.2300000004</v>
          </cell>
          <cell r="W976">
            <v>6918798.2300000004</v>
          </cell>
          <cell r="X976">
            <v>6226918.2300000004</v>
          </cell>
          <cell r="Y976">
            <v>5535039.2300000004</v>
          </cell>
          <cell r="Z976">
            <v>4843159.2300000004</v>
          </cell>
          <cell r="AA976">
            <v>4151279.23</v>
          </cell>
          <cell r="AD976">
            <v>4048326.7254166664</v>
          </cell>
          <cell r="AE976">
            <v>4104731.6929166666</v>
          </cell>
          <cell r="AF976">
            <v>4144971.7020833329</v>
          </cell>
          <cell r="AG976">
            <v>4129034.4958333331</v>
          </cell>
          <cell r="AH976">
            <v>4056920.0741666663</v>
          </cell>
          <cell r="AI976">
            <v>3994256.9858333324</v>
          </cell>
          <cell r="AJ976">
            <v>3951179.0224999995</v>
          </cell>
          <cell r="AK976">
            <v>3912203.6841666666</v>
          </cell>
          <cell r="AL976">
            <v>3877331.0958333332</v>
          </cell>
          <cell r="AM976">
            <v>3846561.2158333329</v>
          </cell>
          <cell r="AN976">
            <v>3819893.9608333339</v>
          </cell>
          <cell r="AP976">
            <v>3778867.4508333323</v>
          </cell>
          <cell r="AT976" t="str">
            <v>35</v>
          </cell>
        </row>
        <row r="977">
          <cell r="J977">
            <v>13328696</v>
          </cell>
          <cell r="K977">
            <v>12424804</v>
          </cell>
          <cell r="L977">
            <v>14978383</v>
          </cell>
          <cell r="M977">
            <v>15673371</v>
          </cell>
          <cell r="N977">
            <v>18302479</v>
          </cell>
          <cell r="O977">
            <v>20313476</v>
          </cell>
          <cell r="P977">
            <v>22171509</v>
          </cell>
          <cell r="Q977">
            <v>22068712</v>
          </cell>
          <cell r="R977">
            <v>22421350</v>
          </cell>
          <cell r="S977">
            <v>24153328</v>
          </cell>
          <cell r="T977">
            <v>25336666</v>
          </cell>
          <cell r="U977">
            <v>28055079</v>
          </cell>
          <cell r="V977">
            <v>8710361</v>
          </cell>
          <cell r="W977">
            <v>11775486</v>
          </cell>
          <cell r="X977">
            <v>14595138</v>
          </cell>
          <cell r="Y977">
            <v>14982947</v>
          </cell>
          <cell r="Z977">
            <v>17713102</v>
          </cell>
          <cell r="AA977">
            <v>19837302</v>
          </cell>
          <cell r="AD977">
            <v>21447800.166666668</v>
          </cell>
          <cell r="AE977">
            <v>21234203.583333332</v>
          </cell>
          <cell r="AF977">
            <v>20962340.291666668</v>
          </cell>
          <cell r="AG977">
            <v>20611283.833333332</v>
          </cell>
          <cell r="AH977">
            <v>20168576.916666668</v>
          </cell>
          <cell r="AI977">
            <v>19743223.791666668</v>
          </cell>
          <cell r="AJ977">
            <v>19523738.25</v>
          </cell>
          <cell r="AK977">
            <v>19480714.791666668</v>
          </cell>
          <cell r="AL977">
            <v>19435978.583333332</v>
          </cell>
          <cell r="AM977">
            <v>19382653.541666668</v>
          </cell>
          <cell r="AN977">
            <v>19338255.583333332</v>
          </cell>
          <cell r="AP977">
            <v>19199402.875</v>
          </cell>
          <cell r="AT977" t="str">
            <v>23</v>
          </cell>
        </row>
        <row r="978">
          <cell r="J978">
            <v>2718706</v>
          </cell>
          <cell r="K978">
            <v>3977901</v>
          </cell>
          <cell r="L978">
            <v>5684060</v>
          </cell>
          <cell r="M978">
            <v>7179143</v>
          </cell>
          <cell r="N978">
            <v>8777972</v>
          </cell>
          <cell r="O978">
            <v>9728220</v>
          </cell>
          <cell r="P978">
            <v>10141251</v>
          </cell>
          <cell r="Q978">
            <v>8658316</v>
          </cell>
          <cell r="R978">
            <v>6941522</v>
          </cell>
          <cell r="S978">
            <v>6337420</v>
          </cell>
          <cell r="T978">
            <v>5762867</v>
          </cell>
          <cell r="U978">
            <v>6015396</v>
          </cell>
          <cell r="V978">
            <v>-1482018</v>
          </cell>
          <cell r="W978">
            <v>154310</v>
          </cell>
          <cell r="X978">
            <v>1939005</v>
          </cell>
          <cell r="Y978">
            <v>3344985</v>
          </cell>
          <cell r="Z978">
            <v>4982728</v>
          </cell>
          <cell r="AA978">
            <v>5691080</v>
          </cell>
          <cell r="AD978">
            <v>7499210.833333333</v>
          </cell>
          <cell r="AE978">
            <v>7480180.333333333</v>
          </cell>
          <cell r="AF978">
            <v>7381891.458333333</v>
          </cell>
          <cell r="AG978">
            <v>7215082.875</v>
          </cell>
          <cell r="AH978">
            <v>6969474</v>
          </cell>
          <cell r="AI978">
            <v>6651867.666666667</v>
          </cell>
          <cell r="AJ978">
            <v>6317521.208333333</v>
          </cell>
          <cell r="AK978">
            <v>6002160.958333333</v>
          </cell>
          <cell r="AL978">
            <v>5686360.416666667</v>
          </cell>
          <cell r="AM978">
            <v>5368468.666666667</v>
          </cell>
          <cell r="AN978">
            <v>5042119.333333333</v>
          </cell>
          <cell r="AP978">
            <v>4312881.5</v>
          </cell>
          <cell r="AT978" t="str">
            <v>35</v>
          </cell>
        </row>
        <row r="979">
          <cell r="J979">
            <v>22959219.059999999</v>
          </cell>
          <cell r="K979">
            <v>25671533.84</v>
          </cell>
          <cell r="L979">
            <v>25671533.84</v>
          </cell>
          <cell r="M979">
            <v>25671533.84</v>
          </cell>
          <cell r="N979">
            <v>27293510.170000002</v>
          </cell>
          <cell r="O979">
            <v>27293510.170000002</v>
          </cell>
          <cell r="P979">
            <v>28845920.960000001</v>
          </cell>
          <cell r="Q979">
            <v>28845920.960000001</v>
          </cell>
          <cell r="R979">
            <v>28845920.960000001</v>
          </cell>
          <cell r="S979">
            <v>32789128.739999998</v>
          </cell>
          <cell r="T979">
            <v>35050186.950000003</v>
          </cell>
          <cell r="U979">
            <v>39659641.159999996</v>
          </cell>
          <cell r="V979">
            <v>9431413.4199999999</v>
          </cell>
          <cell r="W979">
            <v>9781861.6199999992</v>
          </cell>
          <cell r="X979">
            <v>9581931.9900000002</v>
          </cell>
          <cell r="Y979">
            <v>6881842.5800000001</v>
          </cell>
          <cell r="Z979">
            <v>6208232.0899999999</v>
          </cell>
          <cell r="AA979">
            <v>991460.08</v>
          </cell>
          <cell r="AD979">
            <v>26181172.587500002</v>
          </cell>
          <cell r="AE979">
            <v>27190251.921250001</v>
          </cell>
          <cell r="AF979">
            <v>27986745.384583335</v>
          </cell>
          <cell r="AG979">
            <v>28563371.958750006</v>
          </cell>
          <cell r="AH979">
            <v>28927642.180000003</v>
          </cell>
          <cell r="AI979">
            <v>28486138.152500004</v>
          </cell>
          <cell r="AJ979">
            <v>27260409.908333335</v>
          </cell>
          <cell r="AK979">
            <v>25927940.155416679</v>
          </cell>
          <cell r="AL979">
            <v>24474636.275833335</v>
          </cell>
          <cell r="AM979">
            <v>22813179.220000003</v>
          </cell>
          <cell r="AN979">
            <v>20838707.212916669</v>
          </cell>
          <cell r="AP979">
            <v>16137048.339166669</v>
          </cell>
          <cell r="AT979" t="str">
            <v>23</v>
          </cell>
        </row>
        <row r="980">
          <cell r="J980">
            <v>53650765.159999996</v>
          </cell>
          <cell r="K980">
            <v>55203724.259999998</v>
          </cell>
          <cell r="L980">
            <v>56020083.039999999</v>
          </cell>
          <cell r="M980">
            <v>57138080.579999998</v>
          </cell>
          <cell r="N980">
            <v>58317423.090000004</v>
          </cell>
          <cell r="O980">
            <v>61123938.740000002</v>
          </cell>
          <cell r="P980">
            <v>69907436.930000007</v>
          </cell>
          <cell r="Q980">
            <v>69907436.930000007</v>
          </cell>
          <cell r="R980">
            <v>69907436.930000007</v>
          </cell>
          <cell r="S980">
            <v>70734907.010000005</v>
          </cell>
          <cell r="T980">
            <v>71076525.049999997</v>
          </cell>
          <cell r="U980">
            <v>72441646.319999993</v>
          </cell>
          <cell r="V980">
            <v>42385959.270000003</v>
          </cell>
          <cell r="W980">
            <v>43162712.200000003</v>
          </cell>
          <cell r="X980">
            <v>44602172.57</v>
          </cell>
          <cell r="Y980">
            <v>45661514.609999999</v>
          </cell>
          <cell r="Z980">
            <v>47343172.030000001</v>
          </cell>
          <cell r="AA980">
            <v>47298042.530000001</v>
          </cell>
          <cell r="AD980">
            <v>60820233.33291667</v>
          </cell>
          <cell r="AE980">
            <v>62241736.941250004</v>
          </cell>
          <cell r="AF980">
            <v>63249282.06916669</v>
          </cell>
          <cell r="AG980">
            <v>63775595.685416676</v>
          </cell>
          <cell r="AH980">
            <v>63869218.020000003</v>
          </cell>
          <cell r="AI980">
            <v>63316416.757916659</v>
          </cell>
          <cell r="AJ980">
            <v>62345341.00999999</v>
          </cell>
          <cell r="AK980">
            <v>61367885.904583327</v>
          </cell>
          <cell r="AL980">
            <v>60413949.386250012</v>
          </cell>
          <cell r="AM980">
            <v>59478498.676666677</v>
          </cell>
          <cell r="AN980">
            <v>58445159.207083337</v>
          </cell>
          <cell r="AP980">
            <v>55190597.076666661</v>
          </cell>
          <cell r="AT980" t="str">
            <v>35</v>
          </cell>
        </row>
        <row r="981">
          <cell r="J981">
            <v>6875588.1100000003</v>
          </cell>
          <cell r="K981">
            <v>7776620.2999999998</v>
          </cell>
          <cell r="L981">
            <v>7922160.5499999998</v>
          </cell>
          <cell r="M981">
            <v>8316676.9500000002</v>
          </cell>
          <cell r="N981">
            <v>9317556.2100000009</v>
          </cell>
          <cell r="O981">
            <v>10326840.59</v>
          </cell>
          <cell r="P981">
            <v>12198922.91</v>
          </cell>
          <cell r="Q981">
            <v>12265263.75</v>
          </cell>
          <cell r="R981">
            <v>12804511.029999999</v>
          </cell>
          <cell r="S981">
            <v>14817814.029999999</v>
          </cell>
          <cell r="T981">
            <v>16459660.550000001</v>
          </cell>
          <cell r="U981">
            <v>18484497.399999999</v>
          </cell>
          <cell r="V981">
            <v>6724353.7199999997</v>
          </cell>
          <cell r="W981">
            <v>7311535.3600000003</v>
          </cell>
          <cell r="X981">
            <v>7622985.8200000003</v>
          </cell>
          <cell r="Y981">
            <v>7507538.3899999997</v>
          </cell>
          <cell r="Z981">
            <v>9132118.3399999999</v>
          </cell>
          <cell r="AA981">
            <v>9729683.4700000007</v>
          </cell>
          <cell r="AD981">
            <v>9209610.3833333328</v>
          </cell>
          <cell r="AE981">
            <v>9702518.206666667</v>
          </cell>
          <cell r="AF981">
            <v>10220427.754999999</v>
          </cell>
          <cell r="AG981">
            <v>10747257.464166665</v>
          </cell>
          <cell r="AH981">
            <v>11232205.032916667</v>
          </cell>
          <cell r="AI981">
            <v>11457541.265416667</v>
          </cell>
          <cell r="AJ981">
            <v>11431861.293333335</v>
          </cell>
          <cell r="AK981">
            <v>11400017.140416665</v>
          </cell>
          <cell r="AL981">
            <v>11353837.42</v>
          </cell>
          <cell r="AM981">
            <v>11312396.735416666</v>
          </cell>
          <cell r="AN981">
            <v>11279788.610833332</v>
          </cell>
          <cell r="AP981">
            <v>11122746.539166667</v>
          </cell>
          <cell r="AT981" t="str">
            <v>23</v>
          </cell>
        </row>
        <row r="982">
          <cell r="J982">
            <v>8044826.0599999996</v>
          </cell>
          <cell r="K982">
            <v>8296047.5300000003</v>
          </cell>
          <cell r="L982">
            <v>8475389.2300000004</v>
          </cell>
          <cell r="M982">
            <v>8925421.8399999999</v>
          </cell>
          <cell r="N982">
            <v>8925421.8399999999</v>
          </cell>
          <cell r="O982">
            <v>9954145.6799999997</v>
          </cell>
          <cell r="P982">
            <v>12533597.24</v>
          </cell>
          <cell r="Q982">
            <v>12608790.34</v>
          </cell>
          <cell r="R982">
            <v>12608790.34</v>
          </cell>
          <cell r="S982">
            <v>12913009.92</v>
          </cell>
          <cell r="T982">
            <v>12913009.92</v>
          </cell>
          <cell r="U982">
            <v>13155125.98</v>
          </cell>
          <cell r="V982">
            <v>0</v>
          </cell>
          <cell r="W982">
            <v>0</v>
          </cell>
          <cell r="X982">
            <v>0</v>
          </cell>
          <cell r="Y982">
            <v>0</v>
          </cell>
          <cell r="Z982">
            <v>0</v>
          </cell>
          <cell r="AA982">
            <v>0</v>
          </cell>
          <cell r="AD982">
            <v>11302723.016249999</v>
          </cell>
          <cell r="AE982">
            <v>11420239.255000001</v>
          </cell>
          <cell r="AF982">
            <v>11381191.664166667</v>
          </cell>
          <cell r="AG982">
            <v>11216253.581250003</v>
          </cell>
          <cell r="AH982">
            <v>10948788.974166667</v>
          </cell>
          <cell r="AI982">
            <v>10444263.574166669</v>
          </cell>
          <cell r="AJ982">
            <v>9763393.8412500005</v>
          </cell>
          <cell r="AK982">
            <v>9064583.9762500003</v>
          </cell>
          <cell r="AL982">
            <v>8339550.1816666676</v>
          </cell>
          <cell r="AM982">
            <v>7595765.0283333352</v>
          </cell>
          <cell r="AN982">
            <v>6809116.3816666678</v>
          </cell>
          <cell r="AP982">
            <v>4876330.1691666665</v>
          </cell>
          <cell r="AT982" t="str">
            <v>35</v>
          </cell>
        </row>
        <row r="983">
          <cell r="J983">
            <v>391673.33</v>
          </cell>
          <cell r="K983">
            <v>504701.02</v>
          </cell>
          <cell r="L983">
            <v>620284.92000000004</v>
          </cell>
          <cell r="M983">
            <v>731658.33</v>
          </cell>
          <cell r="N983">
            <v>842431.8</v>
          </cell>
          <cell r="O983">
            <v>947998.92</v>
          </cell>
          <cell r="P983">
            <v>1047941.24</v>
          </cell>
          <cell r="Q983">
            <v>1139397.48</v>
          </cell>
          <cell r="R983">
            <v>1216513.03</v>
          </cell>
          <cell r="S983">
            <v>1293460.29</v>
          </cell>
          <cell r="T983">
            <v>1376928.81</v>
          </cell>
          <cell r="U983">
            <v>1473647.45</v>
          </cell>
          <cell r="V983">
            <v>172697.85</v>
          </cell>
          <cell r="W983">
            <v>231950.4</v>
          </cell>
          <cell r="X983">
            <v>292906.78000000003</v>
          </cell>
          <cell r="Y983">
            <v>351067.33</v>
          </cell>
          <cell r="Z983">
            <v>397295.22</v>
          </cell>
          <cell r="AA983">
            <v>433368.93</v>
          </cell>
          <cell r="AD983">
            <v>805173.68958333333</v>
          </cell>
          <cell r="AE983">
            <v>838795.69791666663</v>
          </cell>
          <cell r="AF983">
            <v>874142.09916666651</v>
          </cell>
          <cell r="AG983">
            <v>910472.26583333348</v>
          </cell>
          <cell r="AH983">
            <v>947180.16875000019</v>
          </cell>
          <cell r="AI983">
            <v>956429.07333333336</v>
          </cell>
          <cell r="AJ983">
            <v>935940.48583333334</v>
          </cell>
          <cell r="AK983">
            <v>910935.12083333323</v>
          </cell>
          <cell r="AL983">
            <v>881436.40666666662</v>
          </cell>
          <cell r="AM983">
            <v>847031.0908333332</v>
          </cell>
          <cell r="AN983">
            <v>807040.8170833335</v>
          </cell>
          <cell r="AP983">
            <v>707160.59750000003</v>
          </cell>
          <cell r="AT983" t="str">
            <v>23</v>
          </cell>
        </row>
        <row r="984">
          <cell r="J984">
            <v>942032.7</v>
          </cell>
          <cell r="K984">
            <v>1170183.3700000001</v>
          </cell>
          <cell r="L984">
            <v>1402861.72</v>
          </cell>
          <cell r="M984">
            <v>1637016.71</v>
          </cell>
          <cell r="N984">
            <v>1872990.74</v>
          </cell>
          <cell r="O984">
            <v>2112001.31</v>
          </cell>
          <cell r="P984">
            <v>2363440.89</v>
          </cell>
          <cell r="Q984">
            <v>2615702.75</v>
          </cell>
          <cell r="R984">
            <v>2844370.38</v>
          </cell>
          <cell r="S984">
            <v>3055667.84</v>
          </cell>
          <cell r="T984">
            <v>3260553.55</v>
          </cell>
          <cell r="U984">
            <v>3473701.2</v>
          </cell>
          <cell r="V984">
            <v>924393.31</v>
          </cell>
          <cell r="W984">
            <v>1118268.42</v>
          </cell>
          <cell r="X984">
            <v>1314930.1000000001</v>
          </cell>
          <cell r="Y984">
            <v>1539583.76</v>
          </cell>
          <cell r="Z984">
            <v>1753849.59</v>
          </cell>
          <cell r="AA984">
            <v>1980759.51</v>
          </cell>
          <cell r="AD984">
            <v>1781098.0512500003</v>
          </cell>
          <cell r="AE984">
            <v>1875134.5662500001</v>
          </cell>
          <cell r="AF984">
            <v>1973888.4020833336</v>
          </cell>
          <cell r="AG984">
            <v>2075338.9550000001</v>
          </cell>
          <cell r="AH984">
            <v>2177868.0258333334</v>
          </cell>
          <cell r="AI984">
            <v>2228475.2887499998</v>
          </cell>
          <cell r="AJ984">
            <v>2225577.1912499997</v>
          </cell>
          <cell r="AK984">
            <v>2219750.2508333335</v>
          </cell>
          <cell r="AL984">
            <v>2212026.7270833333</v>
          </cell>
          <cell r="AM984">
            <v>2203002.8062499999</v>
          </cell>
          <cell r="AN984">
            <v>2192570.1833333331</v>
          </cell>
          <cell r="AP984">
            <v>2165405.585</v>
          </cell>
          <cell r="AT984" t="str">
            <v>35</v>
          </cell>
        </row>
        <row r="985">
          <cell r="J985">
            <v>147289.21</v>
          </cell>
          <cell r="K985">
            <v>186172.45</v>
          </cell>
          <cell r="L985">
            <v>226352.77</v>
          </cell>
          <cell r="M985">
            <v>266639.23</v>
          </cell>
          <cell r="N985">
            <v>308281.21000000002</v>
          </cell>
          <cell r="O985">
            <v>352198.88</v>
          </cell>
          <cell r="P985">
            <v>399677.36</v>
          </cell>
          <cell r="Q985">
            <v>449269.52</v>
          </cell>
          <cell r="R985">
            <v>498955.8</v>
          </cell>
          <cell r="S985">
            <v>551622.56999999995</v>
          </cell>
          <cell r="T985">
            <v>608917.12</v>
          </cell>
          <cell r="U985">
            <v>674600.41</v>
          </cell>
          <cell r="V985">
            <v>165122.04999999999</v>
          </cell>
          <cell r="W985">
            <v>211771.97</v>
          </cell>
          <cell r="X985">
            <v>259456.44</v>
          </cell>
          <cell r="Y985">
            <v>309946.46000000002</v>
          </cell>
          <cell r="Z985">
            <v>357421.07</v>
          </cell>
          <cell r="AA985">
            <v>409384.32</v>
          </cell>
          <cell r="AD985">
            <v>314323.80124999996</v>
          </cell>
          <cell r="AE985">
            <v>326831.96791666665</v>
          </cell>
          <cell r="AF985">
            <v>341639.41874999995</v>
          </cell>
          <cell r="AG985">
            <v>358873.7049999999</v>
          </cell>
          <cell r="AH985">
            <v>378637.89874999999</v>
          </cell>
          <cell r="AI985">
            <v>389907.74583333329</v>
          </cell>
          <cell r="AJ985">
            <v>391717.42749999993</v>
          </cell>
          <cell r="AK985">
            <v>394163.39374999999</v>
          </cell>
          <cell r="AL985">
            <v>397347.18125000008</v>
          </cell>
          <cell r="AM985">
            <v>401199.14333333331</v>
          </cell>
          <cell r="AN985">
            <v>405629.3641666667</v>
          </cell>
          <cell r="AP985">
            <v>415996.93333333329</v>
          </cell>
          <cell r="AT985" t="str">
            <v>23</v>
          </cell>
        </row>
        <row r="986">
          <cell r="J986">
            <v>229451.07</v>
          </cell>
          <cell r="K986">
            <v>284809.77</v>
          </cell>
          <cell r="L986">
            <v>340367.92</v>
          </cell>
          <cell r="M986">
            <v>396144.79</v>
          </cell>
          <cell r="N986">
            <v>451351.93</v>
          </cell>
          <cell r="O986">
            <v>506728.66</v>
          </cell>
          <cell r="P986">
            <v>565684.15</v>
          </cell>
          <cell r="Q986">
            <v>625874.84</v>
          </cell>
          <cell r="R986">
            <v>680151.45</v>
          </cell>
          <cell r="S986">
            <v>728975.85</v>
          </cell>
          <cell r="T986">
            <v>775022.31</v>
          </cell>
          <cell r="U986">
            <v>821347.93</v>
          </cell>
          <cell r="V986">
            <v>188393.66</v>
          </cell>
          <cell r="W986">
            <v>225163.53</v>
          </cell>
          <cell r="X986">
            <v>261212.18</v>
          </cell>
          <cell r="Y986">
            <v>301026.17</v>
          </cell>
          <cell r="Z986">
            <v>337820.17</v>
          </cell>
          <cell r="AA986">
            <v>375625.12</v>
          </cell>
          <cell r="AD986">
            <v>441341.8641666667</v>
          </cell>
          <cell r="AE986">
            <v>461008.76833333337</v>
          </cell>
          <cell r="AF986">
            <v>481657.72250000009</v>
          </cell>
          <cell r="AG986">
            <v>502642.73333333334</v>
          </cell>
          <cell r="AH986">
            <v>523491.48249999998</v>
          </cell>
          <cell r="AI986">
            <v>532115.16374999995</v>
          </cell>
          <cell r="AJ986">
            <v>527919.17833333323</v>
          </cell>
          <cell r="AK986">
            <v>522135.76249999995</v>
          </cell>
          <cell r="AL986">
            <v>514874.33083333337</v>
          </cell>
          <cell r="AM986">
            <v>506180.56499999994</v>
          </cell>
          <cell r="AN986">
            <v>495987.42749999999</v>
          </cell>
          <cell r="AP986">
            <v>470149.83458333329</v>
          </cell>
          <cell r="AT986" t="str">
            <v>35</v>
          </cell>
        </row>
        <row r="987">
          <cell r="J987">
            <v>851953.77</v>
          </cell>
          <cell r="K987">
            <v>851953.77</v>
          </cell>
          <cell r="L987">
            <v>851953.77</v>
          </cell>
          <cell r="M987">
            <v>851953.77</v>
          </cell>
          <cell r="N987">
            <v>851953.77</v>
          </cell>
          <cell r="O987">
            <v>878599.32</v>
          </cell>
          <cell r="P987">
            <v>1225599.57</v>
          </cell>
          <cell r="Q987">
            <v>1225599.57</v>
          </cell>
          <cell r="R987">
            <v>1292959.6000000001</v>
          </cell>
          <cell r="S987">
            <v>1312085.8899999999</v>
          </cell>
          <cell r="T987">
            <v>1365166.0800000001</v>
          </cell>
          <cell r="U987">
            <v>1365166.0800000001</v>
          </cell>
          <cell r="V987">
            <v>39212.800000000003</v>
          </cell>
          <cell r="W987">
            <v>0</v>
          </cell>
          <cell r="X987">
            <v>0</v>
          </cell>
          <cell r="Y987">
            <v>0</v>
          </cell>
          <cell r="Z987">
            <v>0</v>
          </cell>
          <cell r="AA987">
            <v>0</v>
          </cell>
          <cell r="AD987">
            <v>979466.37124999985</v>
          </cell>
          <cell r="AE987">
            <v>1019065.4491666666</v>
          </cell>
          <cell r="AF987">
            <v>1050192.1591666667</v>
          </cell>
          <cell r="AG987">
            <v>1071358.9216666666</v>
          </cell>
          <cell r="AH987">
            <v>1076167.8616666666</v>
          </cell>
          <cell r="AI987">
            <v>1043214.5395833334</v>
          </cell>
          <cell r="AJ987">
            <v>973852.25875000015</v>
          </cell>
          <cell r="AK987">
            <v>902856.11125000007</v>
          </cell>
          <cell r="AL987">
            <v>831859.96375</v>
          </cell>
          <cell r="AM987">
            <v>760863.81625000003</v>
          </cell>
          <cell r="AN987">
            <v>688757.4375</v>
          </cell>
          <cell r="AP987">
            <v>512002.81791666668</v>
          </cell>
          <cell r="AT987" t="str">
            <v>23</v>
          </cell>
        </row>
        <row r="988">
          <cell r="J988">
            <v>619404.54</v>
          </cell>
          <cell r="K988">
            <v>619404.54</v>
          </cell>
          <cell r="L988">
            <v>630026.88</v>
          </cell>
          <cell r="M988">
            <v>630026.88</v>
          </cell>
          <cell r="N988">
            <v>630026.88</v>
          </cell>
          <cell r="O988">
            <v>802489.57</v>
          </cell>
          <cell r="P988">
            <v>1033473.26</v>
          </cell>
          <cell r="Q988">
            <v>1146665.1100000001</v>
          </cell>
          <cell r="R988">
            <v>1296058.4099999999</v>
          </cell>
          <cell r="S988">
            <v>1296058.4099999999</v>
          </cell>
          <cell r="T988">
            <v>1394863.53</v>
          </cell>
          <cell r="U988">
            <v>1394863.53</v>
          </cell>
          <cell r="V988">
            <v>14069.68</v>
          </cell>
          <cell r="W988">
            <v>0</v>
          </cell>
          <cell r="X988">
            <v>0</v>
          </cell>
          <cell r="Y988">
            <v>0</v>
          </cell>
          <cell r="Z988">
            <v>0</v>
          </cell>
          <cell r="AA988">
            <v>0</v>
          </cell>
          <cell r="AD988">
            <v>1263643.6470833332</v>
          </cell>
          <cell r="AE988">
            <v>1202535.1341666668</v>
          </cell>
          <cell r="AF988">
            <v>1138171.2004166665</v>
          </cell>
          <cell r="AG988">
            <v>1073209.3241666667</v>
          </cell>
          <cell r="AH988">
            <v>998211.94833333325</v>
          </cell>
          <cell r="AI988">
            <v>932557.84249999991</v>
          </cell>
          <cell r="AJ988">
            <v>881527.03416666656</v>
          </cell>
          <cell r="AK988">
            <v>829467.3916666666</v>
          </cell>
          <cell r="AL988">
            <v>776965.15166666673</v>
          </cell>
          <cell r="AM988">
            <v>724462.91166666674</v>
          </cell>
          <cell r="AN988">
            <v>664774.72625000007</v>
          </cell>
          <cell r="AP988">
            <v>507721.41874999995</v>
          </cell>
          <cell r="AT988" t="str">
            <v>23</v>
          </cell>
        </row>
        <row r="989">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D989">
            <v>101666.66666666667</v>
          </cell>
          <cell r="AE989">
            <v>0</v>
          </cell>
          <cell r="AF989">
            <v>0</v>
          </cell>
          <cell r="AG989">
            <v>0</v>
          </cell>
          <cell r="AH989">
            <v>0</v>
          </cell>
          <cell r="AI989">
            <v>0</v>
          </cell>
          <cell r="AJ989">
            <v>0</v>
          </cell>
          <cell r="AK989">
            <v>0</v>
          </cell>
          <cell r="AL989">
            <v>0</v>
          </cell>
          <cell r="AM989">
            <v>0</v>
          </cell>
          <cell r="AN989">
            <v>0</v>
          </cell>
          <cell r="AP989">
            <v>0</v>
          </cell>
          <cell r="AT989" t="str">
            <v>57</v>
          </cell>
        </row>
        <row r="990">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D990">
            <v>0</v>
          </cell>
          <cell r="AE990">
            <v>0</v>
          </cell>
          <cell r="AF990">
            <v>0</v>
          </cell>
          <cell r="AG990">
            <v>0</v>
          </cell>
          <cell r="AH990">
            <v>0</v>
          </cell>
          <cell r="AI990">
            <v>0</v>
          </cell>
          <cell r="AJ990">
            <v>0</v>
          </cell>
          <cell r="AK990">
            <v>0</v>
          </cell>
          <cell r="AL990">
            <v>0</v>
          </cell>
          <cell r="AM990">
            <v>0</v>
          </cell>
          <cell r="AN990">
            <v>0</v>
          </cell>
          <cell r="AP990">
            <v>0</v>
          </cell>
          <cell r="AT990" t="str">
            <v>57</v>
          </cell>
        </row>
        <row r="991">
          <cell r="J991">
            <v>18501.43</v>
          </cell>
          <cell r="K991">
            <v>22463.55</v>
          </cell>
          <cell r="L991">
            <v>25610.5</v>
          </cell>
          <cell r="M991">
            <v>27893.82</v>
          </cell>
          <cell r="N991">
            <v>29241.25</v>
          </cell>
          <cell r="O991">
            <v>30085.75</v>
          </cell>
          <cell r="P991">
            <v>31464.46</v>
          </cell>
          <cell r="Q991">
            <v>33268.050000000003</v>
          </cell>
          <cell r="R991">
            <v>35088.379999999997</v>
          </cell>
          <cell r="S991">
            <v>37024.06</v>
          </cell>
          <cell r="T991">
            <v>39054.230000000003</v>
          </cell>
          <cell r="U991">
            <v>41165.29</v>
          </cell>
          <cell r="V991">
            <v>0</v>
          </cell>
          <cell r="W991">
            <v>0</v>
          </cell>
          <cell r="X991">
            <v>0</v>
          </cell>
          <cell r="Y991">
            <v>0</v>
          </cell>
          <cell r="Z991">
            <v>0</v>
          </cell>
          <cell r="AA991">
            <v>0</v>
          </cell>
          <cell r="AD991">
            <v>31912.781666666666</v>
          </cell>
          <cell r="AE991">
            <v>31907.376666666667</v>
          </cell>
          <cell r="AF991">
            <v>31783.260833333334</v>
          </cell>
          <cell r="AG991">
            <v>31536.977083333335</v>
          </cell>
          <cell r="AH991">
            <v>31143.829166666663</v>
          </cell>
          <cell r="AI991">
            <v>30134.171249999999</v>
          </cell>
          <cell r="AJ991">
            <v>28427.297083333335</v>
          </cell>
          <cell r="AK991">
            <v>26424.211666666666</v>
          </cell>
          <cell r="AL991">
            <v>24194.864999999994</v>
          </cell>
          <cell r="AM991">
            <v>21814.237083333337</v>
          </cell>
          <cell r="AN991">
            <v>19342.278750000001</v>
          </cell>
          <cell r="AP991">
            <v>14080.498750000001</v>
          </cell>
          <cell r="AT991" t="str">
            <v>23</v>
          </cell>
        </row>
        <row r="992">
          <cell r="J992">
            <v>30136.3</v>
          </cell>
          <cell r="K992">
            <v>36625.339999999997</v>
          </cell>
          <cell r="L992">
            <v>42647.02</v>
          </cell>
          <cell r="M992">
            <v>47394.57</v>
          </cell>
          <cell r="N992">
            <v>50679.47</v>
          </cell>
          <cell r="O992">
            <v>53727.94</v>
          </cell>
          <cell r="P992">
            <v>57052.4</v>
          </cell>
          <cell r="Q992">
            <v>60570.66</v>
          </cell>
          <cell r="R992">
            <v>64160.5</v>
          </cell>
          <cell r="S992">
            <v>67523.86</v>
          </cell>
          <cell r="T992">
            <v>70582.399999999994</v>
          </cell>
          <cell r="U992">
            <v>73464.83</v>
          </cell>
          <cell r="V992">
            <v>0</v>
          </cell>
          <cell r="W992">
            <v>0</v>
          </cell>
          <cell r="X992">
            <v>0</v>
          </cell>
          <cell r="Y992">
            <v>0</v>
          </cell>
          <cell r="Z992">
            <v>0</v>
          </cell>
          <cell r="AA992">
            <v>0</v>
          </cell>
          <cell r="AD992">
            <v>62433.438750000008</v>
          </cell>
          <cell r="AE992">
            <v>61030.007500000014</v>
          </cell>
          <cell r="AF992">
            <v>59462.03125</v>
          </cell>
          <cell r="AG992">
            <v>57688.150416666671</v>
          </cell>
          <cell r="AH992">
            <v>55646.035000000003</v>
          </cell>
          <cell r="AI992">
            <v>53291.428333333337</v>
          </cell>
          <cell r="AJ992">
            <v>50509.693333333329</v>
          </cell>
          <cell r="AK992">
            <v>47206.678333333337</v>
          </cell>
          <cell r="AL992">
            <v>43454.945416666662</v>
          </cell>
          <cell r="AM992">
            <v>39368.527083333334</v>
          </cell>
          <cell r="AN992">
            <v>35018.218333333331</v>
          </cell>
          <cell r="AP992">
            <v>25501.41</v>
          </cell>
          <cell r="AT992" t="str">
            <v>23</v>
          </cell>
        </row>
        <row r="993">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D993">
            <v>0</v>
          </cell>
          <cell r="AE993">
            <v>0</v>
          </cell>
          <cell r="AF993">
            <v>0</v>
          </cell>
          <cell r="AG993">
            <v>0</v>
          </cell>
          <cell r="AH993">
            <v>0</v>
          </cell>
          <cell r="AI993">
            <v>0</v>
          </cell>
          <cell r="AJ993">
            <v>0</v>
          </cell>
          <cell r="AK993">
            <v>0</v>
          </cell>
          <cell r="AL993">
            <v>0</v>
          </cell>
          <cell r="AM993">
            <v>0</v>
          </cell>
          <cell r="AN993">
            <v>0</v>
          </cell>
          <cell r="AP993">
            <v>0</v>
          </cell>
          <cell r="AT993" t="str">
            <v>35</v>
          </cell>
        </row>
        <row r="994">
          <cell r="J994">
            <v>15444775.76</v>
          </cell>
          <cell r="K994">
            <v>15068073.76</v>
          </cell>
          <cell r="L994">
            <v>14691371.76</v>
          </cell>
          <cell r="M994">
            <v>14314669.76</v>
          </cell>
          <cell r="N994">
            <v>13937967.76</v>
          </cell>
          <cell r="O994">
            <v>13561265.76</v>
          </cell>
          <cell r="P994">
            <v>13184563.76</v>
          </cell>
          <cell r="Q994">
            <v>12807861.76</v>
          </cell>
          <cell r="R994">
            <v>12431159.76</v>
          </cell>
          <cell r="S994">
            <v>12054457.76</v>
          </cell>
          <cell r="T994">
            <v>11677755.76</v>
          </cell>
          <cell r="U994">
            <v>11301053.76</v>
          </cell>
          <cell r="V994">
            <v>10924351.76</v>
          </cell>
          <cell r="W994">
            <v>10547649.76</v>
          </cell>
          <cell r="X994">
            <v>10170947.76</v>
          </cell>
          <cell r="Y994">
            <v>9794245.7599999998</v>
          </cell>
          <cell r="Z994">
            <v>9417543.7599999998</v>
          </cell>
          <cell r="AA994">
            <v>9040841.7599999998</v>
          </cell>
          <cell r="AD994">
            <v>15068073.759999998</v>
          </cell>
          <cell r="AE994">
            <v>14691371.759999998</v>
          </cell>
          <cell r="AF994">
            <v>14314669.76</v>
          </cell>
          <cell r="AG994">
            <v>13937967.76</v>
          </cell>
          <cell r="AH994">
            <v>13561265.76</v>
          </cell>
          <cell r="AI994">
            <v>13184563.76</v>
          </cell>
          <cell r="AJ994">
            <v>12807861.76</v>
          </cell>
          <cell r="AK994">
            <v>12431159.76</v>
          </cell>
          <cell r="AL994">
            <v>12054457.760000004</v>
          </cell>
          <cell r="AM994">
            <v>11677755.760000004</v>
          </cell>
          <cell r="AN994">
            <v>11301053.760000004</v>
          </cell>
          <cell r="AP994">
            <v>10547649.760000004</v>
          </cell>
          <cell r="AT994" t="str">
            <v>23</v>
          </cell>
        </row>
        <row r="995">
          <cell r="J995">
            <v>1627259.9</v>
          </cell>
          <cell r="K995">
            <v>1571146.9</v>
          </cell>
          <cell r="L995">
            <v>1515033.9</v>
          </cell>
          <cell r="M995">
            <v>1458920.9</v>
          </cell>
          <cell r="N995">
            <v>1402807.9</v>
          </cell>
          <cell r="O995">
            <v>1346694.9</v>
          </cell>
          <cell r="P995">
            <v>1290581.8999999999</v>
          </cell>
          <cell r="Q995">
            <v>1234468.8999999999</v>
          </cell>
          <cell r="R995">
            <v>1178355.8999999999</v>
          </cell>
          <cell r="S995">
            <v>1122242.8999999999</v>
          </cell>
          <cell r="T995">
            <v>1066129.8999999999</v>
          </cell>
          <cell r="U995">
            <v>1010016.9</v>
          </cell>
          <cell r="V995">
            <v>953903.9</v>
          </cell>
          <cell r="W995">
            <v>897790.9</v>
          </cell>
          <cell r="X995">
            <v>841677.9</v>
          </cell>
          <cell r="Y995">
            <v>785564.9</v>
          </cell>
          <cell r="Z995">
            <v>729451.9</v>
          </cell>
          <cell r="AA995">
            <v>673338.9</v>
          </cell>
          <cell r="AD995">
            <v>1571146.9000000001</v>
          </cell>
          <cell r="AE995">
            <v>1515033.9000000001</v>
          </cell>
          <cell r="AF995">
            <v>1458920.9000000001</v>
          </cell>
          <cell r="AG995">
            <v>1402807.9000000001</v>
          </cell>
          <cell r="AH995">
            <v>1346694.9000000001</v>
          </cell>
          <cell r="AI995">
            <v>1290581.9000000001</v>
          </cell>
          <cell r="AJ995">
            <v>1234468.9000000001</v>
          </cell>
          <cell r="AK995">
            <v>1178355.9000000001</v>
          </cell>
          <cell r="AL995">
            <v>1122242.9000000001</v>
          </cell>
          <cell r="AM995">
            <v>1066129.9000000001</v>
          </cell>
          <cell r="AN995">
            <v>1010016.9000000003</v>
          </cell>
          <cell r="AP995">
            <v>897790.90000000026</v>
          </cell>
          <cell r="AT995" t="str">
            <v>23</v>
          </cell>
        </row>
        <row r="996">
          <cell r="J996">
            <v>6389957.7199999997</v>
          </cell>
          <cell r="K996">
            <v>6169613.7199999997</v>
          </cell>
          <cell r="L996">
            <v>5949269.7199999997</v>
          </cell>
          <cell r="M996">
            <v>5728925.7199999997</v>
          </cell>
          <cell r="N996">
            <v>5508581.7199999997</v>
          </cell>
          <cell r="O996">
            <v>5288237.72</v>
          </cell>
          <cell r="P996">
            <v>5067893.72</v>
          </cell>
          <cell r="Q996">
            <v>4847549.72</v>
          </cell>
          <cell r="R996">
            <v>4627205.72</v>
          </cell>
          <cell r="S996">
            <v>4406861.72</v>
          </cell>
          <cell r="T996">
            <v>4186517.72</v>
          </cell>
          <cell r="U996">
            <v>3966173.72</v>
          </cell>
          <cell r="V996">
            <v>3745829.72</v>
          </cell>
          <cell r="W996">
            <v>3525485.72</v>
          </cell>
          <cell r="X996">
            <v>3305141.72</v>
          </cell>
          <cell r="Y996">
            <v>3084797.72</v>
          </cell>
          <cell r="Z996">
            <v>2864453.72</v>
          </cell>
          <cell r="AA996">
            <v>2644109.7200000002</v>
          </cell>
          <cell r="AD996">
            <v>6169613.7199999997</v>
          </cell>
          <cell r="AE996">
            <v>5949269.7199999997</v>
          </cell>
          <cell r="AF996">
            <v>5728925.7199999997</v>
          </cell>
          <cell r="AG996">
            <v>5508581.7199999997</v>
          </cell>
          <cell r="AH996">
            <v>5288237.72</v>
          </cell>
          <cell r="AI996">
            <v>5067893.72</v>
          </cell>
          <cell r="AJ996">
            <v>4847549.72</v>
          </cell>
          <cell r="AK996">
            <v>4627205.72</v>
          </cell>
          <cell r="AL996">
            <v>4406861.72</v>
          </cell>
          <cell r="AM996">
            <v>4186517.7199999993</v>
          </cell>
          <cell r="AN996">
            <v>3966173.7199999993</v>
          </cell>
          <cell r="AP996">
            <v>3525485.7199999993</v>
          </cell>
          <cell r="AT996" t="str">
            <v>23</v>
          </cell>
        </row>
        <row r="997">
          <cell r="J997">
            <v>109879293.81</v>
          </cell>
          <cell r="K997">
            <v>111366204.69</v>
          </cell>
          <cell r="L997">
            <v>112239872</v>
          </cell>
          <cell r="M997">
            <v>113193274.42</v>
          </cell>
          <cell r="N997">
            <v>114295843.77</v>
          </cell>
          <cell r="O997">
            <v>114659082.51000001</v>
          </cell>
          <cell r="P997">
            <v>116246159.73</v>
          </cell>
          <cell r="Q997">
            <v>117797980</v>
          </cell>
          <cell r="R997">
            <v>118225129.13</v>
          </cell>
          <cell r="S997">
            <v>119460023.31</v>
          </cell>
          <cell r="T997">
            <v>120100589.54000001</v>
          </cell>
          <cell r="U997">
            <v>121707405.61</v>
          </cell>
          <cell r="V997">
            <v>124270648.06</v>
          </cell>
          <cell r="W997">
            <v>125464115.68000001</v>
          </cell>
          <cell r="X997">
            <v>126580514.89</v>
          </cell>
          <cell r="Y997">
            <v>127773274.34</v>
          </cell>
          <cell r="Z997">
            <v>128480959.7</v>
          </cell>
          <cell r="AA997">
            <v>129651540.55</v>
          </cell>
          <cell r="AD997">
            <v>111030920.12416667</v>
          </cell>
          <cell r="AE997">
            <v>112081440.80291665</v>
          </cell>
          <cell r="AF997">
            <v>113116910.48791666</v>
          </cell>
          <cell r="AG997">
            <v>114151708.38708334</v>
          </cell>
          <cell r="AH997">
            <v>115218561.24458335</v>
          </cell>
          <cell r="AI997">
            <v>116363877.97041665</v>
          </cell>
          <cell r="AJ997">
            <v>117550930.68874997</v>
          </cell>
          <cell r="AK997">
            <v>118735870.43375002</v>
          </cell>
          <cell r="AL997">
            <v>119940897.21750002</v>
          </cell>
          <cell r="AM997">
            <v>121139443.71125001</v>
          </cell>
          <cell r="AN997">
            <v>122355175.96000002</v>
          </cell>
          <cell r="AP997">
            <v>124888209.30416669</v>
          </cell>
          <cell r="AT997">
            <v>0</v>
          </cell>
        </row>
        <row r="998">
          <cell r="J998">
            <v>33930659.469999999</v>
          </cell>
          <cell r="K998">
            <v>34206246.369999997</v>
          </cell>
          <cell r="L998">
            <v>34300391.960000001</v>
          </cell>
          <cell r="M998">
            <v>34401758.630000003</v>
          </cell>
          <cell r="N998">
            <v>34484850.539999999</v>
          </cell>
          <cell r="O998">
            <v>34555443.210000001</v>
          </cell>
          <cell r="P998">
            <v>34962032.799999997</v>
          </cell>
          <cell r="Q998">
            <v>35287658.200000003</v>
          </cell>
          <cell r="R998">
            <v>35328826.939999998</v>
          </cell>
          <cell r="S998">
            <v>35474408.409999996</v>
          </cell>
          <cell r="T998">
            <v>35554851.990000002</v>
          </cell>
          <cell r="U998">
            <v>35823556.18</v>
          </cell>
          <cell r="V998">
            <v>36174537.969999999</v>
          </cell>
          <cell r="W998">
            <v>36282750.450000003</v>
          </cell>
          <cell r="X998">
            <v>36457950.259999998</v>
          </cell>
          <cell r="Y998">
            <v>36625998.659999996</v>
          </cell>
          <cell r="Z998">
            <v>36705694.600000001</v>
          </cell>
          <cell r="AA998">
            <v>37069951.200000003</v>
          </cell>
          <cell r="AD998">
            <v>34045698.725416668</v>
          </cell>
          <cell r="AE998">
            <v>34238284.289166667</v>
          </cell>
          <cell r="AF998">
            <v>34422045.359999999</v>
          </cell>
          <cell r="AG998">
            <v>34598007.71541667</v>
          </cell>
          <cell r="AH998">
            <v>34771497.15208333</v>
          </cell>
          <cell r="AI998">
            <v>34952718.662499994</v>
          </cell>
          <cell r="AJ998">
            <v>35132734.603333324</v>
          </cell>
          <cell r="AK998">
            <v>35309153.869166665</v>
          </cell>
          <cell r="AL998">
            <v>35491728.799583331</v>
          </cell>
          <cell r="AM998">
            <v>35676940.636666663</v>
          </cell>
          <cell r="AN998">
            <v>35874246.972083338</v>
          </cell>
          <cell r="AP998">
            <v>36284784.507916667</v>
          </cell>
          <cell r="AT998">
            <v>0</v>
          </cell>
        </row>
        <row r="999">
          <cell r="J999">
            <v>3399633.16</v>
          </cell>
          <cell r="K999">
            <v>3419446.22</v>
          </cell>
          <cell r="L999">
            <v>3437024.72</v>
          </cell>
          <cell r="M999">
            <v>3455280.69</v>
          </cell>
          <cell r="N999">
            <v>3473753.45</v>
          </cell>
          <cell r="O999">
            <v>3494720.83</v>
          </cell>
          <cell r="P999">
            <v>3516040.88</v>
          </cell>
          <cell r="Q999">
            <v>3539117.89</v>
          </cell>
          <cell r="R999">
            <v>3562537.18</v>
          </cell>
          <cell r="S999">
            <v>3580904.65</v>
          </cell>
          <cell r="T999">
            <v>3603794.8</v>
          </cell>
          <cell r="U999">
            <v>3624444.37</v>
          </cell>
          <cell r="V999">
            <v>3648465.42</v>
          </cell>
          <cell r="W999">
            <v>3672038.95</v>
          </cell>
          <cell r="X999">
            <v>3693090.47</v>
          </cell>
          <cell r="Y999">
            <v>3714574.51</v>
          </cell>
          <cell r="Z999">
            <v>3732252.87</v>
          </cell>
          <cell r="AA999">
            <v>3774616.35</v>
          </cell>
          <cell r="AD999">
            <v>3417361.2862500004</v>
          </cell>
          <cell r="AE999">
            <v>3438071.8662500004</v>
          </cell>
          <cell r="AF999">
            <v>3458542.8316666665</v>
          </cell>
          <cell r="AG999">
            <v>3478769.6820833334</v>
          </cell>
          <cell r="AH999">
            <v>3498858.9512499999</v>
          </cell>
          <cell r="AI999">
            <v>3519259.5808333331</v>
          </cell>
          <cell r="AJ999">
            <v>3540152.2887500003</v>
          </cell>
          <cell r="AK999">
            <v>3561346.3920833338</v>
          </cell>
          <cell r="AL999">
            <v>3582819.7075</v>
          </cell>
          <cell r="AM999">
            <v>3604394.4258333333</v>
          </cell>
          <cell r="AN999">
            <v>3626827.5483333333</v>
          </cell>
          <cell r="AP999">
            <v>3673372.9483333337</v>
          </cell>
          <cell r="AT999">
            <v>0</v>
          </cell>
        </row>
        <row r="1000">
          <cell r="J1000">
            <v>1326301.94</v>
          </cell>
          <cell r="K1000">
            <v>1332906.29</v>
          </cell>
          <cell r="L1000">
            <v>1338765.79</v>
          </cell>
          <cell r="M1000">
            <v>1344851.11</v>
          </cell>
          <cell r="N1000">
            <v>1351008.69</v>
          </cell>
          <cell r="O1000">
            <v>1357997.81</v>
          </cell>
          <cell r="P1000">
            <v>1365104.49</v>
          </cell>
          <cell r="Q1000">
            <v>1372796.83</v>
          </cell>
          <cell r="R1000">
            <v>1380603.26</v>
          </cell>
          <cell r="S1000">
            <v>1386725.75</v>
          </cell>
          <cell r="T1000">
            <v>1394355.8</v>
          </cell>
          <cell r="U1000">
            <v>1401238.99</v>
          </cell>
          <cell r="V1000">
            <v>1409246.01</v>
          </cell>
          <cell r="W1000">
            <v>1417103.85</v>
          </cell>
          <cell r="X1000">
            <v>1424121.02</v>
          </cell>
          <cell r="Y1000">
            <v>1431282.37</v>
          </cell>
          <cell r="Z1000">
            <v>1437175.16</v>
          </cell>
          <cell r="AA1000">
            <v>1451296.32</v>
          </cell>
          <cell r="AD1000">
            <v>1332211.3116666665</v>
          </cell>
          <cell r="AE1000">
            <v>1339114.8354166667</v>
          </cell>
          <cell r="AF1000">
            <v>1345938.4879166668</v>
          </cell>
          <cell r="AG1000">
            <v>1352680.7691666668</v>
          </cell>
          <cell r="AH1000">
            <v>1359377.1904166669</v>
          </cell>
          <cell r="AI1000">
            <v>1366177.3987500002</v>
          </cell>
          <cell r="AJ1000">
            <v>1373141.6333333335</v>
          </cell>
          <cell r="AK1000">
            <v>1380206.3329166665</v>
          </cell>
          <cell r="AL1000">
            <v>1387364.1033333333</v>
          </cell>
          <cell r="AM1000">
            <v>1394555.6754166668</v>
          </cell>
          <cell r="AN1000">
            <v>1402033.3829166668</v>
          </cell>
          <cell r="AP1000">
            <v>1417487.0149999999</v>
          </cell>
          <cell r="AT1000">
            <v>0</v>
          </cell>
        </row>
        <row r="1001">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D1001">
            <v>0</v>
          </cell>
          <cell r="AE1001">
            <v>0</v>
          </cell>
          <cell r="AF1001">
            <v>0</v>
          </cell>
          <cell r="AG1001">
            <v>0</v>
          </cell>
          <cell r="AH1001">
            <v>0</v>
          </cell>
          <cell r="AI1001">
            <v>0</v>
          </cell>
          <cell r="AJ1001">
            <v>0</v>
          </cell>
          <cell r="AK1001">
            <v>0</v>
          </cell>
          <cell r="AL1001">
            <v>0</v>
          </cell>
          <cell r="AM1001">
            <v>0</v>
          </cell>
          <cell r="AN1001">
            <v>0</v>
          </cell>
          <cell r="AP1001">
            <v>0</v>
          </cell>
          <cell r="AT1001">
            <v>0</v>
          </cell>
        </row>
        <row r="1002">
          <cell r="J1002">
            <v>25074604.289999999</v>
          </cell>
          <cell r="K1002">
            <v>25298935.16</v>
          </cell>
          <cell r="L1002">
            <v>25676396.050000001</v>
          </cell>
          <cell r="M1002">
            <v>25798747.530000001</v>
          </cell>
          <cell r="N1002">
            <v>25913291.780000001</v>
          </cell>
          <cell r="O1002">
            <v>26675578.899999999</v>
          </cell>
          <cell r="P1002">
            <v>26781462.879999999</v>
          </cell>
          <cell r="Q1002">
            <v>26901057.609999999</v>
          </cell>
          <cell r="R1002">
            <v>27637550.239999998</v>
          </cell>
          <cell r="S1002">
            <v>27785700.239999998</v>
          </cell>
          <cell r="T1002">
            <v>27903673.620000001</v>
          </cell>
          <cell r="U1002">
            <v>28619823.289999999</v>
          </cell>
          <cell r="V1002">
            <v>28797096.84</v>
          </cell>
          <cell r="W1002">
            <v>28931910.920000002</v>
          </cell>
          <cell r="X1002">
            <v>29636777.09</v>
          </cell>
          <cell r="Y1002">
            <v>29752383.010000002</v>
          </cell>
          <cell r="Z1002">
            <v>29765278.460000001</v>
          </cell>
          <cell r="AA1002">
            <v>29871073.800000001</v>
          </cell>
          <cell r="AD1002">
            <v>25442392.292083334</v>
          </cell>
          <cell r="AE1002">
            <v>25692538.005833339</v>
          </cell>
          <cell r="AF1002">
            <v>25959769.512500003</v>
          </cell>
          <cell r="AG1002">
            <v>26232056.142916668</v>
          </cell>
          <cell r="AH1002">
            <v>26520924.838333335</v>
          </cell>
          <cell r="AI1002">
            <v>26827338.988750007</v>
          </cell>
          <cell r="AJ1002">
            <v>27133816.835000005</v>
          </cell>
          <cell r="AK1002">
            <v>27450206.701666668</v>
          </cell>
          <cell r="AL1002">
            <v>27779957.389999997</v>
          </cell>
          <cell r="AM1002">
            <v>28105191.646666665</v>
          </cell>
          <cell r="AN1002">
            <v>28398836.712500002</v>
          </cell>
          <cell r="AP1002">
            <v>28931987.229166668</v>
          </cell>
          <cell r="AT1002">
            <v>0</v>
          </cell>
        </row>
        <row r="1003">
          <cell r="J1003">
            <v>9474277.0500000007</v>
          </cell>
          <cell r="K1003">
            <v>9549054</v>
          </cell>
          <cell r="L1003">
            <v>9674874.3000000007</v>
          </cell>
          <cell r="M1003">
            <v>9715658.1199999992</v>
          </cell>
          <cell r="N1003">
            <v>9753839.5399999991</v>
          </cell>
          <cell r="O1003">
            <v>10007935.25</v>
          </cell>
          <cell r="P1003">
            <v>10043229.91</v>
          </cell>
          <cell r="Q1003">
            <v>10083094.82</v>
          </cell>
          <cell r="R1003">
            <v>10328592.359999999</v>
          </cell>
          <cell r="S1003">
            <v>10377975.689999999</v>
          </cell>
          <cell r="T1003">
            <v>10417300.15</v>
          </cell>
          <cell r="U1003">
            <v>10656016.710000001</v>
          </cell>
          <cell r="V1003">
            <v>10715107.890000001</v>
          </cell>
          <cell r="W1003">
            <v>10760045.92</v>
          </cell>
          <cell r="X1003">
            <v>10995001.310000001</v>
          </cell>
          <cell r="Y1003">
            <v>11033536.619999999</v>
          </cell>
          <cell r="Z1003">
            <v>11037835.109999999</v>
          </cell>
          <cell r="AA1003">
            <v>11073100.23</v>
          </cell>
          <cell r="AD1003">
            <v>9596873.0483333338</v>
          </cell>
          <cell r="AE1003">
            <v>9680254.9520833325</v>
          </cell>
          <cell r="AF1003">
            <v>9769332.1199999992</v>
          </cell>
          <cell r="AG1003">
            <v>9860094.3291666657</v>
          </cell>
          <cell r="AH1003">
            <v>9956383.8937500007</v>
          </cell>
          <cell r="AI1003">
            <v>10058521.943333333</v>
          </cell>
          <cell r="AJ1003">
            <v>10160681.225000001</v>
          </cell>
          <cell r="AK1003">
            <v>10266144.513750002</v>
          </cell>
          <cell r="AL1003">
            <v>10376061.410000002</v>
          </cell>
          <cell r="AM1003">
            <v>10484472.829583334</v>
          </cell>
          <cell r="AN1003">
            <v>10582354.519166667</v>
          </cell>
          <cell r="AP1003">
            <v>10759645.149583334</v>
          </cell>
          <cell r="AT1003">
            <v>0</v>
          </cell>
        </row>
        <row r="1004">
          <cell r="J1004">
            <v>0</v>
          </cell>
          <cell r="K1004">
            <v>0</v>
          </cell>
          <cell r="L1004">
            <v>0</v>
          </cell>
          <cell r="M1004">
            <v>0</v>
          </cell>
          <cell r="N1004">
            <v>0</v>
          </cell>
          <cell r="O1004">
            <v>-33242.92</v>
          </cell>
          <cell r="P1004">
            <v>0</v>
          </cell>
          <cell r="Q1004">
            <v>0</v>
          </cell>
          <cell r="R1004">
            <v>0</v>
          </cell>
          <cell r="S1004">
            <v>0</v>
          </cell>
          <cell r="T1004">
            <v>0</v>
          </cell>
          <cell r="U1004">
            <v>0</v>
          </cell>
          <cell r="V1004">
            <v>0</v>
          </cell>
          <cell r="W1004">
            <v>0</v>
          </cell>
          <cell r="X1004">
            <v>0</v>
          </cell>
          <cell r="Y1004">
            <v>-0.23</v>
          </cell>
          <cell r="Z1004">
            <v>0</v>
          </cell>
          <cell r="AA1004">
            <v>0</v>
          </cell>
          <cell r="AD1004">
            <v>-2770.2433333333333</v>
          </cell>
          <cell r="AE1004">
            <v>-2770.2433333333333</v>
          </cell>
          <cell r="AF1004">
            <v>-2770.2433333333333</v>
          </cell>
          <cell r="AG1004">
            <v>-2770.2433333333333</v>
          </cell>
          <cell r="AH1004">
            <v>-2770.2433333333333</v>
          </cell>
          <cell r="AI1004">
            <v>-2770.2433333333333</v>
          </cell>
          <cell r="AJ1004">
            <v>-2770.2433333333333</v>
          </cell>
          <cell r="AK1004">
            <v>-2770.2433333333333</v>
          </cell>
          <cell r="AL1004">
            <v>-2770.2529166666664</v>
          </cell>
          <cell r="AM1004">
            <v>-2770.2625000000003</v>
          </cell>
          <cell r="AN1004">
            <v>-1385.1408333333331</v>
          </cell>
          <cell r="AP1004">
            <v>-1532.3408333333334</v>
          </cell>
          <cell r="AT1004">
            <v>0</v>
          </cell>
        </row>
        <row r="1005">
          <cell r="J1005">
            <v>-138353531.25999999</v>
          </cell>
          <cell r="K1005">
            <v>-140084586.06999999</v>
          </cell>
          <cell r="L1005">
            <v>-141353292.77000001</v>
          </cell>
          <cell r="M1005">
            <v>-142306695.19</v>
          </cell>
          <cell r="N1005">
            <v>-143682889</v>
          </cell>
          <cell r="O1005">
            <v>-144829382.24000001</v>
          </cell>
          <cell r="P1005">
            <v>-146543663.49000001</v>
          </cell>
          <cell r="Q1005">
            <v>-148238155.5</v>
          </cell>
          <cell r="R1005">
            <v>-149425216.55000001</v>
          </cell>
          <cell r="S1005">
            <v>-150826628.19999999</v>
          </cell>
          <cell r="T1005">
            <v>-151608057.96000001</v>
          </cell>
          <cell r="U1005">
            <v>-153951673.27000001</v>
          </cell>
          <cell r="V1005">
            <v>-156716210.31999999</v>
          </cell>
          <cell r="W1005">
            <v>-158068065.55000001</v>
          </cell>
          <cell r="X1005">
            <v>-159910382.44999999</v>
          </cell>
          <cell r="Y1005">
            <v>-161240231.86000001</v>
          </cell>
          <cell r="Z1005">
            <v>-161978491.03</v>
          </cell>
          <cell r="AA1005">
            <v>-163297230.69999999</v>
          </cell>
          <cell r="AD1005">
            <v>-139878956.41499999</v>
          </cell>
          <cell r="AE1005">
            <v>-141200333.38750002</v>
          </cell>
          <cell r="AF1005">
            <v>-142523505.54458332</v>
          </cell>
          <cell r="AG1005">
            <v>-143850816.92458335</v>
          </cell>
          <cell r="AH1005">
            <v>-145226627.74666667</v>
          </cell>
          <cell r="AI1005">
            <v>-146698759.2525</v>
          </cell>
          <cell r="AJ1005">
            <v>-148213182.52500001</v>
          </cell>
          <cell r="AK1005">
            <v>-149735706.24000001</v>
          </cell>
          <cell r="AL1005">
            <v>-151297815.67125002</v>
          </cell>
          <cell r="AM1005">
            <v>-152849029.78374997</v>
          </cell>
          <cell r="AN1005">
            <v>-154380840.22083333</v>
          </cell>
          <cell r="AP1005">
            <v>-157493569.48166665</v>
          </cell>
          <cell r="AT1005">
            <v>0</v>
          </cell>
        </row>
        <row r="1006">
          <cell r="J1006">
            <v>-44731238.460000001</v>
          </cell>
          <cell r="K1006">
            <v>-45088206.659999996</v>
          </cell>
          <cell r="L1006">
            <v>-45314032.049999997</v>
          </cell>
          <cell r="M1006">
            <v>-45415398.719999999</v>
          </cell>
          <cell r="N1006">
            <v>-45589698.770000003</v>
          </cell>
          <cell r="O1006">
            <v>-45921376.270000003</v>
          </cell>
          <cell r="P1006">
            <v>-46370367.200000003</v>
          </cell>
          <cell r="Q1006">
            <v>-46743549.850000001</v>
          </cell>
          <cell r="R1006">
            <v>-47038022.560000002</v>
          </cell>
          <cell r="S1006">
            <v>-47239109.850000001</v>
          </cell>
          <cell r="T1006">
            <v>-47366507.939999998</v>
          </cell>
          <cell r="U1006">
            <v>-47880811.880000003</v>
          </cell>
          <cell r="V1006">
            <v>-48298891.869999997</v>
          </cell>
          <cell r="W1006">
            <v>-48459900.219999999</v>
          </cell>
          <cell r="X1006">
            <v>-48877072.590000004</v>
          </cell>
          <cell r="Y1006">
            <v>-49090817.649999999</v>
          </cell>
          <cell r="Z1006">
            <v>-49180704.869999997</v>
          </cell>
          <cell r="AA1006">
            <v>-49594347.75</v>
          </cell>
          <cell r="AD1006">
            <v>-44970877.323749997</v>
          </cell>
          <cell r="AE1006">
            <v>-45253748.314999998</v>
          </cell>
          <cell r="AF1006">
            <v>-45533410.206250004</v>
          </cell>
          <cell r="AG1006">
            <v>-45806877.052083336</v>
          </cell>
          <cell r="AH1006">
            <v>-46083352.474583335</v>
          </cell>
          <cell r="AI1006">
            <v>-46373512.242916673</v>
          </cell>
          <cell r="AJ1006">
            <v>-46662651.70000001</v>
          </cell>
          <cell r="AK1006">
            <v>-46951598.954166673</v>
          </cell>
          <cell r="AL1006">
            <v>-47253201.432083331</v>
          </cell>
          <cell r="AM1006">
            <v>-47555969.141666673</v>
          </cell>
          <cell r="AN1006">
            <v>-47858634.874166667</v>
          </cell>
          <cell r="AP1006">
            <v>-48461916.672499992</v>
          </cell>
          <cell r="AT1006">
            <v>0</v>
          </cell>
        </row>
        <row r="1007">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D1007">
            <v>0</v>
          </cell>
          <cell r="AE1007">
            <v>0</v>
          </cell>
          <cell r="AF1007">
            <v>0</v>
          </cell>
          <cell r="AG1007">
            <v>0</v>
          </cell>
          <cell r="AH1007">
            <v>0</v>
          </cell>
          <cell r="AI1007">
            <v>0</v>
          </cell>
          <cell r="AJ1007">
            <v>0</v>
          </cell>
          <cell r="AK1007">
            <v>0</v>
          </cell>
          <cell r="AL1007">
            <v>0</v>
          </cell>
          <cell r="AM1007">
            <v>0</v>
          </cell>
          <cell r="AN1007">
            <v>0</v>
          </cell>
          <cell r="AP1007">
            <v>0</v>
          </cell>
          <cell r="AT1007">
            <v>0</v>
          </cell>
        </row>
        <row r="1008">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D1008">
            <v>0</v>
          </cell>
          <cell r="AE1008">
            <v>0</v>
          </cell>
          <cell r="AF1008">
            <v>0</v>
          </cell>
          <cell r="AG1008">
            <v>0</v>
          </cell>
          <cell r="AH1008">
            <v>0</v>
          </cell>
          <cell r="AI1008">
            <v>0</v>
          </cell>
          <cell r="AJ1008">
            <v>0</v>
          </cell>
          <cell r="AK1008">
            <v>0</v>
          </cell>
          <cell r="AL1008">
            <v>0</v>
          </cell>
          <cell r="AM1008">
            <v>0</v>
          </cell>
          <cell r="AN1008">
            <v>0</v>
          </cell>
          <cell r="AP1008">
            <v>2986996.3466666662</v>
          </cell>
          <cell r="AT1008">
            <v>0</v>
          </cell>
        </row>
        <row r="1009">
          <cell r="J1009">
            <v>0</v>
          </cell>
          <cell r="K1009">
            <v>0</v>
          </cell>
          <cell r="L1009">
            <v>0</v>
          </cell>
          <cell r="M1009">
            <v>0</v>
          </cell>
          <cell r="N1009">
            <v>119027.25</v>
          </cell>
          <cell r="O1009">
            <v>295676.06</v>
          </cell>
          <cell r="P1009">
            <v>521725.47</v>
          </cell>
          <cell r="Q1009">
            <v>749096.66</v>
          </cell>
          <cell r="R1009">
            <v>1142873.26</v>
          </cell>
          <cell r="S1009">
            <v>1206739.92</v>
          </cell>
          <cell r="T1009">
            <v>1621416.83</v>
          </cell>
          <cell r="U1009">
            <v>1926237.42</v>
          </cell>
          <cell r="V1009">
            <v>2134880.62</v>
          </cell>
          <cell r="W1009">
            <v>2421205.14</v>
          </cell>
          <cell r="X1009">
            <v>2605348.7799999998</v>
          </cell>
          <cell r="Y1009">
            <v>2780409.16</v>
          </cell>
          <cell r="Z1009">
            <v>3082386.9</v>
          </cell>
          <cell r="AA1009">
            <v>3349257.44</v>
          </cell>
          <cell r="AD1009">
            <v>109248.09250000001</v>
          </cell>
          <cell r="AE1009">
            <v>188080.17249999999</v>
          </cell>
          <cell r="AF1009">
            <v>285980.72166666668</v>
          </cell>
          <cell r="AG1009">
            <v>403820.58624999999</v>
          </cell>
          <cell r="AH1009">
            <v>551639.51333333331</v>
          </cell>
          <cell r="AI1009">
            <v>720852.76500000001</v>
          </cell>
          <cell r="AJ1009">
            <v>910689.67166666675</v>
          </cell>
          <cell r="AK1009">
            <v>1120129.4183333335</v>
          </cell>
          <cell r="AL1009">
            <v>1344535.9991666668</v>
          </cell>
          <cell r="AM1009">
            <v>1583859.6995833332</v>
          </cell>
          <cell r="AN1009">
            <v>1834565.575833333</v>
          </cell>
          <cell r="AP1009">
            <v>2187454.6624999996</v>
          </cell>
          <cell r="AT1009" t="str">
            <v>23</v>
          </cell>
        </row>
        <row r="1010">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D1010">
            <v>0</v>
          </cell>
          <cell r="AE1010">
            <v>0</v>
          </cell>
          <cell r="AF1010">
            <v>0</v>
          </cell>
          <cell r="AG1010">
            <v>0</v>
          </cell>
          <cell r="AH1010">
            <v>0</v>
          </cell>
          <cell r="AI1010">
            <v>0</v>
          </cell>
          <cell r="AJ1010">
            <v>0</v>
          </cell>
          <cell r="AK1010">
            <v>0</v>
          </cell>
          <cell r="AL1010">
            <v>0</v>
          </cell>
          <cell r="AM1010">
            <v>0</v>
          </cell>
          <cell r="AN1010">
            <v>0</v>
          </cell>
          <cell r="AP1010">
            <v>0</v>
          </cell>
          <cell r="AT1010">
            <v>0</v>
          </cell>
        </row>
        <row r="1011">
          <cell r="J1011">
            <v>943925</v>
          </cell>
          <cell r="K1011">
            <v>954898</v>
          </cell>
          <cell r="L1011">
            <v>966387</v>
          </cell>
          <cell r="M1011">
            <v>956825</v>
          </cell>
          <cell r="N1011">
            <v>966989</v>
          </cell>
          <cell r="O1011">
            <v>977492</v>
          </cell>
          <cell r="P1011">
            <v>987656</v>
          </cell>
          <cell r="Q1011">
            <v>998178</v>
          </cell>
          <cell r="R1011">
            <v>1008681</v>
          </cell>
          <cell r="S1011">
            <v>1018167</v>
          </cell>
          <cell r="T1011">
            <v>1028670</v>
          </cell>
          <cell r="U1011">
            <v>1029385</v>
          </cell>
          <cell r="V1011">
            <v>1040269</v>
          </cell>
          <cell r="W1011">
            <v>1050802</v>
          </cell>
          <cell r="X1011">
            <v>1062420</v>
          </cell>
          <cell r="Y1011">
            <v>1074038</v>
          </cell>
          <cell r="Z1011">
            <v>1085281</v>
          </cell>
          <cell r="AA1011">
            <v>1097632</v>
          </cell>
          <cell r="AD1011">
            <v>947050.20833333337</v>
          </cell>
          <cell r="AE1011">
            <v>956029.66666666663</v>
          </cell>
          <cell r="AF1011">
            <v>964983.125</v>
          </cell>
          <cell r="AG1011">
            <v>973910.58333333337</v>
          </cell>
          <cell r="AH1011">
            <v>982404.5</v>
          </cell>
          <cell r="AI1011">
            <v>990452.08333333337</v>
          </cell>
          <cell r="AJ1011">
            <v>998462.41666666663</v>
          </cell>
          <cell r="AK1011">
            <v>1006459.7916666666</v>
          </cell>
          <cell r="AL1011">
            <v>1015345.0416666666</v>
          </cell>
          <cell r="AM1011">
            <v>1025157.75</v>
          </cell>
          <cell r="AN1011">
            <v>1035092.4166666666</v>
          </cell>
          <cell r="AP1011">
            <v>1055415.5833333333</v>
          </cell>
          <cell r="AT1011">
            <v>23</v>
          </cell>
        </row>
        <row r="1012">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D1012">
            <v>0</v>
          </cell>
          <cell r="AE1012">
            <v>0</v>
          </cell>
          <cell r="AF1012">
            <v>0</v>
          </cell>
          <cell r="AG1012">
            <v>0</v>
          </cell>
          <cell r="AH1012">
            <v>0</v>
          </cell>
          <cell r="AI1012">
            <v>0</v>
          </cell>
          <cell r="AJ1012">
            <v>0</v>
          </cell>
          <cell r="AK1012">
            <v>0</v>
          </cell>
          <cell r="AL1012">
            <v>0</v>
          </cell>
          <cell r="AM1012">
            <v>0</v>
          </cell>
          <cell r="AN1012">
            <v>0</v>
          </cell>
          <cell r="AP1012">
            <v>0</v>
          </cell>
          <cell r="AT1012" t="str">
            <v>57</v>
          </cell>
        </row>
        <row r="1013">
          <cell r="J1013">
            <v>8930316.0800000001</v>
          </cell>
          <cell r="K1013">
            <v>8381613.6799999997</v>
          </cell>
          <cell r="L1013">
            <v>7768852.3799999999</v>
          </cell>
          <cell r="M1013">
            <v>7159497.0999999996</v>
          </cell>
          <cell r="N1013">
            <v>6619971.5800000001</v>
          </cell>
          <cell r="O1013">
            <v>5886918.5</v>
          </cell>
          <cell r="P1013">
            <v>5111235.59</v>
          </cell>
          <cell r="Q1013">
            <v>3910850.35</v>
          </cell>
          <cell r="R1013">
            <v>2727468.29</v>
          </cell>
          <cell r="S1013">
            <v>1768752.56</v>
          </cell>
          <cell r="T1013">
            <v>845193.04</v>
          </cell>
          <cell r="U1013">
            <v>97011.35</v>
          </cell>
          <cell r="V1013">
            <v>10995035.84</v>
          </cell>
          <cell r="W1013">
            <v>10133800.810000001</v>
          </cell>
          <cell r="X1013">
            <v>9459683.2100000009</v>
          </cell>
          <cell r="Y1013">
            <v>8630238.2400000002</v>
          </cell>
          <cell r="Z1013">
            <v>7864173.3600000003</v>
          </cell>
          <cell r="AA1013">
            <v>6902793.4400000004</v>
          </cell>
          <cell r="AD1013">
            <v>4701442.6712499997</v>
          </cell>
          <cell r="AE1013">
            <v>4799645.8516666666</v>
          </cell>
          <cell r="AF1013">
            <v>4867883.1208333327</v>
          </cell>
          <cell r="AG1013">
            <v>4910590.8137499997</v>
          </cell>
          <cell r="AH1013">
            <v>4929931.2354166666</v>
          </cell>
          <cell r="AI1013">
            <v>5020003.3650000002</v>
          </cell>
          <cell r="AJ1013">
            <v>5179041.1520833336</v>
          </cell>
          <cell r="AK1013">
            <v>5322500.2337500006</v>
          </cell>
          <cell r="AL1013">
            <v>5454232.3991666669</v>
          </cell>
          <cell r="AM1013">
            <v>5567355.020833333</v>
          </cell>
          <cell r="AN1013">
            <v>5661524.8841666682</v>
          </cell>
          <cell r="AP1013">
            <v>5770309.5887500001</v>
          </cell>
          <cell r="AT1013" t="str">
            <v>23</v>
          </cell>
        </row>
        <row r="1014">
          <cell r="J1014">
            <v>22583186.050000001</v>
          </cell>
          <cell r="K1014">
            <v>21965195.030000001</v>
          </cell>
          <cell r="L1014">
            <v>21433779.059999999</v>
          </cell>
          <cell r="M1014">
            <v>20977984.390000001</v>
          </cell>
          <cell r="N1014">
            <v>20309269.940000001</v>
          </cell>
          <cell r="O1014">
            <v>18939241.010000002</v>
          </cell>
          <cell r="P1014">
            <v>17024348.699999999</v>
          </cell>
          <cell r="Q1014">
            <v>13240555.550000001</v>
          </cell>
          <cell r="R1014">
            <v>9126128.9299999997</v>
          </cell>
          <cell r="S1014">
            <v>5922680.1600000001</v>
          </cell>
          <cell r="T1014">
            <v>3165462.57</v>
          </cell>
          <cell r="U1014">
            <v>1301989.98</v>
          </cell>
          <cell r="V1014">
            <v>22817338.77</v>
          </cell>
          <cell r="W1014">
            <v>22074699.899999999</v>
          </cell>
          <cell r="X1014">
            <v>21576708.09</v>
          </cell>
          <cell r="Y1014">
            <v>21085745.719999999</v>
          </cell>
          <cell r="Z1014">
            <v>20425440.829999998</v>
          </cell>
          <cell r="AA1014">
            <v>18686975.219999999</v>
          </cell>
          <cell r="AD1014">
            <v>13763185.986249998</v>
          </cell>
          <cell r="AE1014">
            <v>14234361.997916669</v>
          </cell>
          <cell r="AF1014">
            <v>14521786.886250002</v>
          </cell>
          <cell r="AG1014">
            <v>14662264.190833336</v>
          </cell>
          <cell r="AH1014">
            <v>14682626.814583333</v>
          </cell>
          <cell r="AI1014">
            <v>14675574.810833333</v>
          </cell>
          <cell r="AJ1014">
            <v>14689893.877083333</v>
          </cell>
          <cell r="AK1014">
            <v>14700411.956249999</v>
          </cell>
          <cell r="AL1014">
            <v>14710857.387916667</v>
          </cell>
          <cell r="AM1014">
            <v>14720187.897083333</v>
          </cell>
          <cell r="AN1014">
            <v>14714517.276249999</v>
          </cell>
          <cell r="AP1014">
            <v>14560244.492499998</v>
          </cell>
          <cell r="AT1014" t="str">
            <v>35</v>
          </cell>
        </row>
        <row r="1015">
          <cell r="J1015">
            <v>3218100.43</v>
          </cell>
          <cell r="K1015">
            <v>2959562.65</v>
          </cell>
          <cell r="L1015">
            <v>2704002.92</v>
          </cell>
          <cell r="M1015">
            <v>2443371.7799999998</v>
          </cell>
          <cell r="N1015">
            <v>2189336.4</v>
          </cell>
          <cell r="O1015">
            <v>1946607.69</v>
          </cell>
          <cell r="P1015">
            <v>1703651.61</v>
          </cell>
          <cell r="Q1015">
            <v>1406373.62</v>
          </cell>
          <cell r="R1015">
            <v>1105965.46</v>
          </cell>
          <cell r="S1015">
            <v>844328.51</v>
          </cell>
          <cell r="T1015">
            <v>573712.78</v>
          </cell>
          <cell r="U1015">
            <v>331945.13</v>
          </cell>
          <cell r="V1015">
            <v>8976893.4700000007</v>
          </cell>
          <cell r="W1015">
            <v>7992889.2400000002</v>
          </cell>
          <cell r="X1015">
            <v>7523684.8700000001</v>
          </cell>
          <cell r="Y1015">
            <v>6736486.75</v>
          </cell>
          <cell r="Z1015">
            <v>6028285.7599999998</v>
          </cell>
          <cell r="AA1015">
            <v>5297579.28</v>
          </cell>
          <cell r="AD1015">
            <v>1873313.9658333333</v>
          </cell>
          <cell r="AE1015">
            <v>1819980.0633333335</v>
          </cell>
          <cell r="AF1015">
            <v>1787872.8879166667</v>
          </cell>
          <cell r="AG1015">
            <v>1775257.094166667</v>
          </cell>
          <cell r="AH1015">
            <v>1779519.1358333339</v>
          </cell>
          <cell r="AI1015">
            <v>2025529.625</v>
          </cell>
          <cell r="AJ1015">
            <v>2475201.2762500001</v>
          </cell>
          <cell r="AK1015">
            <v>2885743.2987499996</v>
          </cell>
          <cell r="AL1015">
            <v>3265443.1704166667</v>
          </cell>
          <cell r="AM1015">
            <v>3604279.1841666661</v>
          </cell>
          <cell r="AN1015">
            <v>3903859.2237499994</v>
          </cell>
          <cell r="AP1015">
            <v>4391811.0937500009</v>
          </cell>
          <cell r="AT1015" t="str">
            <v>23</v>
          </cell>
        </row>
        <row r="1016">
          <cell r="J1016">
            <v>10240640.970000001</v>
          </cell>
          <cell r="K1016">
            <v>9848486.9299999997</v>
          </cell>
          <cell r="L1016">
            <v>9478896.4700000007</v>
          </cell>
          <cell r="M1016">
            <v>9192120.0500000007</v>
          </cell>
          <cell r="N1016">
            <v>8798287.8900000006</v>
          </cell>
          <cell r="O1016">
            <v>8279002.9800000004</v>
          </cell>
          <cell r="P1016">
            <v>7598280.0499999998</v>
          </cell>
          <cell r="Q1016">
            <v>6399550.1500000004</v>
          </cell>
          <cell r="R1016">
            <v>5015706.95</v>
          </cell>
          <cell r="S1016">
            <v>3908141.21</v>
          </cell>
          <cell r="T1016">
            <v>2892585.87</v>
          </cell>
          <cell r="U1016">
            <v>2159655.3199999998</v>
          </cell>
          <cell r="V1016">
            <v>14126307.74</v>
          </cell>
          <cell r="W1016">
            <v>13543538.93</v>
          </cell>
          <cell r="X1016">
            <v>13111523.77</v>
          </cell>
          <cell r="Y1016">
            <v>12668000.699999999</v>
          </cell>
          <cell r="Z1016">
            <v>12177414.73</v>
          </cell>
          <cell r="AA1016">
            <v>11416613.470000001</v>
          </cell>
          <cell r="AD1016">
            <v>6276173.7358333347</v>
          </cell>
          <cell r="AE1016">
            <v>6520391.2358333347</v>
          </cell>
          <cell r="AF1016">
            <v>6705831.7029166678</v>
          </cell>
          <cell r="AG1016">
            <v>6844545.331666667</v>
          </cell>
          <cell r="AH1016">
            <v>6943770.5233333344</v>
          </cell>
          <cell r="AI1016">
            <v>7146182.3520833338</v>
          </cell>
          <cell r="AJ1016">
            <v>7462045.6341666654</v>
          </cell>
          <cell r="AK1016">
            <v>7767365.6049999995</v>
          </cell>
          <cell r="AL1016">
            <v>8063553.4362500003</v>
          </cell>
          <cell r="AM1016">
            <v>8349178.748333334</v>
          </cell>
          <cell r="AN1016">
            <v>8620709.4704166669</v>
          </cell>
          <cell r="AP1016">
            <v>9087403.040000001</v>
          </cell>
          <cell r="AT1016" t="str">
            <v>35</v>
          </cell>
        </row>
        <row r="1017">
          <cell r="J1017">
            <v>14125.69</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D1017">
            <v>94836.818333333315</v>
          </cell>
          <cell r="AE1017">
            <v>60204.900416666664</v>
          </cell>
          <cell r="AF1017">
            <v>33700.357083333329</v>
          </cell>
          <cell r="AG1017">
            <v>15280.578750000001</v>
          </cell>
          <cell r="AH1017">
            <v>4578.0279166666669</v>
          </cell>
          <cell r="AI1017">
            <v>588.57041666666669</v>
          </cell>
          <cell r="AJ1017">
            <v>0</v>
          </cell>
          <cell r="AK1017">
            <v>0</v>
          </cell>
          <cell r="AL1017">
            <v>0</v>
          </cell>
          <cell r="AM1017">
            <v>0</v>
          </cell>
          <cell r="AN1017">
            <v>0</v>
          </cell>
          <cell r="AP1017">
            <v>0</v>
          </cell>
          <cell r="AT1017" t="str">
            <v>23</v>
          </cell>
        </row>
        <row r="1018">
          <cell r="J1018">
            <v>1359180.81</v>
          </cell>
          <cell r="K1018">
            <v>1256679.8500000001</v>
          </cell>
          <cell r="L1018">
            <v>1144474.51</v>
          </cell>
          <cell r="M1018">
            <v>991224.06</v>
          </cell>
          <cell r="N1018">
            <v>866806.36</v>
          </cell>
          <cell r="O1018">
            <v>750502.3</v>
          </cell>
          <cell r="P1018">
            <v>640125.77</v>
          </cell>
          <cell r="Q1018">
            <v>526913.34</v>
          </cell>
          <cell r="R1018">
            <v>414185.64</v>
          </cell>
          <cell r="S1018">
            <v>289529.78000000003</v>
          </cell>
          <cell r="T1018">
            <v>173479.21</v>
          </cell>
          <cell r="U1018">
            <v>54431.57</v>
          </cell>
          <cell r="V1018">
            <v>0</v>
          </cell>
          <cell r="W1018">
            <v>0</v>
          </cell>
          <cell r="X1018">
            <v>0</v>
          </cell>
          <cell r="Y1018">
            <v>0</v>
          </cell>
          <cell r="Z1018">
            <v>0</v>
          </cell>
          <cell r="AA1018">
            <v>0</v>
          </cell>
          <cell r="AD1018">
            <v>606037.52749999997</v>
          </cell>
          <cell r="AE1018">
            <v>645249.98499999999</v>
          </cell>
          <cell r="AF1018">
            <v>674571.46083333332</v>
          </cell>
          <cell r="AG1018">
            <v>693863.50208333333</v>
          </cell>
          <cell r="AH1018">
            <v>703359.78458333341</v>
          </cell>
          <cell r="AI1018">
            <v>648995.23291666666</v>
          </cell>
          <cell r="AJ1018">
            <v>540001.03874999995</v>
          </cell>
          <cell r="AK1018">
            <v>439952.94041666668</v>
          </cell>
          <cell r="AL1018">
            <v>350965.5</v>
          </cell>
          <cell r="AM1018">
            <v>273547.56583333336</v>
          </cell>
          <cell r="AN1018">
            <v>206159.70499999999</v>
          </cell>
          <cell r="AP1018">
            <v>99590.239166666652</v>
          </cell>
          <cell r="AT1018" t="str">
            <v>23</v>
          </cell>
        </row>
        <row r="1019">
          <cell r="J1019">
            <v>-965200</v>
          </cell>
          <cell r="K1019">
            <v>3056315</v>
          </cell>
          <cell r="L1019">
            <v>-1667092</v>
          </cell>
          <cell r="M1019">
            <v>-3719632</v>
          </cell>
          <cell r="N1019">
            <v>-365150</v>
          </cell>
          <cell r="O1019">
            <v>904412</v>
          </cell>
          <cell r="P1019">
            <v>8308131</v>
          </cell>
          <cell r="Q1019">
            <v>2058382</v>
          </cell>
          <cell r="R1019">
            <v>2058382</v>
          </cell>
          <cell r="S1019">
            <v>2058382</v>
          </cell>
          <cell r="T1019">
            <v>2058382</v>
          </cell>
          <cell r="U1019">
            <v>2058382</v>
          </cell>
          <cell r="V1019">
            <v>2058382</v>
          </cell>
          <cell r="W1019">
            <v>2058382</v>
          </cell>
          <cell r="X1019">
            <v>2058382</v>
          </cell>
          <cell r="Y1019">
            <v>2058382</v>
          </cell>
          <cell r="Z1019">
            <v>2058382</v>
          </cell>
          <cell r="AA1019">
            <v>2058382</v>
          </cell>
          <cell r="AD1019">
            <v>-2432701.9166666665</v>
          </cell>
          <cell r="AE1019">
            <v>-1921317.8333333333</v>
          </cell>
          <cell r="AF1019">
            <v>-939438.125</v>
          </cell>
          <cell r="AG1019">
            <v>193767.66666666666</v>
          </cell>
          <cell r="AH1019">
            <v>1045509.875</v>
          </cell>
          <cell r="AI1019">
            <v>1446290.4166666667</v>
          </cell>
          <cell r="AJ1019">
            <v>1530692.4583333333</v>
          </cell>
          <cell r="AK1019">
            <v>1644340</v>
          </cell>
          <cell r="AL1019">
            <v>2040318.6666666667</v>
          </cell>
          <cell r="AM1019">
            <v>2382049.75</v>
          </cell>
          <cell r="AN1019">
            <v>2531112.3333333335</v>
          </cell>
          <cell r="AP1019">
            <v>2058382</v>
          </cell>
          <cell r="AT1019" t="str">
            <v>57</v>
          </cell>
        </row>
        <row r="1020">
          <cell r="J1020">
            <v>965200</v>
          </cell>
          <cell r="K1020">
            <v>-3056315</v>
          </cell>
          <cell r="L1020">
            <v>1667092</v>
          </cell>
          <cell r="M1020">
            <v>3719632</v>
          </cell>
          <cell r="N1020">
            <v>365150</v>
          </cell>
          <cell r="O1020">
            <v>-904412</v>
          </cell>
          <cell r="P1020">
            <v>-8308131</v>
          </cell>
          <cell r="Q1020">
            <v>-2058382</v>
          </cell>
          <cell r="R1020">
            <v>-2058382</v>
          </cell>
          <cell r="S1020">
            <v>-2058382</v>
          </cell>
          <cell r="T1020">
            <v>-2058382</v>
          </cell>
          <cell r="U1020">
            <v>-2058382</v>
          </cell>
          <cell r="V1020">
            <v>-2058382</v>
          </cell>
          <cell r="W1020">
            <v>-2058382</v>
          </cell>
          <cell r="X1020">
            <v>-2058382</v>
          </cell>
          <cell r="Y1020">
            <v>-2058382</v>
          </cell>
          <cell r="Z1020">
            <v>-2058382</v>
          </cell>
          <cell r="AA1020">
            <v>-2058382</v>
          </cell>
          <cell r="AD1020">
            <v>2432701.9166666665</v>
          </cell>
          <cell r="AE1020">
            <v>1921317.8333333333</v>
          </cell>
          <cell r="AF1020">
            <v>939438.125</v>
          </cell>
          <cell r="AG1020">
            <v>-193767.66666666666</v>
          </cell>
          <cell r="AH1020">
            <v>-1045509.875</v>
          </cell>
          <cell r="AI1020">
            <v>-1446290.4166666667</v>
          </cell>
          <cell r="AJ1020">
            <v>-1530692.4583333333</v>
          </cell>
          <cell r="AK1020">
            <v>-1644340</v>
          </cell>
          <cell r="AL1020">
            <v>-2040318.6666666667</v>
          </cell>
          <cell r="AM1020">
            <v>-2382049.75</v>
          </cell>
          <cell r="AN1020">
            <v>-2531112.3333333335</v>
          </cell>
          <cell r="AP1020">
            <v>-2058382</v>
          </cell>
          <cell r="AT1020" t="str">
            <v>57</v>
          </cell>
        </row>
        <row r="1021">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D1021">
            <v>0</v>
          </cell>
          <cell r="AE1021">
            <v>0</v>
          </cell>
          <cell r="AF1021">
            <v>0</v>
          </cell>
          <cell r="AG1021">
            <v>0</v>
          </cell>
          <cell r="AH1021">
            <v>0</v>
          </cell>
          <cell r="AI1021">
            <v>0</v>
          </cell>
          <cell r="AJ1021">
            <v>0</v>
          </cell>
          <cell r="AK1021">
            <v>0</v>
          </cell>
          <cell r="AL1021">
            <v>0</v>
          </cell>
          <cell r="AM1021">
            <v>0</v>
          </cell>
          <cell r="AN1021">
            <v>0</v>
          </cell>
          <cell r="AP1021">
            <v>366456.90458333335</v>
          </cell>
          <cell r="AT1021">
            <v>0</v>
          </cell>
        </row>
        <row r="1022">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D1022">
            <v>0</v>
          </cell>
          <cell r="AE1022">
            <v>0</v>
          </cell>
          <cell r="AF1022">
            <v>0</v>
          </cell>
          <cell r="AG1022">
            <v>0</v>
          </cell>
          <cell r="AH1022">
            <v>0</v>
          </cell>
          <cell r="AI1022">
            <v>0</v>
          </cell>
          <cell r="AJ1022">
            <v>0</v>
          </cell>
          <cell r="AK1022">
            <v>0</v>
          </cell>
          <cell r="AL1022">
            <v>0</v>
          </cell>
          <cell r="AM1022">
            <v>0</v>
          </cell>
          <cell r="AN1022">
            <v>0</v>
          </cell>
          <cell r="AP1022">
            <v>812566.32624999993</v>
          </cell>
          <cell r="AT1022">
            <v>0</v>
          </cell>
        </row>
        <row r="1023">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D1023">
            <v>0</v>
          </cell>
          <cell r="AE1023">
            <v>0</v>
          </cell>
          <cell r="AF1023">
            <v>0</v>
          </cell>
          <cell r="AG1023">
            <v>0</v>
          </cell>
          <cell r="AH1023">
            <v>0</v>
          </cell>
          <cell r="AI1023">
            <v>0</v>
          </cell>
          <cell r="AJ1023">
            <v>0</v>
          </cell>
          <cell r="AK1023">
            <v>0</v>
          </cell>
          <cell r="AL1023">
            <v>0</v>
          </cell>
          <cell r="AM1023">
            <v>0</v>
          </cell>
          <cell r="AN1023">
            <v>0</v>
          </cell>
          <cell r="AP1023">
            <v>0</v>
          </cell>
          <cell r="AT1023" t="str">
            <v>60</v>
          </cell>
        </row>
        <row r="1024">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D1024">
            <v>0</v>
          </cell>
          <cell r="AE1024">
            <v>0</v>
          </cell>
          <cell r="AF1024">
            <v>0</v>
          </cell>
          <cell r="AG1024">
            <v>0</v>
          </cell>
          <cell r="AH1024">
            <v>0</v>
          </cell>
          <cell r="AI1024">
            <v>0</v>
          </cell>
          <cell r="AJ1024">
            <v>0</v>
          </cell>
          <cell r="AK1024">
            <v>0</v>
          </cell>
          <cell r="AL1024">
            <v>0</v>
          </cell>
          <cell r="AM1024">
            <v>0</v>
          </cell>
          <cell r="AN1024">
            <v>0</v>
          </cell>
          <cell r="AP1024">
            <v>0</v>
          </cell>
          <cell r="AT1024" t="str">
            <v>60</v>
          </cell>
        </row>
        <row r="1025">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D1025">
            <v>0</v>
          </cell>
          <cell r="AE1025">
            <v>0</v>
          </cell>
          <cell r="AF1025">
            <v>0</v>
          </cell>
          <cell r="AG1025">
            <v>0</v>
          </cell>
          <cell r="AH1025">
            <v>0</v>
          </cell>
          <cell r="AI1025">
            <v>0</v>
          </cell>
          <cell r="AJ1025">
            <v>0</v>
          </cell>
          <cell r="AK1025">
            <v>0</v>
          </cell>
          <cell r="AL1025">
            <v>0</v>
          </cell>
          <cell r="AM1025">
            <v>0</v>
          </cell>
          <cell r="AN1025">
            <v>0</v>
          </cell>
          <cell r="AP1025">
            <v>0</v>
          </cell>
          <cell r="AT1025" t="str">
            <v>60</v>
          </cell>
        </row>
        <row r="1026">
          <cell r="J1026">
            <v>0</v>
          </cell>
          <cell r="K1026">
            <v>0</v>
          </cell>
          <cell r="L1026">
            <v>0</v>
          </cell>
          <cell r="M1026">
            <v>0</v>
          </cell>
          <cell r="N1026">
            <v>0</v>
          </cell>
          <cell r="O1026">
            <v>0</v>
          </cell>
          <cell r="P1026">
            <v>0</v>
          </cell>
          <cell r="Q1026">
            <v>0</v>
          </cell>
          <cell r="R1026">
            <v>10111744</v>
          </cell>
          <cell r="S1026">
            <v>10708349</v>
          </cell>
          <cell r="T1026">
            <v>9973966</v>
          </cell>
          <cell r="U1026">
            <v>8062649</v>
          </cell>
          <cell r="V1026">
            <v>9795304</v>
          </cell>
          <cell r="W1026">
            <v>8670008</v>
          </cell>
          <cell r="X1026">
            <v>5683346</v>
          </cell>
          <cell r="Y1026">
            <v>7899462</v>
          </cell>
          <cell r="Z1026">
            <v>9062294</v>
          </cell>
          <cell r="AA1026">
            <v>8755675</v>
          </cell>
          <cell r="AD1026">
            <v>0</v>
          </cell>
          <cell r="AE1026">
            <v>421322.66666666669</v>
          </cell>
          <cell r="AF1026">
            <v>1288826.5416666667</v>
          </cell>
          <cell r="AG1026">
            <v>2150589.6666666665</v>
          </cell>
          <cell r="AH1026">
            <v>2902115.2916666665</v>
          </cell>
          <cell r="AI1026">
            <v>3646196.6666666665</v>
          </cell>
          <cell r="AJ1026">
            <v>4415584.666666667</v>
          </cell>
          <cell r="AK1026">
            <v>5013641.083333333</v>
          </cell>
          <cell r="AL1026">
            <v>5579591.416666667</v>
          </cell>
          <cell r="AM1026">
            <v>6286331.25</v>
          </cell>
          <cell r="AN1026">
            <v>7028746.625</v>
          </cell>
          <cell r="AP1026">
            <v>8810564.791666666</v>
          </cell>
          <cell r="AT1026" t="str">
            <v>57</v>
          </cell>
        </row>
        <row r="1027">
          <cell r="J1027">
            <v>0</v>
          </cell>
          <cell r="K1027">
            <v>0</v>
          </cell>
          <cell r="L1027">
            <v>0</v>
          </cell>
          <cell r="M1027">
            <v>0</v>
          </cell>
          <cell r="N1027">
            <v>0</v>
          </cell>
          <cell r="O1027">
            <v>0</v>
          </cell>
          <cell r="P1027">
            <v>0</v>
          </cell>
          <cell r="Q1027">
            <v>0</v>
          </cell>
          <cell r="R1027">
            <v>-10111744</v>
          </cell>
          <cell r="S1027">
            <v>-10708349</v>
          </cell>
          <cell r="T1027">
            <v>-9973966</v>
          </cell>
          <cell r="U1027">
            <v>-8062649</v>
          </cell>
          <cell r="V1027">
            <v>-9795304</v>
          </cell>
          <cell r="W1027">
            <v>-8670008</v>
          </cell>
          <cell r="X1027">
            <v>-5683346</v>
          </cell>
          <cell r="Y1027">
            <v>-7899462</v>
          </cell>
          <cell r="Z1027">
            <v>-9062294</v>
          </cell>
          <cell r="AA1027">
            <v>-8755675</v>
          </cell>
          <cell r="AD1027">
            <v>0</v>
          </cell>
          <cell r="AE1027">
            <v>-421322.66666666669</v>
          </cell>
          <cell r="AF1027">
            <v>-1288826.5416666667</v>
          </cell>
          <cell r="AG1027">
            <v>-2150589.6666666665</v>
          </cell>
          <cell r="AH1027">
            <v>-2902115.2916666665</v>
          </cell>
          <cell r="AI1027">
            <v>-3646196.6666666665</v>
          </cell>
          <cell r="AJ1027">
            <v>-4415584.666666667</v>
          </cell>
          <cell r="AK1027">
            <v>-5013641.083333333</v>
          </cell>
          <cell r="AL1027">
            <v>-5579591.416666667</v>
          </cell>
          <cell r="AM1027">
            <v>-6286331.25</v>
          </cell>
          <cell r="AN1027">
            <v>-7028746.625</v>
          </cell>
          <cell r="AP1027">
            <v>-8810564.791666666</v>
          </cell>
          <cell r="AT1027" t="str">
            <v>57</v>
          </cell>
        </row>
        <row r="1028">
          <cell r="J1028">
            <v>0</v>
          </cell>
          <cell r="K1028">
            <v>0</v>
          </cell>
          <cell r="L1028">
            <v>0</v>
          </cell>
          <cell r="M1028">
            <v>0</v>
          </cell>
          <cell r="N1028">
            <v>0</v>
          </cell>
          <cell r="O1028">
            <v>0</v>
          </cell>
          <cell r="P1028">
            <v>0</v>
          </cell>
          <cell r="Q1028">
            <v>0</v>
          </cell>
          <cell r="R1028">
            <v>-13234651</v>
          </cell>
          <cell r="S1028">
            <v>-17307510</v>
          </cell>
          <cell r="T1028">
            <v>-21395963</v>
          </cell>
          <cell r="U1028">
            <v>-18251743</v>
          </cell>
          <cell r="V1028">
            <v>-12545515</v>
          </cell>
          <cell r="W1028">
            <v>-5171139</v>
          </cell>
          <cell r="X1028">
            <v>240929</v>
          </cell>
          <cell r="Y1028">
            <v>3372314</v>
          </cell>
          <cell r="Z1028">
            <v>10511499</v>
          </cell>
          <cell r="AA1028">
            <v>12686599</v>
          </cell>
          <cell r="AD1028">
            <v>0</v>
          </cell>
          <cell r="AE1028">
            <v>-551443.79166666663</v>
          </cell>
          <cell r="AF1028">
            <v>-1824033.8333333333</v>
          </cell>
          <cell r="AG1028">
            <v>-3436678.5416666665</v>
          </cell>
          <cell r="AH1028">
            <v>-5088666.291666667</v>
          </cell>
          <cell r="AI1028">
            <v>-6371885.375</v>
          </cell>
          <cell r="AJ1028">
            <v>-7110079.291666667</v>
          </cell>
          <cell r="AK1028">
            <v>-7315504.708333333</v>
          </cell>
          <cell r="AL1028">
            <v>-7164952.916666667</v>
          </cell>
          <cell r="AM1028">
            <v>-6586460.708333333</v>
          </cell>
          <cell r="AN1028">
            <v>-5619873.291666667</v>
          </cell>
          <cell r="AP1028">
            <v>-4017158.375</v>
          </cell>
          <cell r="AT1028" t="str">
            <v>57</v>
          </cell>
        </row>
        <row r="1029">
          <cell r="J1029">
            <v>-59290.87</v>
          </cell>
          <cell r="K1029">
            <v>88663.96</v>
          </cell>
          <cell r="L1029">
            <v>161331.23000000001</v>
          </cell>
          <cell r="M1029">
            <v>163442.94</v>
          </cell>
          <cell r="N1029">
            <v>434193.11</v>
          </cell>
          <cell r="O1029">
            <v>528983.55000000005</v>
          </cell>
          <cell r="P1029">
            <v>339847.53</v>
          </cell>
          <cell r="Q1029">
            <v>5440.56</v>
          </cell>
          <cell r="R1029">
            <v>-964599.41</v>
          </cell>
          <cell r="S1029">
            <v>-1257523.27</v>
          </cell>
          <cell r="T1029">
            <v>-930252.99</v>
          </cell>
          <cell r="U1029">
            <v>-755642.59</v>
          </cell>
          <cell r="V1029">
            <v>-623646.29</v>
          </cell>
          <cell r="W1029">
            <v>-607698.13</v>
          </cell>
          <cell r="X1029">
            <v>0</v>
          </cell>
          <cell r="Y1029">
            <v>0</v>
          </cell>
          <cell r="Z1029">
            <v>0</v>
          </cell>
          <cell r="AA1029">
            <v>0</v>
          </cell>
          <cell r="AD1029">
            <v>103021.96916666668</v>
          </cell>
          <cell r="AE1029">
            <v>57965.27375</v>
          </cell>
          <cell r="AF1029">
            <v>-43575.74</v>
          </cell>
          <cell r="AG1029">
            <v>-131216.56666666665</v>
          </cell>
          <cell r="AH1029">
            <v>-174858.47624999998</v>
          </cell>
          <cell r="AI1029">
            <v>-210631.99666666667</v>
          </cell>
          <cell r="AJ1029">
            <v>-263161.89291666663</v>
          </cell>
          <cell r="AK1029">
            <v>-298899.11458333331</v>
          </cell>
          <cell r="AL1029">
            <v>-312431.37166666664</v>
          </cell>
          <cell r="AM1029">
            <v>-337332.87374999997</v>
          </cell>
          <cell r="AN1029">
            <v>-377465.23458333331</v>
          </cell>
          <cell r="AP1029">
            <v>-428053.53333333327</v>
          </cell>
          <cell r="AT1029">
            <v>0</v>
          </cell>
        </row>
        <row r="1030">
          <cell r="J1030">
            <v>-208007.41</v>
          </cell>
          <cell r="K1030">
            <v>0</v>
          </cell>
          <cell r="L1030">
            <v>-67720.639999999999</v>
          </cell>
          <cell r="M1030">
            <v>-111015.97</v>
          </cell>
          <cell r="N1030">
            <v>0</v>
          </cell>
          <cell r="O1030">
            <v>-247996.36</v>
          </cell>
          <cell r="P1030">
            <v>-455732.79</v>
          </cell>
          <cell r="Q1030">
            <v>0</v>
          </cell>
          <cell r="R1030">
            <v>454451.99</v>
          </cell>
          <cell r="S1030">
            <v>503157.59</v>
          </cell>
          <cell r="T1030">
            <v>0</v>
          </cell>
          <cell r="U1030">
            <v>-97869.96</v>
          </cell>
          <cell r="V1030">
            <v>-436436.82</v>
          </cell>
          <cell r="W1030">
            <v>0</v>
          </cell>
          <cell r="X1030">
            <v>239031.98</v>
          </cell>
          <cell r="Y1030">
            <v>-234581.04</v>
          </cell>
          <cell r="Z1030">
            <v>0</v>
          </cell>
          <cell r="AA1030">
            <v>-646446.32999999996</v>
          </cell>
          <cell r="AD1030">
            <v>-77944.929999999993</v>
          </cell>
          <cell r="AE1030">
            <v>-61388.269583333342</v>
          </cell>
          <cell r="AF1030">
            <v>-32281.047083333324</v>
          </cell>
          <cell r="AG1030">
            <v>-19730.48499999999</v>
          </cell>
          <cell r="AH1030">
            <v>-19479.140416666658</v>
          </cell>
          <cell r="AI1030">
            <v>-28745.687916666666</v>
          </cell>
          <cell r="AJ1030">
            <v>-38263.58</v>
          </cell>
          <cell r="AK1030">
            <v>-25482.220833333326</v>
          </cell>
          <cell r="AL1030">
            <v>-17849.406249999993</v>
          </cell>
          <cell r="AM1030">
            <v>-22997.950833333325</v>
          </cell>
          <cell r="AN1030">
            <v>-39600.032916666663</v>
          </cell>
          <cell r="AP1030">
            <v>-113076.63666666666</v>
          </cell>
          <cell r="AT1030">
            <v>0</v>
          </cell>
        </row>
        <row r="1031">
          <cell r="J1031">
            <v>-212786</v>
          </cell>
          <cell r="K1031">
            <v>0</v>
          </cell>
          <cell r="L1031">
            <v>-88698.17</v>
          </cell>
          <cell r="M1031">
            <v>-407069.57</v>
          </cell>
          <cell r="N1031">
            <v>0</v>
          </cell>
          <cell r="O1031">
            <v>-178869.08</v>
          </cell>
          <cell r="P1031">
            <v>-369632.09</v>
          </cell>
          <cell r="Q1031">
            <v>0</v>
          </cell>
          <cell r="R1031">
            <v>-528591.91</v>
          </cell>
          <cell r="S1031">
            <v>-1153027.8500000001</v>
          </cell>
          <cell r="T1031">
            <v>0</v>
          </cell>
          <cell r="U1031">
            <v>-357395.27</v>
          </cell>
          <cell r="V1031">
            <v>-1399427.49</v>
          </cell>
          <cell r="W1031">
            <v>0</v>
          </cell>
          <cell r="X1031">
            <v>325860.38</v>
          </cell>
          <cell r="Y1031">
            <v>-753827.62</v>
          </cell>
          <cell r="Z1031">
            <v>-498343.75</v>
          </cell>
          <cell r="AA1031">
            <v>-1111508.6000000001</v>
          </cell>
          <cell r="AD1031">
            <v>-146513.595</v>
          </cell>
          <cell r="AE1031">
            <v>-165578.14958333338</v>
          </cell>
          <cell r="AF1031">
            <v>-228536.65458333338</v>
          </cell>
          <cell r="AG1031">
            <v>-272430.60500000004</v>
          </cell>
          <cell r="AH1031">
            <v>-273551.55</v>
          </cell>
          <cell r="AI1031">
            <v>-324115.89041666669</v>
          </cell>
          <cell r="AJ1031">
            <v>-373559.28583333333</v>
          </cell>
          <cell r="AK1031">
            <v>-356286.01291666663</v>
          </cell>
          <cell r="AL1031">
            <v>-353460.99208333337</v>
          </cell>
          <cell r="AM1031">
            <v>-388673.56708333339</v>
          </cell>
          <cell r="AN1031">
            <v>-448297.87000000005</v>
          </cell>
          <cell r="AP1031">
            <v>-586925.22750000015</v>
          </cell>
          <cell r="AT1031">
            <v>0</v>
          </cell>
        </row>
        <row r="1032">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D1032">
            <v>0</v>
          </cell>
          <cell r="AE1032">
            <v>0</v>
          </cell>
          <cell r="AF1032">
            <v>0</v>
          </cell>
          <cell r="AG1032">
            <v>0</v>
          </cell>
          <cell r="AH1032">
            <v>0</v>
          </cell>
          <cell r="AI1032">
            <v>0</v>
          </cell>
          <cell r="AJ1032">
            <v>0</v>
          </cell>
          <cell r="AK1032">
            <v>0</v>
          </cell>
          <cell r="AL1032">
            <v>0</v>
          </cell>
          <cell r="AM1032">
            <v>0</v>
          </cell>
          <cell r="AN1032">
            <v>0</v>
          </cell>
          <cell r="AP1032">
            <v>0</v>
          </cell>
          <cell r="AT1032">
            <v>0</v>
          </cell>
        </row>
        <row r="1033">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D1033">
            <v>0</v>
          </cell>
          <cell r="AE1033">
            <v>0</v>
          </cell>
          <cell r="AF1033">
            <v>0</v>
          </cell>
          <cell r="AG1033">
            <v>0</v>
          </cell>
          <cell r="AH1033">
            <v>0</v>
          </cell>
          <cell r="AI1033">
            <v>0</v>
          </cell>
          <cell r="AJ1033">
            <v>0</v>
          </cell>
          <cell r="AK1033">
            <v>0</v>
          </cell>
          <cell r="AL1033">
            <v>0</v>
          </cell>
          <cell r="AM1033">
            <v>0</v>
          </cell>
          <cell r="AN1033">
            <v>0</v>
          </cell>
          <cell r="AP1033">
            <v>0</v>
          </cell>
          <cell r="AT1033">
            <v>0</v>
          </cell>
        </row>
        <row r="1034">
          <cell r="J1034">
            <v>0</v>
          </cell>
          <cell r="K1034">
            <v>0</v>
          </cell>
          <cell r="L1034">
            <v>0</v>
          </cell>
          <cell r="M1034">
            <v>0</v>
          </cell>
          <cell r="N1034">
            <v>0</v>
          </cell>
          <cell r="O1034">
            <v>-0.1</v>
          </cell>
          <cell r="P1034">
            <v>0</v>
          </cell>
          <cell r="Q1034">
            <v>0</v>
          </cell>
          <cell r="R1034">
            <v>0</v>
          </cell>
          <cell r="S1034">
            <v>0</v>
          </cell>
          <cell r="T1034">
            <v>0</v>
          </cell>
          <cell r="U1034">
            <v>0</v>
          </cell>
          <cell r="V1034">
            <v>0</v>
          </cell>
          <cell r="W1034">
            <v>0</v>
          </cell>
          <cell r="X1034">
            <v>0</v>
          </cell>
          <cell r="Y1034">
            <v>0</v>
          </cell>
          <cell r="Z1034">
            <v>0</v>
          </cell>
          <cell r="AA1034">
            <v>0</v>
          </cell>
          <cell r="AD1034">
            <v>-8.3333333333333332E-3</v>
          </cell>
          <cell r="AE1034">
            <v>-8.3333333333333332E-3</v>
          </cell>
          <cell r="AF1034">
            <v>-8.3333333333333332E-3</v>
          </cell>
          <cell r="AG1034">
            <v>-8.3333333333333332E-3</v>
          </cell>
          <cell r="AH1034">
            <v>-8.3333333333333332E-3</v>
          </cell>
          <cell r="AI1034">
            <v>-8.3333333333333332E-3</v>
          </cell>
          <cell r="AJ1034">
            <v>-8.3333333333333332E-3</v>
          </cell>
          <cell r="AK1034">
            <v>-8.3333333333333332E-3</v>
          </cell>
          <cell r="AL1034">
            <v>-8.3333333333333332E-3</v>
          </cell>
          <cell r="AM1034">
            <v>-8.3333333333333332E-3</v>
          </cell>
          <cell r="AN1034">
            <v>-4.1666666666666666E-3</v>
          </cell>
          <cell r="AP1034">
            <v>0</v>
          </cell>
          <cell r="AT1034">
            <v>0</v>
          </cell>
        </row>
        <row r="1035">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D1035">
            <v>0</v>
          </cell>
          <cell r="AE1035">
            <v>0</v>
          </cell>
          <cell r="AF1035">
            <v>0</v>
          </cell>
          <cell r="AG1035">
            <v>0</v>
          </cell>
          <cell r="AH1035">
            <v>0</v>
          </cell>
          <cell r="AI1035">
            <v>0</v>
          </cell>
          <cell r="AJ1035">
            <v>0</v>
          </cell>
          <cell r="AK1035">
            <v>0</v>
          </cell>
          <cell r="AL1035">
            <v>0</v>
          </cell>
          <cell r="AM1035">
            <v>0</v>
          </cell>
          <cell r="AN1035">
            <v>0</v>
          </cell>
          <cell r="AP1035">
            <v>0</v>
          </cell>
          <cell r="AT1035">
            <v>0</v>
          </cell>
        </row>
        <row r="1036">
          <cell r="J1036">
            <v>-472162.05</v>
          </cell>
          <cell r="K1036">
            <v>0</v>
          </cell>
          <cell r="L1036">
            <v>187645.97</v>
          </cell>
          <cell r="M1036">
            <v>362879.55</v>
          </cell>
          <cell r="N1036">
            <v>0</v>
          </cell>
          <cell r="O1036">
            <v>112339.75</v>
          </cell>
          <cell r="P1036">
            <v>1364297.6</v>
          </cell>
          <cell r="Q1036">
            <v>0</v>
          </cell>
          <cell r="R1036">
            <v>0</v>
          </cell>
          <cell r="S1036">
            <v>0</v>
          </cell>
          <cell r="T1036">
            <v>0</v>
          </cell>
          <cell r="U1036">
            <v>0</v>
          </cell>
          <cell r="V1036">
            <v>0</v>
          </cell>
          <cell r="W1036">
            <v>0</v>
          </cell>
          <cell r="X1036">
            <v>0</v>
          </cell>
          <cell r="Y1036">
            <v>0</v>
          </cell>
          <cell r="Z1036">
            <v>0</v>
          </cell>
          <cell r="AA1036">
            <v>0</v>
          </cell>
          <cell r="AD1036">
            <v>109290.24250000001</v>
          </cell>
          <cell r="AE1036">
            <v>109290.24250000001</v>
          </cell>
          <cell r="AF1036">
            <v>109290.24250000001</v>
          </cell>
          <cell r="AG1036">
            <v>109290.24250000001</v>
          </cell>
          <cell r="AH1036">
            <v>119436.82208333333</v>
          </cell>
          <cell r="AI1036">
            <v>149256.82041666668</v>
          </cell>
          <cell r="AJ1036">
            <v>168930.23916666667</v>
          </cell>
          <cell r="AK1036">
            <v>161111.65708333335</v>
          </cell>
          <cell r="AL1036">
            <v>138173.09375</v>
          </cell>
          <cell r="AM1036">
            <v>123053.1125</v>
          </cell>
          <cell r="AN1036">
            <v>118372.28958333335</v>
          </cell>
          <cell r="AP1036">
            <v>0</v>
          </cell>
          <cell r="AT1036">
            <v>0</v>
          </cell>
        </row>
        <row r="1037">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D1037">
            <v>0</v>
          </cell>
          <cell r="AE1037">
            <v>0</v>
          </cell>
          <cell r="AF1037">
            <v>0</v>
          </cell>
          <cell r="AG1037">
            <v>0</v>
          </cell>
          <cell r="AH1037">
            <v>0</v>
          </cell>
          <cell r="AI1037">
            <v>0</v>
          </cell>
          <cell r="AJ1037">
            <v>0</v>
          </cell>
          <cell r="AK1037">
            <v>0</v>
          </cell>
          <cell r="AL1037">
            <v>0</v>
          </cell>
          <cell r="AM1037">
            <v>0</v>
          </cell>
          <cell r="AN1037">
            <v>0</v>
          </cell>
          <cell r="AP1037">
            <v>0</v>
          </cell>
          <cell r="AT1037">
            <v>0</v>
          </cell>
        </row>
        <row r="1038">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D1038">
            <v>0</v>
          </cell>
          <cell r="AE1038">
            <v>0</v>
          </cell>
          <cell r="AF1038">
            <v>0</v>
          </cell>
          <cell r="AG1038">
            <v>0</v>
          </cell>
          <cell r="AH1038">
            <v>0</v>
          </cell>
          <cell r="AI1038">
            <v>0</v>
          </cell>
          <cell r="AJ1038">
            <v>0</v>
          </cell>
          <cell r="AK1038">
            <v>0</v>
          </cell>
          <cell r="AL1038">
            <v>0</v>
          </cell>
          <cell r="AM1038">
            <v>0</v>
          </cell>
          <cell r="AN1038">
            <v>0</v>
          </cell>
          <cell r="AP1038">
            <v>0</v>
          </cell>
          <cell r="AT1038">
            <v>0</v>
          </cell>
        </row>
        <row r="1039">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D1039">
            <v>0</v>
          </cell>
          <cell r="AE1039">
            <v>0</v>
          </cell>
          <cell r="AF1039">
            <v>0</v>
          </cell>
          <cell r="AG1039">
            <v>0</v>
          </cell>
          <cell r="AH1039">
            <v>0</v>
          </cell>
          <cell r="AI1039">
            <v>0</v>
          </cell>
          <cell r="AJ1039">
            <v>0</v>
          </cell>
          <cell r="AK1039">
            <v>0</v>
          </cell>
          <cell r="AL1039">
            <v>0</v>
          </cell>
          <cell r="AM1039">
            <v>0</v>
          </cell>
          <cell r="AN1039">
            <v>0</v>
          </cell>
          <cell r="AP1039">
            <v>0</v>
          </cell>
          <cell r="AT1039">
            <v>0</v>
          </cell>
        </row>
        <row r="1040">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D1040">
            <v>0</v>
          </cell>
          <cell r="AE1040">
            <v>0</v>
          </cell>
          <cell r="AF1040">
            <v>0</v>
          </cell>
          <cell r="AG1040">
            <v>0</v>
          </cell>
          <cell r="AH1040">
            <v>0</v>
          </cell>
          <cell r="AI1040">
            <v>0</v>
          </cell>
          <cell r="AJ1040">
            <v>0</v>
          </cell>
          <cell r="AK1040">
            <v>0</v>
          </cell>
          <cell r="AL1040">
            <v>0</v>
          </cell>
          <cell r="AM1040">
            <v>0</v>
          </cell>
          <cell r="AN1040">
            <v>0</v>
          </cell>
          <cell r="AP1040">
            <v>0</v>
          </cell>
          <cell r="AT1040">
            <v>0</v>
          </cell>
        </row>
        <row r="1041">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D1041">
            <v>0</v>
          </cell>
          <cell r="AE1041">
            <v>0</v>
          </cell>
          <cell r="AF1041">
            <v>0</v>
          </cell>
          <cell r="AG1041">
            <v>0</v>
          </cell>
          <cell r="AH1041">
            <v>0</v>
          </cell>
          <cell r="AI1041">
            <v>0</v>
          </cell>
          <cell r="AJ1041">
            <v>0</v>
          </cell>
          <cell r="AK1041">
            <v>0</v>
          </cell>
          <cell r="AL1041">
            <v>0</v>
          </cell>
          <cell r="AM1041">
            <v>0</v>
          </cell>
          <cell r="AN1041">
            <v>0</v>
          </cell>
          <cell r="AP1041">
            <v>0</v>
          </cell>
          <cell r="AT1041">
            <v>0</v>
          </cell>
        </row>
        <row r="1042">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D1042">
            <v>0</v>
          </cell>
          <cell r="AE1042">
            <v>0</v>
          </cell>
          <cell r="AF1042">
            <v>0</v>
          </cell>
          <cell r="AG1042">
            <v>0</v>
          </cell>
          <cell r="AH1042">
            <v>0</v>
          </cell>
          <cell r="AI1042">
            <v>0</v>
          </cell>
          <cell r="AJ1042">
            <v>0</v>
          </cell>
          <cell r="AK1042">
            <v>0</v>
          </cell>
          <cell r="AL1042">
            <v>0</v>
          </cell>
          <cell r="AM1042">
            <v>0</v>
          </cell>
          <cell r="AN1042">
            <v>0</v>
          </cell>
          <cell r="AP1042">
            <v>0</v>
          </cell>
          <cell r="AT1042">
            <v>0</v>
          </cell>
        </row>
        <row r="1043">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D1043">
            <v>0</v>
          </cell>
          <cell r="AE1043">
            <v>0</v>
          </cell>
          <cell r="AF1043">
            <v>0</v>
          </cell>
          <cell r="AG1043">
            <v>0</v>
          </cell>
          <cell r="AH1043">
            <v>0</v>
          </cell>
          <cell r="AI1043">
            <v>0</v>
          </cell>
          <cell r="AJ1043">
            <v>0</v>
          </cell>
          <cell r="AK1043">
            <v>0</v>
          </cell>
          <cell r="AL1043">
            <v>0</v>
          </cell>
          <cell r="AM1043">
            <v>0</v>
          </cell>
          <cell r="AN1043">
            <v>0</v>
          </cell>
          <cell r="AP1043">
            <v>0</v>
          </cell>
          <cell r="AT1043">
            <v>0</v>
          </cell>
        </row>
        <row r="1044">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D1044">
            <v>0</v>
          </cell>
          <cell r="AE1044">
            <v>0</v>
          </cell>
          <cell r="AF1044">
            <v>0</v>
          </cell>
          <cell r="AG1044">
            <v>0</v>
          </cell>
          <cell r="AH1044">
            <v>0</v>
          </cell>
          <cell r="AI1044">
            <v>0</v>
          </cell>
          <cell r="AJ1044">
            <v>0</v>
          </cell>
          <cell r="AK1044">
            <v>0</v>
          </cell>
          <cell r="AL1044">
            <v>0</v>
          </cell>
          <cell r="AM1044">
            <v>0</v>
          </cell>
          <cell r="AN1044">
            <v>0</v>
          </cell>
          <cell r="AP1044">
            <v>0</v>
          </cell>
          <cell r="AT1044">
            <v>0</v>
          </cell>
        </row>
        <row r="1045">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D1045">
            <v>0</v>
          </cell>
          <cell r="AE1045">
            <v>0</v>
          </cell>
          <cell r="AF1045">
            <v>0</v>
          </cell>
          <cell r="AG1045">
            <v>0</v>
          </cell>
          <cell r="AH1045">
            <v>0</v>
          </cell>
          <cell r="AI1045">
            <v>0</v>
          </cell>
          <cell r="AJ1045">
            <v>0</v>
          </cell>
          <cell r="AK1045">
            <v>0</v>
          </cell>
          <cell r="AL1045">
            <v>0</v>
          </cell>
          <cell r="AM1045">
            <v>0</v>
          </cell>
          <cell r="AN1045">
            <v>0</v>
          </cell>
          <cell r="AP1045">
            <v>0</v>
          </cell>
          <cell r="AT1045">
            <v>0</v>
          </cell>
        </row>
        <row r="1046">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D1046">
            <v>0</v>
          </cell>
          <cell r="AE1046">
            <v>0</v>
          </cell>
          <cell r="AF1046">
            <v>0</v>
          </cell>
          <cell r="AG1046">
            <v>0</v>
          </cell>
          <cell r="AH1046">
            <v>0</v>
          </cell>
          <cell r="AI1046">
            <v>0</v>
          </cell>
          <cell r="AJ1046">
            <v>0</v>
          </cell>
          <cell r="AK1046">
            <v>0</v>
          </cell>
          <cell r="AL1046">
            <v>0</v>
          </cell>
          <cell r="AM1046">
            <v>0</v>
          </cell>
          <cell r="AN1046">
            <v>0</v>
          </cell>
          <cell r="AP1046">
            <v>0</v>
          </cell>
          <cell r="AT1046">
            <v>0</v>
          </cell>
        </row>
        <row r="1047">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D1047">
            <v>0</v>
          </cell>
          <cell r="AE1047">
            <v>0</v>
          </cell>
          <cell r="AF1047">
            <v>0</v>
          </cell>
          <cell r="AG1047">
            <v>0</v>
          </cell>
          <cell r="AH1047">
            <v>0</v>
          </cell>
          <cell r="AI1047">
            <v>0</v>
          </cell>
          <cell r="AJ1047">
            <v>0</v>
          </cell>
          <cell r="AK1047">
            <v>0</v>
          </cell>
          <cell r="AL1047">
            <v>0</v>
          </cell>
          <cell r="AM1047">
            <v>0</v>
          </cell>
          <cell r="AN1047">
            <v>0</v>
          </cell>
          <cell r="AP1047">
            <v>0</v>
          </cell>
          <cell r="AT1047">
            <v>0</v>
          </cell>
        </row>
        <row r="1048">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D1048">
            <v>0</v>
          </cell>
          <cell r="AE1048">
            <v>0</v>
          </cell>
          <cell r="AF1048">
            <v>0</v>
          </cell>
          <cell r="AG1048">
            <v>0</v>
          </cell>
          <cell r="AH1048">
            <v>0</v>
          </cell>
          <cell r="AI1048">
            <v>0</v>
          </cell>
          <cell r="AJ1048">
            <v>0</v>
          </cell>
          <cell r="AK1048">
            <v>0</v>
          </cell>
          <cell r="AL1048">
            <v>0</v>
          </cell>
          <cell r="AM1048">
            <v>0</v>
          </cell>
          <cell r="AN1048">
            <v>0</v>
          </cell>
          <cell r="AP1048">
            <v>0</v>
          </cell>
          <cell r="AT1048">
            <v>0</v>
          </cell>
        </row>
        <row r="1049">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D1049">
            <v>0</v>
          </cell>
          <cell r="AE1049">
            <v>0</v>
          </cell>
          <cell r="AF1049">
            <v>0</v>
          </cell>
          <cell r="AG1049">
            <v>0</v>
          </cell>
          <cell r="AH1049">
            <v>0</v>
          </cell>
          <cell r="AI1049">
            <v>0</v>
          </cell>
          <cell r="AJ1049">
            <v>0</v>
          </cell>
          <cell r="AK1049">
            <v>0</v>
          </cell>
          <cell r="AL1049">
            <v>0</v>
          </cell>
          <cell r="AM1049">
            <v>0</v>
          </cell>
          <cell r="AN1049">
            <v>0</v>
          </cell>
          <cell r="AP1049">
            <v>0</v>
          </cell>
          <cell r="AT1049">
            <v>0</v>
          </cell>
        </row>
        <row r="1050">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53.11</v>
          </cell>
          <cell r="AD1050">
            <v>0</v>
          </cell>
          <cell r="AE1050">
            <v>0</v>
          </cell>
          <cell r="AF1050">
            <v>0</v>
          </cell>
          <cell r="AG1050">
            <v>0</v>
          </cell>
          <cell r="AH1050">
            <v>0</v>
          </cell>
          <cell r="AI1050">
            <v>0</v>
          </cell>
          <cell r="AJ1050">
            <v>0</v>
          </cell>
          <cell r="AK1050">
            <v>0</v>
          </cell>
          <cell r="AL1050">
            <v>0</v>
          </cell>
          <cell r="AM1050">
            <v>0</v>
          </cell>
          <cell r="AN1050">
            <v>2.2129166666666666</v>
          </cell>
          <cell r="AP1050">
            <v>4.4258333333333333</v>
          </cell>
          <cell r="AT1050">
            <v>0</v>
          </cell>
        </row>
        <row r="1051">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D1051">
            <v>0</v>
          </cell>
          <cell r="AE1051">
            <v>0</v>
          </cell>
          <cell r="AF1051">
            <v>0</v>
          </cell>
          <cell r="AG1051">
            <v>0</v>
          </cell>
          <cell r="AH1051">
            <v>0</v>
          </cell>
          <cell r="AI1051">
            <v>0</v>
          </cell>
          <cell r="AJ1051">
            <v>0</v>
          </cell>
          <cell r="AK1051">
            <v>0</v>
          </cell>
          <cell r="AL1051">
            <v>0</v>
          </cell>
          <cell r="AM1051">
            <v>0</v>
          </cell>
          <cell r="AN1051">
            <v>0</v>
          </cell>
          <cell r="AP1051">
            <v>0</v>
          </cell>
          <cell r="AT1051">
            <v>0</v>
          </cell>
        </row>
        <row r="1052">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D1052">
            <v>0</v>
          </cell>
          <cell r="AE1052">
            <v>0</v>
          </cell>
          <cell r="AF1052">
            <v>0</v>
          </cell>
          <cell r="AG1052">
            <v>0</v>
          </cell>
          <cell r="AH1052">
            <v>0</v>
          </cell>
          <cell r="AI1052">
            <v>0</v>
          </cell>
          <cell r="AJ1052">
            <v>0</v>
          </cell>
          <cell r="AK1052">
            <v>0</v>
          </cell>
          <cell r="AL1052">
            <v>0</v>
          </cell>
          <cell r="AM1052">
            <v>0</v>
          </cell>
          <cell r="AN1052">
            <v>0</v>
          </cell>
          <cell r="AP1052">
            <v>0</v>
          </cell>
          <cell r="AT1052">
            <v>0</v>
          </cell>
        </row>
        <row r="1053">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D1053">
            <v>0</v>
          </cell>
          <cell r="AE1053">
            <v>0</v>
          </cell>
          <cell r="AF1053">
            <v>0</v>
          </cell>
          <cell r="AG1053">
            <v>0</v>
          </cell>
          <cell r="AH1053">
            <v>0</v>
          </cell>
          <cell r="AI1053">
            <v>0</v>
          </cell>
          <cell r="AJ1053">
            <v>0</v>
          </cell>
          <cell r="AK1053">
            <v>0</v>
          </cell>
          <cell r="AL1053">
            <v>0</v>
          </cell>
          <cell r="AM1053">
            <v>0</v>
          </cell>
          <cell r="AN1053">
            <v>0</v>
          </cell>
          <cell r="AP1053">
            <v>0</v>
          </cell>
          <cell r="AT1053">
            <v>0</v>
          </cell>
        </row>
        <row r="1054">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D1054">
            <v>0</v>
          </cell>
          <cell r="AE1054">
            <v>0</v>
          </cell>
          <cell r="AF1054">
            <v>0</v>
          </cell>
          <cell r="AG1054">
            <v>0</v>
          </cell>
          <cell r="AH1054">
            <v>0</v>
          </cell>
          <cell r="AI1054">
            <v>0</v>
          </cell>
          <cell r="AJ1054">
            <v>0</v>
          </cell>
          <cell r="AK1054">
            <v>0</v>
          </cell>
          <cell r="AL1054">
            <v>0</v>
          </cell>
          <cell r="AM1054">
            <v>0</v>
          </cell>
          <cell r="AN1054">
            <v>0</v>
          </cell>
          <cell r="AP1054">
            <v>0</v>
          </cell>
          <cell r="AT1054">
            <v>0</v>
          </cell>
        </row>
        <row r="1055">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D1055">
            <v>0</v>
          </cell>
          <cell r="AE1055">
            <v>0</v>
          </cell>
          <cell r="AF1055">
            <v>0</v>
          </cell>
          <cell r="AG1055">
            <v>0</v>
          </cell>
          <cell r="AH1055">
            <v>0</v>
          </cell>
          <cell r="AI1055">
            <v>0</v>
          </cell>
          <cell r="AJ1055">
            <v>0</v>
          </cell>
          <cell r="AK1055">
            <v>0</v>
          </cell>
          <cell r="AL1055">
            <v>0</v>
          </cell>
          <cell r="AM1055">
            <v>0</v>
          </cell>
          <cell r="AN1055">
            <v>0</v>
          </cell>
          <cell r="AP1055">
            <v>0</v>
          </cell>
          <cell r="AT1055">
            <v>0</v>
          </cell>
        </row>
        <row r="1056">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D1056">
            <v>0</v>
          </cell>
          <cell r="AE1056">
            <v>0</v>
          </cell>
          <cell r="AF1056">
            <v>0</v>
          </cell>
          <cell r="AG1056">
            <v>0</v>
          </cell>
          <cell r="AH1056">
            <v>0</v>
          </cell>
          <cell r="AI1056">
            <v>0</v>
          </cell>
          <cell r="AJ1056">
            <v>0</v>
          </cell>
          <cell r="AK1056">
            <v>0</v>
          </cell>
          <cell r="AL1056">
            <v>0</v>
          </cell>
          <cell r="AM1056">
            <v>0</v>
          </cell>
          <cell r="AN1056">
            <v>0</v>
          </cell>
          <cell r="AP1056">
            <v>0</v>
          </cell>
          <cell r="AT1056">
            <v>0</v>
          </cell>
        </row>
        <row r="1057">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D1057">
            <v>0</v>
          </cell>
          <cell r="AE1057">
            <v>0</v>
          </cell>
          <cell r="AF1057">
            <v>0</v>
          </cell>
          <cell r="AG1057">
            <v>0</v>
          </cell>
          <cell r="AH1057">
            <v>0</v>
          </cell>
          <cell r="AI1057">
            <v>0</v>
          </cell>
          <cell r="AJ1057">
            <v>0</v>
          </cell>
          <cell r="AK1057">
            <v>0</v>
          </cell>
          <cell r="AL1057">
            <v>0</v>
          </cell>
          <cell r="AM1057">
            <v>0</v>
          </cell>
          <cell r="AN1057">
            <v>0</v>
          </cell>
          <cell r="AP1057">
            <v>0</v>
          </cell>
          <cell r="AT1057">
            <v>0</v>
          </cell>
        </row>
        <row r="1058">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D1058">
            <v>0</v>
          </cell>
          <cell r="AE1058">
            <v>0</v>
          </cell>
          <cell r="AF1058">
            <v>0</v>
          </cell>
          <cell r="AG1058">
            <v>0</v>
          </cell>
          <cell r="AH1058">
            <v>0</v>
          </cell>
          <cell r="AI1058">
            <v>0</v>
          </cell>
          <cell r="AJ1058">
            <v>0</v>
          </cell>
          <cell r="AK1058">
            <v>0</v>
          </cell>
          <cell r="AL1058">
            <v>0</v>
          </cell>
          <cell r="AM1058">
            <v>0</v>
          </cell>
          <cell r="AN1058">
            <v>0</v>
          </cell>
          <cell r="AP1058">
            <v>0</v>
          </cell>
          <cell r="AT1058" t="str">
            <v>57</v>
          </cell>
        </row>
        <row r="1059">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D1059">
            <v>0</v>
          </cell>
          <cell r="AE1059">
            <v>0</v>
          </cell>
          <cell r="AF1059">
            <v>0</v>
          </cell>
          <cell r="AG1059">
            <v>0</v>
          </cell>
          <cell r="AH1059">
            <v>0</v>
          </cell>
          <cell r="AI1059">
            <v>0</v>
          </cell>
          <cell r="AJ1059">
            <v>0</v>
          </cell>
          <cell r="AK1059">
            <v>0</v>
          </cell>
          <cell r="AL1059">
            <v>0</v>
          </cell>
          <cell r="AM1059">
            <v>0</v>
          </cell>
          <cell r="AN1059">
            <v>0</v>
          </cell>
          <cell r="AP1059">
            <v>0</v>
          </cell>
          <cell r="AT1059">
            <v>0</v>
          </cell>
        </row>
        <row r="1060">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D1060">
            <v>0</v>
          </cell>
          <cell r="AE1060">
            <v>0</v>
          </cell>
          <cell r="AF1060">
            <v>0</v>
          </cell>
          <cell r="AG1060">
            <v>0</v>
          </cell>
          <cell r="AH1060">
            <v>0</v>
          </cell>
          <cell r="AI1060">
            <v>0</v>
          </cell>
          <cell r="AJ1060">
            <v>0</v>
          </cell>
          <cell r="AK1060">
            <v>0</v>
          </cell>
          <cell r="AL1060">
            <v>0</v>
          </cell>
          <cell r="AM1060">
            <v>0</v>
          </cell>
          <cell r="AN1060">
            <v>0</v>
          </cell>
          <cell r="AP1060">
            <v>0</v>
          </cell>
          <cell r="AT1060">
            <v>0</v>
          </cell>
        </row>
        <row r="1061">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D1061">
            <v>0</v>
          </cell>
          <cell r="AE1061">
            <v>0</v>
          </cell>
          <cell r="AF1061">
            <v>0</v>
          </cell>
          <cell r="AG1061">
            <v>0</v>
          </cell>
          <cell r="AH1061">
            <v>0</v>
          </cell>
          <cell r="AI1061">
            <v>0</v>
          </cell>
          <cell r="AJ1061">
            <v>0</v>
          </cell>
          <cell r="AK1061">
            <v>0</v>
          </cell>
          <cell r="AL1061">
            <v>0</v>
          </cell>
          <cell r="AM1061">
            <v>0</v>
          </cell>
          <cell r="AN1061">
            <v>0</v>
          </cell>
          <cell r="AP1061">
            <v>0</v>
          </cell>
          <cell r="AT1061">
            <v>0</v>
          </cell>
        </row>
        <row r="1062">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D1062">
            <v>0</v>
          </cell>
          <cell r="AE1062">
            <v>0</v>
          </cell>
          <cell r="AF1062">
            <v>0</v>
          </cell>
          <cell r="AG1062">
            <v>0</v>
          </cell>
          <cell r="AH1062">
            <v>0</v>
          </cell>
          <cell r="AI1062">
            <v>0</v>
          </cell>
          <cell r="AJ1062">
            <v>0</v>
          </cell>
          <cell r="AK1062">
            <v>0</v>
          </cell>
          <cell r="AL1062">
            <v>0</v>
          </cell>
          <cell r="AM1062">
            <v>0</v>
          </cell>
          <cell r="AN1062">
            <v>0</v>
          </cell>
          <cell r="AP1062">
            <v>0</v>
          </cell>
          <cell r="AT1062">
            <v>0</v>
          </cell>
        </row>
        <row r="1063">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-172936.15</v>
          </cell>
          <cell r="Y1063">
            <v>270129.8</v>
          </cell>
          <cell r="Z1063">
            <v>294483.53999999998</v>
          </cell>
          <cell r="AA1063">
            <v>85290.9</v>
          </cell>
          <cell r="AD1063">
            <v>0</v>
          </cell>
          <cell r="AE1063">
            <v>0</v>
          </cell>
          <cell r="AF1063">
            <v>0</v>
          </cell>
          <cell r="AG1063">
            <v>0</v>
          </cell>
          <cell r="AH1063">
            <v>0</v>
          </cell>
          <cell r="AI1063">
            <v>0</v>
          </cell>
          <cell r="AJ1063">
            <v>0</v>
          </cell>
          <cell r="AK1063">
            <v>-7205.6729166666664</v>
          </cell>
          <cell r="AL1063">
            <v>-3155.9375</v>
          </cell>
          <cell r="AM1063">
            <v>20369.618333333332</v>
          </cell>
          <cell r="AN1063">
            <v>36193.55333333333</v>
          </cell>
          <cell r="AP1063">
            <v>49670.154999999999</v>
          </cell>
          <cell r="AT1063">
            <v>0</v>
          </cell>
        </row>
        <row r="1064">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-190393.32</v>
          </cell>
          <cell r="Y1064">
            <v>-165319.48000000001</v>
          </cell>
          <cell r="Z1064">
            <v>-49211.13</v>
          </cell>
          <cell r="AA1064">
            <v>3451.13</v>
          </cell>
          <cell r="AD1064">
            <v>0</v>
          </cell>
          <cell r="AE1064">
            <v>0</v>
          </cell>
          <cell r="AF1064">
            <v>0</v>
          </cell>
          <cell r="AG1064">
            <v>0</v>
          </cell>
          <cell r="AH1064">
            <v>0</v>
          </cell>
          <cell r="AI1064">
            <v>0</v>
          </cell>
          <cell r="AJ1064">
            <v>0</v>
          </cell>
          <cell r="AK1064">
            <v>-7933.0550000000003</v>
          </cell>
          <cell r="AL1064">
            <v>-22754.421666666665</v>
          </cell>
          <cell r="AM1064">
            <v>-31693.197083333336</v>
          </cell>
          <cell r="AN1064">
            <v>-33599.863750000004</v>
          </cell>
          <cell r="AP1064">
            <v>-31857.189166666667</v>
          </cell>
          <cell r="AT1064">
            <v>0</v>
          </cell>
        </row>
        <row r="1065">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-69316.77</v>
          </cell>
          <cell r="Y1065">
            <v>-102732.91</v>
          </cell>
          <cell r="Z1065">
            <v>-89042.94</v>
          </cell>
          <cell r="AA1065">
            <v>-79014.080000000002</v>
          </cell>
          <cell r="AD1065">
            <v>0</v>
          </cell>
          <cell r="AE1065">
            <v>0</v>
          </cell>
          <cell r="AF1065">
            <v>0</v>
          </cell>
          <cell r="AG1065">
            <v>0</v>
          </cell>
          <cell r="AH1065">
            <v>0</v>
          </cell>
          <cell r="AI1065">
            <v>0</v>
          </cell>
          <cell r="AJ1065">
            <v>0</v>
          </cell>
          <cell r="AK1065">
            <v>-2888.19875</v>
          </cell>
          <cell r="AL1065">
            <v>-10056.935416666667</v>
          </cell>
          <cell r="AM1065">
            <v>-18047.595833333333</v>
          </cell>
          <cell r="AN1065">
            <v>-25049.971666666665</v>
          </cell>
          <cell r="AP1065">
            <v>-34866.195833333331</v>
          </cell>
          <cell r="AT1065">
            <v>0</v>
          </cell>
        </row>
        <row r="1066">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-40497.839999999997</v>
          </cell>
          <cell r="Y1066">
            <v>-55494.63</v>
          </cell>
          <cell r="Z1066">
            <v>-1714.4</v>
          </cell>
          <cell r="AA1066">
            <v>36059.9</v>
          </cell>
          <cell r="AD1066">
            <v>0</v>
          </cell>
          <cell r="AE1066">
            <v>0</v>
          </cell>
          <cell r="AF1066">
            <v>0</v>
          </cell>
          <cell r="AG1066">
            <v>0</v>
          </cell>
          <cell r="AH1066">
            <v>0</v>
          </cell>
          <cell r="AI1066">
            <v>0</v>
          </cell>
          <cell r="AJ1066">
            <v>0</v>
          </cell>
          <cell r="AK1066">
            <v>-1687.4099999999999</v>
          </cell>
          <cell r="AL1066">
            <v>-5687.0962499999996</v>
          </cell>
          <cell r="AM1066">
            <v>-8070.8058333333329</v>
          </cell>
          <cell r="AN1066">
            <v>-6639.7433333333329</v>
          </cell>
          <cell r="AP1066">
            <v>1044.5733333333344</v>
          </cell>
          <cell r="AT1066">
            <v>0</v>
          </cell>
        </row>
        <row r="1067">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D1067">
            <v>0</v>
          </cell>
          <cell r="AE1067">
            <v>0</v>
          </cell>
          <cell r="AF1067">
            <v>0</v>
          </cell>
          <cell r="AG1067">
            <v>0</v>
          </cell>
          <cell r="AH1067">
            <v>0</v>
          </cell>
          <cell r="AI1067">
            <v>0</v>
          </cell>
          <cell r="AJ1067">
            <v>0</v>
          </cell>
          <cell r="AK1067">
            <v>0</v>
          </cell>
          <cell r="AL1067">
            <v>0</v>
          </cell>
          <cell r="AM1067">
            <v>0</v>
          </cell>
          <cell r="AN1067">
            <v>0</v>
          </cell>
          <cell r="AP1067">
            <v>0</v>
          </cell>
          <cell r="AT1067">
            <v>0</v>
          </cell>
        </row>
        <row r="1068">
          <cell r="J1068">
            <v>89283.6</v>
          </cell>
          <cell r="K1068">
            <v>94693.23</v>
          </cell>
          <cell r="L1068">
            <v>101738.17</v>
          </cell>
          <cell r="M1068">
            <v>140217.92000000001</v>
          </cell>
          <cell r="N1068">
            <v>153438.88</v>
          </cell>
          <cell r="O1068">
            <v>160730.45000000001</v>
          </cell>
          <cell r="P1068">
            <v>174474.4</v>
          </cell>
          <cell r="Q1068">
            <v>145945.89000000001</v>
          </cell>
          <cell r="R1068">
            <v>175592.07</v>
          </cell>
          <cell r="S1068">
            <v>157777.32</v>
          </cell>
          <cell r="T1068">
            <v>116716.95</v>
          </cell>
          <cell r="U1068">
            <v>93096.83</v>
          </cell>
          <cell r="V1068">
            <v>110721.11</v>
          </cell>
          <cell r="W1068">
            <v>143493.98000000001</v>
          </cell>
          <cell r="X1068">
            <v>141965.67000000001</v>
          </cell>
          <cell r="Y1068">
            <v>154755.37</v>
          </cell>
          <cell r="Z1068">
            <v>122642.93</v>
          </cell>
          <cell r="AA1068">
            <v>169362.21</v>
          </cell>
          <cell r="AD1068">
            <v>105519.90375</v>
          </cell>
          <cell r="AE1068">
            <v>116947.64</v>
          </cell>
          <cell r="AF1068">
            <v>126555.24166666665</v>
          </cell>
          <cell r="AG1068">
            <v>132399.75041666668</v>
          </cell>
          <cell r="AH1068">
            <v>133812.72875000001</v>
          </cell>
          <cell r="AI1068">
            <v>134535.37208333335</v>
          </cell>
          <cell r="AJ1068">
            <v>137461.96625000003</v>
          </cell>
          <cell r="AK1068">
            <v>141171.47666666668</v>
          </cell>
          <cell r="AL1068">
            <v>143453.34958333333</v>
          </cell>
          <cell r="AM1068">
            <v>142775.91208333333</v>
          </cell>
          <cell r="AN1068">
            <v>141852.40416666665</v>
          </cell>
          <cell r="AP1068">
            <v>144789.50916666666</v>
          </cell>
          <cell r="AT1068" t="str">
            <v>53</v>
          </cell>
        </row>
        <row r="1069">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D1069">
            <v>0</v>
          </cell>
          <cell r="AE1069">
            <v>0</v>
          </cell>
          <cell r="AF1069">
            <v>0</v>
          </cell>
          <cell r="AG1069">
            <v>0</v>
          </cell>
          <cell r="AH1069">
            <v>0</v>
          </cell>
          <cell r="AI1069">
            <v>0</v>
          </cell>
          <cell r="AJ1069">
            <v>0</v>
          </cell>
          <cell r="AK1069">
            <v>0</v>
          </cell>
          <cell r="AL1069">
            <v>0</v>
          </cell>
          <cell r="AM1069">
            <v>0</v>
          </cell>
          <cell r="AN1069">
            <v>0</v>
          </cell>
          <cell r="AP1069">
            <v>0</v>
          </cell>
          <cell r="AT1069">
            <v>0</v>
          </cell>
        </row>
        <row r="1070">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D1070">
            <v>0</v>
          </cell>
          <cell r="AE1070">
            <v>0</v>
          </cell>
          <cell r="AF1070">
            <v>0</v>
          </cell>
          <cell r="AG1070">
            <v>0</v>
          </cell>
          <cell r="AH1070">
            <v>0</v>
          </cell>
          <cell r="AI1070">
            <v>0</v>
          </cell>
          <cell r="AJ1070">
            <v>0</v>
          </cell>
          <cell r="AK1070">
            <v>0</v>
          </cell>
          <cell r="AL1070">
            <v>0</v>
          </cell>
          <cell r="AM1070">
            <v>0</v>
          </cell>
          <cell r="AN1070">
            <v>0</v>
          </cell>
          <cell r="AP1070">
            <v>0</v>
          </cell>
          <cell r="AT1070">
            <v>0</v>
          </cell>
        </row>
        <row r="1071">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D1071">
            <v>0</v>
          </cell>
          <cell r="AE1071">
            <v>0</v>
          </cell>
          <cell r="AF1071">
            <v>0</v>
          </cell>
          <cell r="AG1071">
            <v>0</v>
          </cell>
          <cell r="AH1071">
            <v>0</v>
          </cell>
          <cell r="AI1071">
            <v>0</v>
          </cell>
          <cell r="AJ1071">
            <v>0</v>
          </cell>
          <cell r="AK1071">
            <v>0</v>
          </cell>
          <cell r="AL1071">
            <v>0</v>
          </cell>
          <cell r="AM1071">
            <v>0</v>
          </cell>
          <cell r="AN1071">
            <v>0</v>
          </cell>
          <cell r="AP1071">
            <v>0</v>
          </cell>
          <cell r="AT1071">
            <v>0</v>
          </cell>
        </row>
        <row r="1072">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D1072">
            <v>0</v>
          </cell>
          <cell r="AE1072">
            <v>0</v>
          </cell>
          <cell r="AF1072">
            <v>0</v>
          </cell>
          <cell r="AG1072">
            <v>0</v>
          </cell>
          <cell r="AH1072">
            <v>0</v>
          </cell>
          <cell r="AI1072">
            <v>0</v>
          </cell>
          <cell r="AJ1072">
            <v>0</v>
          </cell>
          <cell r="AK1072">
            <v>0</v>
          </cell>
          <cell r="AL1072">
            <v>0</v>
          </cell>
          <cell r="AM1072">
            <v>0</v>
          </cell>
          <cell r="AN1072">
            <v>0</v>
          </cell>
          <cell r="AP1072">
            <v>0</v>
          </cell>
          <cell r="AT1072">
            <v>0</v>
          </cell>
        </row>
        <row r="1073">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D1073">
            <v>0</v>
          </cell>
          <cell r="AE1073">
            <v>0</v>
          </cell>
          <cell r="AF1073">
            <v>0</v>
          </cell>
          <cell r="AG1073">
            <v>0</v>
          </cell>
          <cell r="AH1073">
            <v>0</v>
          </cell>
          <cell r="AI1073">
            <v>0</v>
          </cell>
          <cell r="AJ1073">
            <v>0</v>
          </cell>
          <cell r="AK1073">
            <v>0</v>
          </cell>
          <cell r="AL1073">
            <v>0</v>
          </cell>
          <cell r="AM1073">
            <v>0</v>
          </cell>
          <cell r="AN1073">
            <v>0</v>
          </cell>
          <cell r="AP1073">
            <v>0</v>
          </cell>
          <cell r="AT1073">
            <v>0</v>
          </cell>
        </row>
        <row r="1074">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D1074">
            <v>0</v>
          </cell>
          <cell r="AE1074">
            <v>0</v>
          </cell>
          <cell r="AF1074">
            <v>0</v>
          </cell>
          <cell r="AG1074">
            <v>0</v>
          </cell>
          <cell r="AH1074">
            <v>0</v>
          </cell>
          <cell r="AI1074">
            <v>0</v>
          </cell>
          <cell r="AJ1074">
            <v>0</v>
          </cell>
          <cell r="AK1074">
            <v>0</v>
          </cell>
          <cell r="AL1074">
            <v>0</v>
          </cell>
          <cell r="AM1074">
            <v>0</v>
          </cell>
          <cell r="AN1074">
            <v>0</v>
          </cell>
          <cell r="AP1074">
            <v>0</v>
          </cell>
          <cell r="AT1074">
            <v>0</v>
          </cell>
        </row>
        <row r="1075">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D1075">
            <v>0</v>
          </cell>
          <cell r="AE1075">
            <v>0</v>
          </cell>
          <cell r="AF1075">
            <v>0</v>
          </cell>
          <cell r="AG1075">
            <v>0</v>
          </cell>
          <cell r="AH1075">
            <v>0</v>
          </cell>
          <cell r="AI1075">
            <v>0</v>
          </cell>
          <cell r="AJ1075">
            <v>0</v>
          </cell>
          <cell r="AK1075">
            <v>0</v>
          </cell>
          <cell r="AL1075">
            <v>0</v>
          </cell>
          <cell r="AM1075">
            <v>0</v>
          </cell>
          <cell r="AN1075">
            <v>0</v>
          </cell>
          <cell r="AP1075">
            <v>0</v>
          </cell>
          <cell r="AT1075">
            <v>0</v>
          </cell>
        </row>
        <row r="1076">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D1076">
            <v>0</v>
          </cell>
          <cell r="AE1076">
            <v>0</v>
          </cell>
          <cell r="AF1076">
            <v>0</v>
          </cell>
          <cell r="AG1076">
            <v>0</v>
          </cell>
          <cell r="AH1076">
            <v>0</v>
          </cell>
          <cell r="AI1076">
            <v>0</v>
          </cell>
          <cell r="AJ1076">
            <v>0</v>
          </cell>
          <cell r="AK1076">
            <v>0</v>
          </cell>
          <cell r="AL1076">
            <v>0</v>
          </cell>
          <cell r="AM1076">
            <v>0</v>
          </cell>
          <cell r="AN1076">
            <v>0</v>
          </cell>
          <cell r="AP1076">
            <v>0</v>
          </cell>
          <cell r="AT1076">
            <v>0</v>
          </cell>
        </row>
        <row r="1077">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D1077">
            <v>0</v>
          </cell>
          <cell r="AE1077">
            <v>0</v>
          </cell>
          <cell r="AF1077">
            <v>0</v>
          </cell>
          <cell r="AG1077">
            <v>0</v>
          </cell>
          <cell r="AH1077">
            <v>0</v>
          </cell>
          <cell r="AI1077">
            <v>0</v>
          </cell>
          <cell r="AJ1077">
            <v>0</v>
          </cell>
          <cell r="AK1077">
            <v>0</v>
          </cell>
          <cell r="AL1077">
            <v>0</v>
          </cell>
          <cell r="AM1077">
            <v>0</v>
          </cell>
          <cell r="AN1077">
            <v>0</v>
          </cell>
          <cell r="AP1077">
            <v>0</v>
          </cell>
          <cell r="AT1077" t="str">
            <v>23</v>
          </cell>
        </row>
        <row r="1078">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D1078">
            <v>0</v>
          </cell>
          <cell r="AE1078">
            <v>0</v>
          </cell>
          <cell r="AF1078">
            <v>0</v>
          </cell>
          <cell r="AG1078">
            <v>0</v>
          </cell>
          <cell r="AH1078">
            <v>0</v>
          </cell>
          <cell r="AI1078">
            <v>0</v>
          </cell>
          <cell r="AJ1078">
            <v>0</v>
          </cell>
          <cell r="AK1078">
            <v>0</v>
          </cell>
          <cell r="AL1078">
            <v>0</v>
          </cell>
          <cell r="AM1078">
            <v>0</v>
          </cell>
          <cell r="AN1078">
            <v>0</v>
          </cell>
          <cell r="AP1078">
            <v>0</v>
          </cell>
          <cell r="AT1078">
            <v>11</v>
          </cell>
        </row>
        <row r="1079">
          <cell r="J1079">
            <v>0</v>
          </cell>
          <cell r="K1079">
            <v>0</v>
          </cell>
          <cell r="L1079">
            <v>0</v>
          </cell>
          <cell r="M1079">
            <v>4068.92</v>
          </cell>
          <cell r="N1079">
            <v>1664.54</v>
          </cell>
          <cell r="O1079">
            <v>0</v>
          </cell>
          <cell r="P1079">
            <v>-318.8</v>
          </cell>
          <cell r="Q1079">
            <v>0</v>
          </cell>
          <cell r="R1079">
            <v>0</v>
          </cell>
          <cell r="S1079">
            <v>-128.51</v>
          </cell>
          <cell r="T1079">
            <v>6487.5</v>
          </cell>
          <cell r="U1079">
            <v>0</v>
          </cell>
          <cell r="V1079">
            <v>0</v>
          </cell>
          <cell r="W1079">
            <v>0</v>
          </cell>
          <cell r="X1079">
            <v>0</v>
          </cell>
          <cell r="Y1079">
            <v>0</v>
          </cell>
          <cell r="Z1079">
            <v>0</v>
          </cell>
          <cell r="AA1079">
            <v>0</v>
          </cell>
          <cell r="AD1079">
            <v>451.22166666666664</v>
          </cell>
          <cell r="AE1079">
            <v>451.22166666666664</v>
          </cell>
          <cell r="AF1079">
            <v>445.86708333333331</v>
          </cell>
          <cell r="AG1079">
            <v>710.82499999999993</v>
          </cell>
          <cell r="AH1079">
            <v>981.13749999999993</v>
          </cell>
          <cell r="AI1079">
            <v>981.13749999999993</v>
          </cell>
          <cell r="AJ1079">
            <v>981.13749999999993</v>
          </cell>
          <cell r="AK1079">
            <v>981.13749999999993</v>
          </cell>
          <cell r="AL1079">
            <v>811.59916666666652</v>
          </cell>
          <cell r="AM1079">
            <v>572.70499999999993</v>
          </cell>
          <cell r="AN1079">
            <v>503.34916666666663</v>
          </cell>
          <cell r="AP1079">
            <v>529.91583333333335</v>
          </cell>
          <cell r="AT1079" t="str">
            <v>53</v>
          </cell>
        </row>
        <row r="1080">
          <cell r="J1080">
            <v>1223199.42</v>
          </cell>
          <cell r="K1080">
            <v>2247870.5699999998</v>
          </cell>
          <cell r="L1080">
            <v>2469788.42</v>
          </cell>
          <cell r="M1080">
            <v>2675180.96</v>
          </cell>
          <cell r="N1080">
            <v>3187366.44</v>
          </cell>
          <cell r="O1080">
            <v>3545450.85</v>
          </cell>
          <cell r="P1080">
            <v>3460305.41</v>
          </cell>
          <cell r="Q1080">
            <v>3351288.88</v>
          </cell>
          <cell r="R1080">
            <v>4268348.2</v>
          </cell>
          <cell r="S1080">
            <v>4189526.58</v>
          </cell>
          <cell r="T1080">
            <v>4087613.52</v>
          </cell>
          <cell r="U1080">
            <v>3552609.57</v>
          </cell>
          <cell r="V1080">
            <v>3507944.77</v>
          </cell>
          <cell r="W1080">
            <v>3896846.77</v>
          </cell>
          <cell r="X1080">
            <v>4666460.78</v>
          </cell>
          <cell r="Y1080">
            <v>4448819.55</v>
          </cell>
          <cell r="Z1080">
            <v>4516977.38</v>
          </cell>
          <cell r="AA1080">
            <v>4847399.42</v>
          </cell>
          <cell r="AD1080">
            <v>1822976.6466666667</v>
          </cell>
          <cell r="AE1080">
            <v>2150752.3737499998</v>
          </cell>
          <cell r="AF1080">
            <v>2508828.2358333333</v>
          </cell>
          <cell r="AG1080">
            <v>2820928.7562499996</v>
          </cell>
          <cell r="AH1080">
            <v>3075652.2533333334</v>
          </cell>
          <cell r="AI1080">
            <v>3283410.1245833323</v>
          </cell>
          <cell r="AJ1080">
            <v>3447315.1891666669</v>
          </cell>
          <cell r="AK1080">
            <v>3607550.5458333339</v>
          </cell>
          <cell r="AL1080">
            <v>3772980.1687500007</v>
          </cell>
          <cell r="AM1080">
            <v>3902282.2325000004</v>
          </cell>
          <cell r="AN1080">
            <v>4011930.5454166662</v>
          </cell>
          <cell r="AP1080">
            <v>4030382.3054166674</v>
          </cell>
          <cell r="AT1080" t="str">
            <v>53</v>
          </cell>
        </row>
        <row r="1081">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D1081">
            <v>0</v>
          </cell>
          <cell r="AE1081">
            <v>0</v>
          </cell>
          <cell r="AF1081">
            <v>0</v>
          </cell>
          <cell r="AG1081">
            <v>0</v>
          </cell>
          <cell r="AH1081">
            <v>0</v>
          </cell>
          <cell r="AI1081">
            <v>0</v>
          </cell>
          <cell r="AJ1081">
            <v>0</v>
          </cell>
          <cell r="AK1081">
            <v>0</v>
          </cell>
          <cell r="AL1081">
            <v>0</v>
          </cell>
          <cell r="AM1081">
            <v>0</v>
          </cell>
          <cell r="AN1081">
            <v>0</v>
          </cell>
          <cell r="AP1081">
            <v>0</v>
          </cell>
          <cell r="AT1081" t="str">
            <v>53</v>
          </cell>
        </row>
        <row r="1082">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D1082">
            <v>0</v>
          </cell>
          <cell r="AE1082">
            <v>0</v>
          </cell>
          <cell r="AF1082">
            <v>0</v>
          </cell>
          <cell r="AG1082">
            <v>0</v>
          </cell>
          <cell r="AH1082">
            <v>0</v>
          </cell>
          <cell r="AI1082">
            <v>0</v>
          </cell>
          <cell r="AJ1082">
            <v>0</v>
          </cell>
          <cell r="AK1082">
            <v>0</v>
          </cell>
          <cell r="AL1082">
            <v>0</v>
          </cell>
          <cell r="AM1082">
            <v>0</v>
          </cell>
          <cell r="AN1082">
            <v>0</v>
          </cell>
          <cell r="AP1082">
            <v>0</v>
          </cell>
          <cell r="AT1082" t="str">
            <v>53</v>
          </cell>
        </row>
        <row r="1083">
          <cell r="J1083">
            <v>5046883.3</v>
          </cell>
          <cell r="K1083">
            <v>5519809.4199999999</v>
          </cell>
          <cell r="L1083">
            <v>5626044.2199999997</v>
          </cell>
          <cell r="M1083">
            <v>5534674.2300000004</v>
          </cell>
          <cell r="N1083">
            <v>5550370.5300000003</v>
          </cell>
          <cell r="O1083">
            <v>6043393.79</v>
          </cell>
          <cell r="P1083">
            <v>6443474.6699999999</v>
          </cell>
          <cell r="Q1083">
            <v>6329825.1100000003</v>
          </cell>
          <cell r="R1083">
            <v>6813431.04</v>
          </cell>
          <cell r="S1083">
            <v>6814668.6500000004</v>
          </cell>
          <cell r="T1083">
            <v>6771343.4100000001</v>
          </cell>
          <cell r="U1083">
            <v>6307799.5499999998</v>
          </cell>
          <cell r="V1083">
            <v>6309502.79</v>
          </cell>
          <cell r="W1083">
            <v>6523426.4000000004</v>
          </cell>
          <cell r="X1083">
            <v>5514083.0700000003</v>
          </cell>
          <cell r="Y1083">
            <v>4312722.49</v>
          </cell>
          <cell r="Z1083">
            <v>4028535.07</v>
          </cell>
          <cell r="AA1083">
            <v>3702089.82</v>
          </cell>
          <cell r="AD1083">
            <v>5252573.4104166673</v>
          </cell>
          <cell r="AE1083">
            <v>5459876.4299999997</v>
          </cell>
          <cell r="AF1083">
            <v>5663476.7508333325</v>
          </cell>
          <cell r="AG1083">
            <v>5855676.4854166666</v>
          </cell>
          <cell r="AH1083">
            <v>6006050.7608333332</v>
          </cell>
          <cell r="AI1083">
            <v>6119418.9720833329</v>
          </cell>
          <cell r="AJ1083">
            <v>6213845.4916666662</v>
          </cell>
          <cell r="AK1083">
            <v>6250997.8179166652</v>
          </cell>
          <cell r="AL1083">
            <v>6195418.1141666658</v>
          </cell>
          <cell r="AM1083">
            <v>6081093.6475</v>
          </cell>
          <cell r="AN1083">
            <v>5920129.5045833336</v>
          </cell>
          <cell r="AP1083">
            <v>5435768.944583334</v>
          </cell>
          <cell r="AT1083">
            <v>0</v>
          </cell>
        </row>
        <row r="1084">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D1084">
            <v>0</v>
          </cell>
          <cell r="AE1084">
            <v>0</v>
          </cell>
          <cell r="AF1084">
            <v>0</v>
          </cell>
          <cell r="AG1084">
            <v>0</v>
          </cell>
          <cell r="AH1084">
            <v>0</v>
          </cell>
          <cell r="AI1084">
            <v>0</v>
          </cell>
          <cell r="AJ1084">
            <v>0</v>
          </cell>
          <cell r="AK1084">
            <v>0</v>
          </cell>
          <cell r="AL1084">
            <v>0</v>
          </cell>
          <cell r="AM1084">
            <v>0</v>
          </cell>
          <cell r="AN1084">
            <v>0</v>
          </cell>
          <cell r="AP1084">
            <v>0</v>
          </cell>
          <cell r="AT1084" t="str">
            <v>57</v>
          </cell>
        </row>
        <row r="1085">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D1085">
            <v>0</v>
          </cell>
          <cell r="AE1085">
            <v>0</v>
          </cell>
          <cell r="AF1085">
            <v>0</v>
          </cell>
          <cell r="AG1085">
            <v>0</v>
          </cell>
          <cell r="AH1085">
            <v>0</v>
          </cell>
          <cell r="AI1085">
            <v>0</v>
          </cell>
          <cell r="AJ1085">
            <v>0</v>
          </cell>
          <cell r="AK1085">
            <v>0</v>
          </cell>
          <cell r="AL1085">
            <v>0</v>
          </cell>
          <cell r="AM1085">
            <v>0</v>
          </cell>
          <cell r="AN1085">
            <v>0</v>
          </cell>
          <cell r="AP1085">
            <v>0</v>
          </cell>
          <cell r="AT1085" t="str">
            <v>57</v>
          </cell>
        </row>
        <row r="1086">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D1086">
            <v>0</v>
          </cell>
          <cell r="AE1086">
            <v>0</v>
          </cell>
          <cell r="AF1086">
            <v>0</v>
          </cell>
          <cell r="AG1086">
            <v>0</v>
          </cell>
          <cell r="AH1086">
            <v>0</v>
          </cell>
          <cell r="AI1086">
            <v>0</v>
          </cell>
          <cell r="AJ1086">
            <v>0</v>
          </cell>
          <cell r="AK1086">
            <v>0</v>
          </cell>
          <cell r="AL1086">
            <v>0</v>
          </cell>
          <cell r="AM1086">
            <v>0</v>
          </cell>
          <cell r="AN1086">
            <v>0</v>
          </cell>
          <cell r="AP1086">
            <v>0</v>
          </cell>
          <cell r="AT1086" t="str">
            <v>57</v>
          </cell>
        </row>
        <row r="1087">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D1087">
            <v>0</v>
          </cell>
          <cell r="AE1087">
            <v>0</v>
          </cell>
          <cell r="AF1087">
            <v>0</v>
          </cell>
          <cell r="AG1087">
            <v>0</v>
          </cell>
          <cell r="AH1087">
            <v>0</v>
          </cell>
          <cell r="AI1087">
            <v>0</v>
          </cell>
          <cell r="AJ1087">
            <v>0</v>
          </cell>
          <cell r="AK1087">
            <v>0</v>
          </cell>
          <cell r="AL1087">
            <v>0</v>
          </cell>
          <cell r="AM1087">
            <v>0</v>
          </cell>
          <cell r="AN1087">
            <v>0</v>
          </cell>
          <cell r="AP1087">
            <v>0</v>
          </cell>
          <cell r="AT1087" t="str">
            <v>57</v>
          </cell>
        </row>
        <row r="1088">
          <cell r="J1088">
            <v>7443.65</v>
          </cell>
          <cell r="K1088">
            <v>7687.53</v>
          </cell>
          <cell r="L1088">
            <v>19794.669999999998</v>
          </cell>
          <cell r="M1088">
            <v>4950.6099999999997</v>
          </cell>
          <cell r="N1088">
            <v>5732.52</v>
          </cell>
          <cell r="O1088">
            <v>8331.65</v>
          </cell>
          <cell r="P1088">
            <v>7218.6</v>
          </cell>
          <cell r="Q1088">
            <v>9837.34</v>
          </cell>
          <cell r="R1088">
            <v>932.66</v>
          </cell>
          <cell r="S1088">
            <v>932.66</v>
          </cell>
          <cell r="T1088">
            <v>21746.240000000002</v>
          </cell>
          <cell r="U1088">
            <v>932.66</v>
          </cell>
          <cell r="V1088">
            <v>932.66</v>
          </cell>
          <cell r="W1088">
            <v>10944.26</v>
          </cell>
          <cell r="X1088">
            <v>19375.080000000002</v>
          </cell>
          <cell r="Y1088">
            <v>30440.53</v>
          </cell>
          <cell r="Z1088">
            <v>39925.19</v>
          </cell>
          <cell r="AA1088">
            <v>50463.7</v>
          </cell>
          <cell r="AD1088">
            <v>8490.6795833333326</v>
          </cell>
          <cell r="AE1088">
            <v>8480.4808333333331</v>
          </cell>
          <cell r="AF1088">
            <v>7888.0550000000003</v>
          </cell>
          <cell r="AG1088">
            <v>8060.6191666666673</v>
          </cell>
          <cell r="AH1088">
            <v>8271.125</v>
          </cell>
          <cell r="AI1088">
            <v>7690.4412500000008</v>
          </cell>
          <cell r="AJ1088">
            <v>7554.8470833333349</v>
          </cell>
          <cell r="AK1088">
            <v>7673.0612500000016</v>
          </cell>
          <cell r="AL1088">
            <v>8717.6583333333328</v>
          </cell>
          <cell r="AM1088">
            <v>11204.432916666667</v>
          </cell>
          <cell r="AN1088">
            <v>14384.629583333333</v>
          </cell>
          <cell r="AP1088">
            <v>20711.584583333333</v>
          </cell>
          <cell r="AT1088" t="str">
            <v>57</v>
          </cell>
        </row>
        <row r="1089">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D1089">
            <v>0</v>
          </cell>
          <cell r="AE1089">
            <v>0</v>
          </cell>
          <cell r="AF1089">
            <v>0</v>
          </cell>
          <cell r="AG1089">
            <v>0</v>
          </cell>
          <cell r="AH1089">
            <v>0</v>
          </cell>
          <cell r="AI1089">
            <v>0</v>
          </cell>
          <cell r="AJ1089">
            <v>0</v>
          </cell>
          <cell r="AK1089">
            <v>0</v>
          </cell>
          <cell r="AL1089">
            <v>0</v>
          </cell>
          <cell r="AM1089">
            <v>0</v>
          </cell>
          <cell r="AN1089">
            <v>0</v>
          </cell>
          <cell r="AP1089">
            <v>0</v>
          </cell>
          <cell r="AT1089" t="str">
            <v>57</v>
          </cell>
        </row>
        <row r="1090">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D1090">
            <v>0</v>
          </cell>
          <cell r="AE1090">
            <v>0</v>
          </cell>
          <cell r="AF1090">
            <v>0</v>
          </cell>
          <cell r="AG1090">
            <v>0</v>
          </cell>
          <cell r="AH1090">
            <v>0</v>
          </cell>
          <cell r="AI1090">
            <v>0</v>
          </cell>
          <cell r="AJ1090">
            <v>0</v>
          </cell>
          <cell r="AK1090">
            <v>0</v>
          </cell>
          <cell r="AL1090">
            <v>0</v>
          </cell>
          <cell r="AM1090">
            <v>0</v>
          </cell>
          <cell r="AN1090">
            <v>0</v>
          </cell>
          <cell r="AP1090">
            <v>0</v>
          </cell>
          <cell r="AT1090" t="str">
            <v>57</v>
          </cell>
        </row>
        <row r="1091">
          <cell r="J1091">
            <v>1410.74</v>
          </cell>
          <cell r="K1091">
            <v>2137.6</v>
          </cell>
          <cell r="L1091">
            <v>2672.79</v>
          </cell>
          <cell r="M1091">
            <v>3413.13</v>
          </cell>
          <cell r="N1091">
            <v>4295.8500000000004</v>
          </cell>
          <cell r="O1091">
            <v>4938.09</v>
          </cell>
          <cell r="P1091">
            <v>5650.68</v>
          </cell>
          <cell r="Q1091">
            <v>7074.85</v>
          </cell>
          <cell r="R1091">
            <v>43272.65</v>
          </cell>
          <cell r="S1091">
            <v>-114368.3</v>
          </cell>
          <cell r="T1091">
            <v>-158600.01999999999</v>
          </cell>
          <cell r="U1091">
            <v>-156391</v>
          </cell>
          <cell r="V1091">
            <v>-9266.2199999999993</v>
          </cell>
          <cell r="W1091">
            <v>-10668.49</v>
          </cell>
          <cell r="X1091">
            <v>0</v>
          </cell>
          <cell r="Y1091">
            <v>-42500</v>
          </cell>
          <cell r="Z1091">
            <v>-42500</v>
          </cell>
          <cell r="AA1091">
            <v>-42500</v>
          </cell>
          <cell r="AD1091">
            <v>1727.6912500000001</v>
          </cell>
          <cell r="AE1091">
            <v>4054.4779166666667</v>
          </cell>
          <cell r="AF1091">
            <v>1258.2474999999995</v>
          </cell>
          <cell r="AG1091">
            <v>-9946.2049999999999</v>
          </cell>
          <cell r="AH1091">
            <v>-22997.176666666666</v>
          </cell>
          <cell r="AI1091">
            <v>-29985.951666666664</v>
          </cell>
          <cell r="AJ1091">
            <v>-30964.412083333329</v>
          </cell>
          <cell r="AK1091">
            <v>-31609.365416666664</v>
          </cell>
          <cell r="AL1091">
            <v>-33633.77874999999</v>
          </cell>
          <cell r="AM1091">
            <v>-37496.652916666666</v>
          </cell>
          <cell r="AN1091">
            <v>-41423.067083333335</v>
          </cell>
          <cell r="AP1091">
            <v>-49477.829583333318</v>
          </cell>
          <cell r="AT1091" t="str">
            <v>57</v>
          </cell>
        </row>
        <row r="1092">
          <cell r="J1092">
            <v>600.03</v>
          </cell>
          <cell r="K1092">
            <v>615.03</v>
          </cell>
          <cell r="L1092">
            <v>748.03</v>
          </cell>
          <cell r="M1092">
            <v>813.03</v>
          </cell>
          <cell r="N1092">
            <v>913.03</v>
          </cell>
          <cell r="O1092">
            <v>943.03</v>
          </cell>
          <cell r="P1092">
            <v>1053.9100000000001</v>
          </cell>
          <cell r="Q1092">
            <v>0</v>
          </cell>
          <cell r="R1092">
            <v>80</v>
          </cell>
          <cell r="S1092">
            <v>102.14</v>
          </cell>
          <cell r="T1092">
            <v>132.13999999999999</v>
          </cell>
          <cell r="U1092">
            <v>172.14</v>
          </cell>
          <cell r="V1092">
            <v>387.14</v>
          </cell>
          <cell r="W1092">
            <v>377.14</v>
          </cell>
          <cell r="X1092">
            <v>427.24</v>
          </cell>
          <cell r="Y1092">
            <v>447.24</v>
          </cell>
          <cell r="Z1092">
            <v>537.24</v>
          </cell>
          <cell r="AA1092">
            <v>547.24</v>
          </cell>
          <cell r="AD1092">
            <v>603.4316666666665</v>
          </cell>
          <cell r="AE1092">
            <v>607.59833333333324</v>
          </cell>
          <cell r="AF1092">
            <v>597.89458333333323</v>
          </cell>
          <cell r="AG1092">
            <v>566.61208333333332</v>
          </cell>
          <cell r="AH1092">
            <v>531.78791666666666</v>
          </cell>
          <cell r="AI1092">
            <v>505.50541666666669</v>
          </cell>
          <cell r="AJ1092">
            <v>486.72291666666678</v>
          </cell>
          <cell r="AK1092">
            <v>463.44458333333341</v>
          </cell>
          <cell r="AL1092">
            <v>434.83708333333334</v>
          </cell>
          <cell r="AM1092">
            <v>403.93791666666658</v>
          </cell>
          <cell r="AN1092">
            <v>371.78874999999994</v>
          </cell>
          <cell r="AP1092">
            <v>300.57499999999999</v>
          </cell>
          <cell r="AT1092" t="str">
            <v>57</v>
          </cell>
        </row>
        <row r="1093">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D1093">
            <v>0</v>
          </cell>
          <cell r="AE1093">
            <v>0</v>
          </cell>
          <cell r="AF1093">
            <v>0</v>
          </cell>
          <cell r="AG1093">
            <v>0</v>
          </cell>
          <cell r="AH1093">
            <v>0</v>
          </cell>
          <cell r="AI1093">
            <v>0</v>
          </cell>
          <cell r="AJ1093">
            <v>0</v>
          </cell>
          <cell r="AK1093">
            <v>0</v>
          </cell>
          <cell r="AL1093">
            <v>0</v>
          </cell>
          <cell r="AM1093">
            <v>0</v>
          </cell>
          <cell r="AN1093">
            <v>0</v>
          </cell>
          <cell r="AP1093">
            <v>0</v>
          </cell>
          <cell r="AT1093" t="str">
            <v>57</v>
          </cell>
        </row>
        <row r="1094">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D1094">
            <v>0</v>
          </cell>
          <cell r="AE1094">
            <v>0</v>
          </cell>
          <cell r="AF1094">
            <v>0</v>
          </cell>
          <cell r="AG1094">
            <v>0</v>
          </cell>
          <cell r="AH1094">
            <v>0</v>
          </cell>
          <cell r="AI1094">
            <v>0</v>
          </cell>
          <cell r="AJ1094">
            <v>0</v>
          </cell>
          <cell r="AK1094">
            <v>0</v>
          </cell>
          <cell r="AL1094">
            <v>0</v>
          </cell>
          <cell r="AM1094">
            <v>0</v>
          </cell>
          <cell r="AN1094">
            <v>0</v>
          </cell>
          <cell r="AP1094">
            <v>0</v>
          </cell>
          <cell r="AT1094" t="str">
            <v>57</v>
          </cell>
        </row>
        <row r="1095">
          <cell r="J1095">
            <v>23220.33</v>
          </cell>
          <cell r="K1095">
            <v>15814.75</v>
          </cell>
          <cell r="L1095">
            <v>10941.12</v>
          </cell>
          <cell r="M1095">
            <v>55729.63</v>
          </cell>
          <cell r="N1095">
            <v>61405.19</v>
          </cell>
          <cell r="O1095">
            <v>36238.080000000002</v>
          </cell>
          <cell r="P1095">
            <v>22907.63</v>
          </cell>
          <cell r="Q1095">
            <v>38413.370000000003</v>
          </cell>
          <cell r="R1095">
            <v>42656.05</v>
          </cell>
          <cell r="S1095">
            <v>61136.32</v>
          </cell>
          <cell r="T1095">
            <v>65831.87</v>
          </cell>
          <cell r="U1095">
            <v>53066.47</v>
          </cell>
          <cell r="V1095">
            <v>42151.91</v>
          </cell>
          <cell r="W1095">
            <v>63153.96</v>
          </cell>
          <cell r="X1095">
            <v>70462.06</v>
          </cell>
          <cell r="Y1095">
            <v>100293.11</v>
          </cell>
          <cell r="Z1095">
            <v>149650.54999999999</v>
          </cell>
          <cell r="AA1095">
            <v>183008.12</v>
          </cell>
          <cell r="AD1095">
            <v>28660.013333333332</v>
          </cell>
          <cell r="AE1095">
            <v>31207.142500000002</v>
          </cell>
          <cell r="AF1095">
            <v>34267.017083333332</v>
          </cell>
          <cell r="AG1095">
            <v>36972.992916666662</v>
          </cell>
          <cell r="AH1095">
            <v>39193.025000000001</v>
          </cell>
          <cell r="AI1095">
            <v>41402.216666666667</v>
          </cell>
          <cell r="AJ1095">
            <v>44163.499583333331</v>
          </cell>
          <cell r="AK1095">
            <v>48616.005833333329</v>
          </cell>
          <cell r="AL1095">
            <v>52952.856666666667</v>
          </cell>
          <cell r="AM1095">
            <v>58486.558333333342</v>
          </cell>
          <cell r="AN1095">
            <v>68278.866666666669</v>
          </cell>
          <cell r="AP1095">
            <v>83527.096666666665</v>
          </cell>
          <cell r="AT1095" t="str">
            <v>53</v>
          </cell>
        </row>
        <row r="1096">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D1096">
            <v>0</v>
          </cell>
          <cell r="AE1096">
            <v>0</v>
          </cell>
          <cell r="AF1096">
            <v>0</v>
          </cell>
          <cell r="AG1096">
            <v>0</v>
          </cell>
          <cell r="AH1096">
            <v>0</v>
          </cell>
          <cell r="AI1096">
            <v>0</v>
          </cell>
          <cell r="AJ1096">
            <v>0</v>
          </cell>
          <cell r="AK1096">
            <v>0</v>
          </cell>
          <cell r="AL1096">
            <v>0</v>
          </cell>
          <cell r="AM1096">
            <v>0</v>
          </cell>
          <cell r="AN1096">
            <v>0</v>
          </cell>
          <cell r="AP1096">
            <v>0</v>
          </cell>
          <cell r="AT1096" t="str">
            <v>57</v>
          </cell>
        </row>
        <row r="1097">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D1097">
            <v>0</v>
          </cell>
          <cell r="AE1097">
            <v>0</v>
          </cell>
          <cell r="AF1097">
            <v>0</v>
          </cell>
          <cell r="AG1097">
            <v>0</v>
          </cell>
          <cell r="AH1097">
            <v>0</v>
          </cell>
          <cell r="AI1097">
            <v>0</v>
          </cell>
          <cell r="AJ1097">
            <v>0</v>
          </cell>
          <cell r="AK1097">
            <v>0</v>
          </cell>
          <cell r="AL1097">
            <v>0</v>
          </cell>
          <cell r="AM1097">
            <v>0</v>
          </cell>
          <cell r="AN1097">
            <v>0</v>
          </cell>
          <cell r="AP1097">
            <v>0</v>
          </cell>
          <cell r="AT1097">
            <v>0</v>
          </cell>
        </row>
        <row r="1098">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D1098">
            <v>0</v>
          </cell>
          <cell r="AE1098">
            <v>0</v>
          </cell>
          <cell r="AF1098">
            <v>0</v>
          </cell>
          <cell r="AG1098">
            <v>0</v>
          </cell>
          <cell r="AH1098">
            <v>0</v>
          </cell>
          <cell r="AI1098">
            <v>0</v>
          </cell>
          <cell r="AJ1098">
            <v>0</v>
          </cell>
          <cell r="AK1098">
            <v>0</v>
          </cell>
          <cell r="AL1098">
            <v>0</v>
          </cell>
          <cell r="AM1098">
            <v>0</v>
          </cell>
          <cell r="AN1098">
            <v>0</v>
          </cell>
          <cell r="AP1098">
            <v>0</v>
          </cell>
          <cell r="AT1098">
            <v>11</v>
          </cell>
        </row>
        <row r="1099">
          <cell r="J1099">
            <v>0</v>
          </cell>
          <cell r="K1099">
            <v>0</v>
          </cell>
          <cell r="L1099">
            <v>0</v>
          </cell>
          <cell r="M1099">
            <v>0</v>
          </cell>
          <cell r="N1099">
            <v>0</v>
          </cell>
          <cell r="O1099">
            <v>0</v>
          </cell>
          <cell r="P1099">
            <v>0</v>
          </cell>
          <cell r="Q1099">
            <v>102081.68</v>
          </cell>
          <cell r="R1099">
            <v>0</v>
          </cell>
          <cell r="S1099">
            <v>0</v>
          </cell>
          <cell r="T1099">
            <v>0</v>
          </cell>
          <cell r="U1099">
            <v>0</v>
          </cell>
          <cell r="V1099">
            <v>0</v>
          </cell>
          <cell r="W1099">
            <v>0</v>
          </cell>
          <cell r="X1099">
            <v>0</v>
          </cell>
          <cell r="Y1099">
            <v>0</v>
          </cell>
          <cell r="Z1099">
            <v>0</v>
          </cell>
          <cell r="AA1099">
            <v>0</v>
          </cell>
          <cell r="AD1099">
            <v>10481.261666666667</v>
          </cell>
          <cell r="AE1099">
            <v>8506.8066666666655</v>
          </cell>
          <cell r="AF1099">
            <v>8506.8066666666655</v>
          </cell>
          <cell r="AG1099">
            <v>8506.8066666666655</v>
          </cell>
          <cell r="AH1099">
            <v>8506.8066666666655</v>
          </cell>
          <cell r="AI1099">
            <v>8506.8066666666655</v>
          </cell>
          <cell r="AJ1099">
            <v>8506.8066666666655</v>
          </cell>
          <cell r="AK1099">
            <v>8506.8066666666655</v>
          </cell>
          <cell r="AL1099">
            <v>8506.8066666666655</v>
          </cell>
          <cell r="AM1099">
            <v>8506.8066666666655</v>
          </cell>
          <cell r="AN1099">
            <v>8506.8066666666655</v>
          </cell>
          <cell r="AP1099">
            <v>28760.719166666666</v>
          </cell>
          <cell r="AT1099" t="str">
            <v>57</v>
          </cell>
        </row>
        <row r="1100">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D1100">
            <v>0</v>
          </cell>
          <cell r="AE1100">
            <v>0</v>
          </cell>
          <cell r="AF1100">
            <v>0</v>
          </cell>
          <cell r="AG1100">
            <v>0</v>
          </cell>
          <cell r="AH1100">
            <v>0</v>
          </cell>
          <cell r="AI1100">
            <v>0</v>
          </cell>
          <cell r="AJ1100">
            <v>0</v>
          </cell>
          <cell r="AK1100">
            <v>0</v>
          </cell>
          <cell r="AL1100">
            <v>0</v>
          </cell>
          <cell r="AM1100">
            <v>0</v>
          </cell>
          <cell r="AN1100">
            <v>0</v>
          </cell>
          <cell r="AP1100">
            <v>0</v>
          </cell>
          <cell r="AT1100" t="str">
            <v>11</v>
          </cell>
        </row>
        <row r="1101">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D1101">
            <v>0</v>
          </cell>
          <cell r="AE1101">
            <v>0</v>
          </cell>
          <cell r="AF1101">
            <v>0</v>
          </cell>
          <cell r="AG1101">
            <v>0</v>
          </cell>
          <cell r="AH1101">
            <v>0</v>
          </cell>
          <cell r="AI1101">
            <v>0</v>
          </cell>
          <cell r="AJ1101">
            <v>0</v>
          </cell>
          <cell r="AK1101">
            <v>0</v>
          </cell>
          <cell r="AL1101">
            <v>0</v>
          </cell>
          <cell r="AM1101">
            <v>0</v>
          </cell>
          <cell r="AN1101">
            <v>0</v>
          </cell>
          <cell r="AP1101">
            <v>0</v>
          </cell>
          <cell r="AT1101" t="str">
            <v>11</v>
          </cell>
        </row>
        <row r="1102">
          <cell r="J1102">
            <v>12399.37</v>
          </cell>
          <cell r="K1102">
            <v>12399.37</v>
          </cell>
          <cell r="L1102">
            <v>12399.37</v>
          </cell>
          <cell r="M1102">
            <v>12399.37</v>
          </cell>
          <cell r="N1102">
            <v>19899.37</v>
          </cell>
          <cell r="O1102">
            <v>19899.37</v>
          </cell>
          <cell r="P1102">
            <v>19899.37</v>
          </cell>
          <cell r="Q1102">
            <v>19899.37</v>
          </cell>
          <cell r="R1102">
            <v>19899.37</v>
          </cell>
          <cell r="S1102">
            <v>19899.37</v>
          </cell>
          <cell r="T1102">
            <v>19899.37</v>
          </cell>
          <cell r="U1102">
            <v>19899.37</v>
          </cell>
          <cell r="V1102">
            <v>19899.37</v>
          </cell>
          <cell r="W1102">
            <v>19899.37</v>
          </cell>
          <cell r="X1102">
            <v>19899.37</v>
          </cell>
          <cell r="Y1102">
            <v>19899.37</v>
          </cell>
          <cell r="Z1102">
            <v>19899.37</v>
          </cell>
          <cell r="AA1102">
            <v>19899.37</v>
          </cell>
          <cell r="AD1102">
            <v>14586.869999999997</v>
          </cell>
          <cell r="AE1102">
            <v>15211.869999999997</v>
          </cell>
          <cell r="AF1102">
            <v>15836.869999999997</v>
          </cell>
          <cell r="AG1102">
            <v>16461.87</v>
          </cell>
          <cell r="AH1102">
            <v>17086.87</v>
          </cell>
          <cell r="AI1102">
            <v>17711.87</v>
          </cell>
          <cell r="AJ1102">
            <v>18336.87</v>
          </cell>
          <cell r="AK1102">
            <v>18961.87</v>
          </cell>
          <cell r="AL1102">
            <v>19586.87</v>
          </cell>
          <cell r="AM1102">
            <v>19899.37</v>
          </cell>
          <cell r="AN1102">
            <v>19899.37</v>
          </cell>
          <cell r="AP1102">
            <v>19070.22958333333</v>
          </cell>
          <cell r="AT1102" t="str">
            <v xml:space="preserve"> </v>
          </cell>
        </row>
        <row r="1103">
          <cell r="J1103">
            <v>9569.2199999999993</v>
          </cell>
          <cell r="K1103">
            <v>0</v>
          </cell>
          <cell r="L1103">
            <v>0</v>
          </cell>
          <cell r="M1103">
            <v>0</v>
          </cell>
          <cell r="N1103">
            <v>0</v>
          </cell>
          <cell r="O1103">
            <v>0</v>
          </cell>
          <cell r="P1103">
            <v>0</v>
          </cell>
          <cell r="Q1103">
            <v>0</v>
          </cell>
          <cell r="R1103">
            <v>0</v>
          </cell>
          <cell r="S1103">
            <v>0</v>
          </cell>
          <cell r="T1103">
            <v>0</v>
          </cell>
          <cell r="U1103">
            <v>31911.69</v>
          </cell>
          <cell r="V1103">
            <v>93333.68</v>
          </cell>
          <cell r="W1103">
            <v>93333.68</v>
          </cell>
          <cell r="X1103">
            <v>93333.68</v>
          </cell>
          <cell r="Y1103">
            <v>124003.62</v>
          </cell>
          <cell r="Z1103">
            <v>0</v>
          </cell>
          <cell r="AA1103">
            <v>0</v>
          </cell>
          <cell r="AD1103">
            <v>81010.595416666663</v>
          </cell>
          <cell r="AE1103">
            <v>65346.579166666663</v>
          </cell>
          <cell r="AF1103">
            <v>47014.740833333337</v>
          </cell>
          <cell r="AG1103">
            <v>28585.975000000002</v>
          </cell>
          <cell r="AH1103">
            <v>11389.935416666667</v>
          </cell>
          <cell r="AI1103">
            <v>6946.9283333333333</v>
          </cell>
          <cell r="AJ1103">
            <v>14326.0175</v>
          </cell>
          <cell r="AK1103">
            <v>22103.824166666669</v>
          </cell>
          <cell r="AL1103">
            <v>31159.544999999998</v>
          </cell>
          <cell r="AM1103">
            <v>36326.362499999996</v>
          </cell>
          <cell r="AN1103">
            <v>36326.362499999996</v>
          </cell>
          <cell r="AP1103">
            <v>36326.362499999996</v>
          </cell>
          <cell r="AT1103" t="str">
            <v>57</v>
          </cell>
        </row>
        <row r="1104">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D1104">
            <v>0</v>
          </cell>
          <cell r="AE1104">
            <v>0</v>
          </cell>
          <cell r="AF1104">
            <v>0</v>
          </cell>
          <cell r="AG1104">
            <v>0</v>
          </cell>
          <cell r="AH1104">
            <v>0</v>
          </cell>
          <cell r="AI1104">
            <v>0</v>
          </cell>
          <cell r="AJ1104">
            <v>0</v>
          </cell>
          <cell r="AK1104">
            <v>0</v>
          </cell>
          <cell r="AL1104">
            <v>0</v>
          </cell>
          <cell r="AM1104">
            <v>0</v>
          </cell>
          <cell r="AN1104">
            <v>0</v>
          </cell>
          <cell r="AP1104">
            <v>0</v>
          </cell>
          <cell r="AT1104" t="str">
            <v>57</v>
          </cell>
        </row>
        <row r="1105">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D1105">
            <v>0</v>
          </cell>
          <cell r="AE1105">
            <v>0</v>
          </cell>
          <cell r="AF1105">
            <v>0</v>
          </cell>
          <cell r="AG1105">
            <v>0</v>
          </cell>
          <cell r="AH1105">
            <v>0</v>
          </cell>
          <cell r="AI1105">
            <v>0</v>
          </cell>
          <cell r="AJ1105">
            <v>0</v>
          </cell>
          <cell r="AK1105">
            <v>0</v>
          </cell>
          <cell r="AL1105">
            <v>0</v>
          </cell>
          <cell r="AM1105">
            <v>0</v>
          </cell>
          <cell r="AN1105">
            <v>0</v>
          </cell>
          <cell r="AP1105">
            <v>0</v>
          </cell>
          <cell r="AT1105" t="str">
            <v>23</v>
          </cell>
        </row>
        <row r="1106">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D1106">
            <v>0</v>
          </cell>
          <cell r="AE1106">
            <v>0</v>
          </cell>
          <cell r="AF1106">
            <v>0</v>
          </cell>
          <cell r="AG1106">
            <v>0</v>
          </cell>
          <cell r="AH1106">
            <v>0</v>
          </cell>
          <cell r="AI1106">
            <v>0</v>
          </cell>
          <cell r="AJ1106">
            <v>0</v>
          </cell>
          <cell r="AK1106">
            <v>0</v>
          </cell>
          <cell r="AL1106">
            <v>0</v>
          </cell>
          <cell r="AM1106">
            <v>0</v>
          </cell>
          <cell r="AN1106">
            <v>0</v>
          </cell>
          <cell r="AP1106">
            <v>0</v>
          </cell>
          <cell r="AT1106" t="str">
            <v>57</v>
          </cell>
        </row>
        <row r="1107">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D1107">
            <v>0</v>
          </cell>
          <cell r="AE1107">
            <v>0</v>
          </cell>
          <cell r="AF1107">
            <v>0</v>
          </cell>
          <cell r="AG1107">
            <v>0</v>
          </cell>
          <cell r="AH1107">
            <v>0</v>
          </cell>
          <cell r="AI1107">
            <v>0</v>
          </cell>
          <cell r="AJ1107">
            <v>0</v>
          </cell>
          <cell r="AK1107">
            <v>0</v>
          </cell>
          <cell r="AL1107">
            <v>0</v>
          </cell>
          <cell r="AM1107">
            <v>0</v>
          </cell>
          <cell r="AN1107">
            <v>0</v>
          </cell>
          <cell r="AP1107">
            <v>0</v>
          </cell>
          <cell r="AT1107">
            <v>11</v>
          </cell>
        </row>
        <row r="1108">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D1108">
            <v>0</v>
          </cell>
          <cell r="AE1108">
            <v>0</v>
          </cell>
          <cell r="AF1108">
            <v>0</v>
          </cell>
          <cell r="AG1108">
            <v>0</v>
          </cell>
          <cell r="AH1108">
            <v>0</v>
          </cell>
          <cell r="AI1108">
            <v>0</v>
          </cell>
          <cell r="AJ1108">
            <v>0</v>
          </cell>
          <cell r="AK1108">
            <v>0</v>
          </cell>
          <cell r="AL1108">
            <v>0</v>
          </cell>
          <cell r="AM1108">
            <v>0</v>
          </cell>
          <cell r="AN1108">
            <v>0</v>
          </cell>
          <cell r="AP1108">
            <v>0</v>
          </cell>
          <cell r="AT1108" t="str">
            <v>23</v>
          </cell>
        </row>
        <row r="1109">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D1109">
            <v>0</v>
          </cell>
          <cell r="AE1109">
            <v>0</v>
          </cell>
          <cell r="AF1109">
            <v>0</v>
          </cell>
          <cell r="AG1109">
            <v>0</v>
          </cell>
          <cell r="AH1109">
            <v>0</v>
          </cell>
          <cell r="AI1109">
            <v>0</v>
          </cell>
          <cell r="AJ1109">
            <v>0</v>
          </cell>
          <cell r="AK1109">
            <v>0</v>
          </cell>
          <cell r="AL1109">
            <v>0</v>
          </cell>
          <cell r="AM1109">
            <v>0</v>
          </cell>
          <cell r="AN1109">
            <v>0</v>
          </cell>
          <cell r="AP1109">
            <v>0</v>
          </cell>
          <cell r="AT1109" t="str">
            <v>57</v>
          </cell>
        </row>
        <row r="1110">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D1110">
            <v>0</v>
          </cell>
          <cell r="AE1110">
            <v>0</v>
          </cell>
          <cell r="AF1110">
            <v>0</v>
          </cell>
          <cell r="AG1110">
            <v>0</v>
          </cell>
          <cell r="AH1110">
            <v>0</v>
          </cell>
          <cell r="AI1110">
            <v>0</v>
          </cell>
          <cell r="AJ1110">
            <v>0</v>
          </cell>
          <cell r="AK1110">
            <v>0</v>
          </cell>
          <cell r="AL1110">
            <v>0</v>
          </cell>
          <cell r="AM1110">
            <v>0</v>
          </cell>
          <cell r="AN1110">
            <v>0</v>
          </cell>
          <cell r="AP1110">
            <v>0</v>
          </cell>
          <cell r="AT1110" t="str">
            <v>57</v>
          </cell>
        </row>
        <row r="1111">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D1111">
            <v>0</v>
          </cell>
          <cell r="AE1111">
            <v>0</v>
          </cell>
          <cell r="AF1111">
            <v>0</v>
          </cell>
          <cell r="AG1111">
            <v>0</v>
          </cell>
          <cell r="AH1111">
            <v>0</v>
          </cell>
          <cell r="AI1111">
            <v>0</v>
          </cell>
          <cell r="AJ1111">
            <v>0</v>
          </cell>
          <cell r="AK1111">
            <v>0</v>
          </cell>
          <cell r="AL1111">
            <v>0</v>
          </cell>
          <cell r="AM1111">
            <v>0</v>
          </cell>
          <cell r="AN1111">
            <v>0</v>
          </cell>
          <cell r="AP1111">
            <v>0</v>
          </cell>
          <cell r="AT1111" t="str">
            <v>11</v>
          </cell>
        </row>
        <row r="1112">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D1112">
            <v>0</v>
          </cell>
          <cell r="AE1112">
            <v>0</v>
          </cell>
          <cell r="AF1112">
            <v>0</v>
          </cell>
          <cell r="AG1112">
            <v>0</v>
          </cell>
          <cell r="AH1112">
            <v>0</v>
          </cell>
          <cell r="AI1112">
            <v>0</v>
          </cell>
          <cell r="AJ1112">
            <v>0</v>
          </cell>
          <cell r="AK1112">
            <v>0</v>
          </cell>
          <cell r="AL1112">
            <v>0</v>
          </cell>
          <cell r="AM1112">
            <v>0</v>
          </cell>
          <cell r="AN1112">
            <v>0</v>
          </cell>
          <cell r="AP1112">
            <v>0</v>
          </cell>
          <cell r="AT1112" t="str">
            <v>23</v>
          </cell>
        </row>
        <row r="1113">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D1113">
            <v>0</v>
          </cell>
          <cell r="AE1113">
            <v>0</v>
          </cell>
          <cell r="AF1113">
            <v>0</v>
          </cell>
          <cell r="AG1113">
            <v>0</v>
          </cell>
          <cell r="AH1113">
            <v>0</v>
          </cell>
          <cell r="AI1113">
            <v>0</v>
          </cell>
          <cell r="AJ1113">
            <v>0</v>
          </cell>
          <cell r="AK1113">
            <v>0</v>
          </cell>
          <cell r="AL1113">
            <v>0</v>
          </cell>
          <cell r="AM1113">
            <v>0</v>
          </cell>
          <cell r="AN1113">
            <v>0</v>
          </cell>
          <cell r="AP1113">
            <v>0</v>
          </cell>
          <cell r="AT1113" t="str">
            <v>11</v>
          </cell>
        </row>
        <row r="1114">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D1114">
            <v>0</v>
          </cell>
          <cell r="AE1114">
            <v>0</v>
          </cell>
          <cell r="AF1114">
            <v>0</v>
          </cell>
          <cell r="AG1114">
            <v>0</v>
          </cell>
          <cell r="AH1114">
            <v>0</v>
          </cell>
          <cell r="AI1114">
            <v>0</v>
          </cell>
          <cell r="AJ1114">
            <v>0</v>
          </cell>
          <cell r="AK1114">
            <v>0</v>
          </cell>
          <cell r="AL1114">
            <v>0</v>
          </cell>
          <cell r="AM1114">
            <v>0</v>
          </cell>
          <cell r="AN1114">
            <v>0</v>
          </cell>
          <cell r="AP1114">
            <v>0</v>
          </cell>
          <cell r="AT1114" t="str">
            <v>23</v>
          </cell>
        </row>
        <row r="1115">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D1115">
            <v>0</v>
          </cell>
          <cell r="AE1115">
            <v>0</v>
          </cell>
          <cell r="AF1115">
            <v>0</v>
          </cell>
          <cell r="AG1115">
            <v>0</v>
          </cell>
          <cell r="AH1115">
            <v>0</v>
          </cell>
          <cell r="AI1115">
            <v>0</v>
          </cell>
          <cell r="AJ1115">
            <v>0</v>
          </cell>
          <cell r="AK1115">
            <v>0</v>
          </cell>
          <cell r="AL1115">
            <v>0</v>
          </cell>
          <cell r="AM1115">
            <v>0</v>
          </cell>
          <cell r="AN1115">
            <v>0</v>
          </cell>
          <cell r="AP1115">
            <v>39</v>
          </cell>
          <cell r="AT1115" t="str">
            <v>11</v>
          </cell>
        </row>
        <row r="1116">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D1116">
            <v>0</v>
          </cell>
          <cell r="AE1116">
            <v>0</v>
          </cell>
          <cell r="AF1116">
            <v>0</v>
          </cell>
          <cell r="AG1116">
            <v>0</v>
          </cell>
          <cell r="AH1116">
            <v>0</v>
          </cell>
          <cell r="AI1116">
            <v>0</v>
          </cell>
          <cell r="AJ1116">
            <v>0</v>
          </cell>
          <cell r="AK1116">
            <v>0</v>
          </cell>
          <cell r="AL1116">
            <v>0</v>
          </cell>
          <cell r="AM1116">
            <v>0</v>
          </cell>
          <cell r="AN1116">
            <v>0</v>
          </cell>
          <cell r="AP1116">
            <v>0</v>
          </cell>
          <cell r="AT1116" t="str">
            <v>23</v>
          </cell>
        </row>
        <row r="1117">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D1117">
            <v>0</v>
          </cell>
          <cell r="AE1117">
            <v>0</v>
          </cell>
          <cell r="AF1117">
            <v>0</v>
          </cell>
          <cell r="AG1117">
            <v>0</v>
          </cell>
          <cell r="AH1117">
            <v>0</v>
          </cell>
          <cell r="AI1117">
            <v>0</v>
          </cell>
          <cell r="AJ1117">
            <v>0</v>
          </cell>
          <cell r="AK1117">
            <v>0</v>
          </cell>
          <cell r="AL1117">
            <v>0</v>
          </cell>
          <cell r="AM1117">
            <v>0</v>
          </cell>
          <cell r="AN1117">
            <v>0</v>
          </cell>
          <cell r="AP1117">
            <v>0</v>
          </cell>
          <cell r="AT1117" t="str">
            <v>11</v>
          </cell>
        </row>
        <row r="1118">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D1118">
            <v>0</v>
          </cell>
          <cell r="AE1118">
            <v>0</v>
          </cell>
          <cell r="AF1118">
            <v>0</v>
          </cell>
          <cell r="AG1118">
            <v>0</v>
          </cell>
          <cell r="AH1118">
            <v>0</v>
          </cell>
          <cell r="AI1118">
            <v>0</v>
          </cell>
          <cell r="AJ1118">
            <v>0</v>
          </cell>
          <cell r="AK1118">
            <v>0</v>
          </cell>
          <cell r="AL1118">
            <v>0</v>
          </cell>
          <cell r="AM1118">
            <v>0</v>
          </cell>
          <cell r="AN1118">
            <v>0</v>
          </cell>
          <cell r="AP1118">
            <v>0</v>
          </cell>
          <cell r="AT1118" t="str">
            <v>57</v>
          </cell>
        </row>
        <row r="1119">
          <cell r="J1119">
            <v>0</v>
          </cell>
          <cell r="K1119">
            <v>0</v>
          </cell>
          <cell r="L1119">
            <v>0</v>
          </cell>
          <cell r="M1119">
            <v>0</v>
          </cell>
          <cell r="N1119">
            <v>0</v>
          </cell>
          <cell r="O1119">
            <v>0</v>
          </cell>
          <cell r="P1119">
            <v>0</v>
          </cell>
          <cell r="Q1119">
            <v>0</v>
          </cell>
          <cell r="R1119">
            <v>21799.5</v>
          </cell>
          <cell r="S1119">
            <v>25960</v>
          </cell>
          <cell r="T1119">
            <v>0</v>
          </cell>
          <cell r="U1119">
            <v>56828</v>
          </cell>
          <cell r="V1119">
            <v>56828</v>
          </cell>
          <cell r="W1119">
            <v>56828</v>
          </cell>
          <cell r="X1119">
            <v>57232.38</v>
          </cell>
          <cell r="Y1119">
            <v>0</v>
          </cell>
          <cell r="Z1119">
            <v>0</v>
          </cell>
          <cell r="AA1119">
            <v>0</v>
          </cell>
          <cell r="AD1119">
            <v>0</v>
          </cell>
          <cell r="AE1119">
            <v>908.3125</v>
          </cell>
          <cell r="AF1119">
            <v>2898.2916666666665</v>
          </cell>
          <cell r="AG1119">
            <v>3979.9583333333335</v>
          </cell>
          <cell r="AH1119">
            <v>6347.791666666667</v>
          </cell>
          <cell r="AI1119">
            <v>11083.458333333334</v>
          </cell>
          <cell r="AJ1119">
            <v>15819.125</v>
          </cell>
          <cell r="AK1119">
            <v>20571.640833333335</v>
          </cell>
          <cell r="AL1119">
            <v>22956.323333333334</v>
          </cell>
          <cell r="AM1119">
            <v>22956.323333333334</v>
          </cell>
          <cell r="AN1119">
            <v>22956.323333333334</v>
          </cell>
          <cell r="AP1119">
            <v>22956.323333333334</v>
          </cell>
          <cell r="AT1119" t="str">
            <v>11</v>
          </cell>
        </row>
        <row r="1120">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D1120">
            <v>0</v>
          </cell>
          <cell r="AE1120">
            <v>0</v>
          </cell>
          <cell r="AF1120">
            <v>0</v>
          </cell>
          <cell r="AG1120">
            <v>0</v>
          </cell>
          <cell r="AH1120">
            <v>0</v>
          </cell>
          <cell r="AI1120">
            <v>0</v>
          </cell>
          <cell r="AJ1120">
            <v>0</v>
          </cell>
          <cell r="AK1120">
            <v>0</v>
          </cell>
          <cell r="AL1120">
            <v>0</v>
          </cell>
          <cell r="AM1120">
            <v>0</v>
          </cell>
          <cell r="AN1120">
            <v>0</v>
          </cell>
          <cell r="AP1120">
            <v>0</v>
          </cell>
          <cell r="AT1120" t="str">
            <v>23</v>
          </cell>
        </row>
        <row r="1121">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D1121">
            <v>0</v>
          </cell>
          <cell r="AE1121">
            <v>0</v>
          </cell>
          <cell r="AF1121">
            <v>0</v>
          </cell>
          <cell r="AG1121">
            <v>0</v>
          </cell>
          <cell r="AH1121">
            <v>0</v>
          </cell>
          <cell r="AI1121">
            <v>0</v>
          </cell>
          <cell r="AJ1121">
            <v>0</v>
          </cell>
          <cell r="AK1121">
            <v>0</v>
          </cell>
          <cell r="AL1121">
            <v>0</v>
          </cell>
          <cell r="AM1121">
            <v>0</v>
          </cell>
          <cell r="AN1121">
            <v>0</v>
          </cell>
          <cell r="AP1121">
            <v>0</v>
          </cell>
          <cell r="AT1121" t="str">
            <v>57</v>
          </cell>
        </row>
        <row r="1122">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D1122">
            <v>0</v>
          </cell>
          <cell r="AE1122">
            <v>0</v>
          </cell>
          <cell r="AF1122">
            <v>0</v>
          </cell>
          <cell r="AG1122">
            <v>0</v>
          </cell>
          <cell r="AH1122">
            <v>0</v>
          </cell>
          <cell r="AI1122">
            <v>0</v>
          </cell>
          <cell r="AJ1122">
            <v>0</v>
          </cell>
          <cell r="AK1122">
            <v>0</v>
          </cell>
          <cell r="AL1122">
            <v>0</v>
          </cell>
          <cell r="AM1122">
            <v>0</v>
          </cell>
          <cell r="AN1122">
            <v>0</v>
          </cell>
          <cell r="AP1122">
            <v>0</v>
          </cell>
          <cell r="AT1122" t="str">
            <v>57</v>
          </cell>
        </row>
        <row r="1123">
          <cell r="J1123">
            <v>1300386.67</v>
          </cell>
          <cell r="K1123">
            <v>1198680.31</v>
          </cell>
          <cell r="L1123">
            <v>1198680.31</v>
          </cell>
          <cell r="M1123">
            <v>1198680.31</v>
          </cell>
          <cell r="N1123">
            <v>1144595.21</v>
          </cell>
          <cell r="O1123">
            <v>1144595.21</v>
          </cell>
          <cell r="P1123">
            <v>1144595.21</v>
          </cell>
          <cell r="Q1123">
            <v>948621.34</v>
          </cell>
          <cell r="R1123">
            <v>948621.34</v>
          </cell>
          <cell r="S1123">
            <v>948621.34</v>
          </cell>
          <cell r="T1123">
            <v>934285.03</v>
          </cell>
          <cell r="U1123">
            <v>934285.03</v>
          </cell>
          <cell r="V1123">
            <v>934285.03</v>
          </cell>
          <cell r="W1123">
            <v>901581.33</v>
          </cell>
          <cell r="X1123">
            <v>901581.33</v>
          </cell>
          <cell r="Y1123">
            <v>901581.33</v>
          </cell>
          <cell r="Z1123">
            <v>913572.54</v>
          </cell>
          <cell r="AA1123">
            <v>913572.54</v>
          </cell>
          <cell r="AD1123">
            <v>1304426.592916667</v>
          </cell>
          <cell r="AE1123">
            <v>1241884.3087500003</v>
          </cell>
          <cell r="AF1123">
            <v>1179342.0245833336</v>
          </cell>
          <cell r="AG1123">
            <v>1132816.6474999997</v>
          </cell>
          <cell r="AH1123">
            <v>1102308.1775</v>
          </cell>
          <cell r="AI1123">
            <v>1071799.7074999998</v>
          </cell>
          <cell r="AJ1123">
            <v>1044166.3483333332</v>
          </cell>
          <cell r="AK1123">
            <v>1019408.0999999997</v>
          </cell>
          <cell r="AL1123">
            <v>994649.85166666668</v>
          </cell>
          <cell r="AM1123">
            <v>972644.78291666659</v>
          </cell>
          <cell r="AN1123">
            <v>953392.89375000016</v>
          </cell>
          <cell r="AP1123">
            <v>914487.08041666669</v>
          </cell>
          <cell r="AT1123">
            <v>0</v>
          </cell>
        </row>
        <row r="1124">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D1124">
            <v>0</v>
          </cell>
          <cell r="AE1124">
            <v>0</v>
          </cell>
          <cell r="AF1124">
            <v>0</v>
          </cell>
          <cell r="AG1124">
            <v>0</v>
          </cell>
          <cell r="AH1124">
            <v>0</v>
          </cell>
          <cell r="AI1124">
            <v>0</v>
          </cell>
          <cell r="AJ1124">
            <v>0</v>
          </cell>
          <cell r="AK1124">
            <v>0</v>
          </cell>
          <cell r="AL1124">
            <v>0</v>
          </cell>
          <cell r="AM1124">
            <v>0</v>
          </cell>
          <cell r="AN1124">
            <v>0</v>
          </cell>
          <cell r="AP1124">
            <v>0</v>
          </cell>
          <cell r="AT1124" t="str">
            <v>57</v>
          </cell>
        </row>
        <row r="1125">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D1125">
            <v>0</v>
          </cell>
          <cell r="AE1125">
            <v>0</v>
          </cell>
          <cell r="AF1125">
            <v>0</v>
          </cell>
          <cell r="AG1125">
            <v>0</v>
          </cell>
          <cell r="AH1125">
            <v>0</v>
          </cell>
          <cell r="AI1125">
            <v>0</v>
          </cell>
          <cell r="AJ1125">
            <v>0</v>
          </cell>
          <cell r="AK1125">
            <v>0</v>
          </cell>
          <cell r="AL1125">
            <v>0</v>
          </cell>
          <cell r="AM1125">
            <v>0</v>
          </cell>
          <cell r="AN1125">
            <v>0</v>
          </cell>
          <cell r="AP1125">
            <v>0</v>
          </cell>
          <cell r="AT1125" t="str">
            <v>11</v>
          </cell>
        </row>
        <row r="1126">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D1126">
            <v>0</v>
          </cell>
          <cell r="AE1126">
            <v>0</v>
          </cell>
          <cell r="AF1126">
            <v>0</v>
          </cell>
          <cell r="AG1126">
            <v>0</v>
          </cell>
          <cell r="AH1126">
            <v>0</v>
          </cell>
          <cell r="AI1126">
            <v>0</v>
          </cell>
          <cell r="AJ1126">
            <v>0</v>
          </cell>
          <cell r="AK1126">
            <v>0</v>
          </cell>
          <cell r="AL1126">
            <v>0</v>
          </cell>
          <cell r="AM1126">
            <v>0</v>
          </cell>
          <cell r="AN1126">
            <v>0</v>
          </cell>
          <cell r="AP1126">
            <v>0</v>
          </cell>
          <cell r="AT1126">
            <v>0</v>
          </cell>
        </row>
        <row r="1127">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2758408.96</v>
          </cell>
          <cell r="AD1127">
            <v>0</v>
          </cell>
          <cell r="AE1127">
            <v>0</v>
          </cell>
          <cell r="AF1127">
            <v>0</v>
          </cell>
          <cell r="AG1127">
            <v>0</v>
          </cell>
          <cell r="AH1127">
            <v>0</v>
          </cell>
          <cell r="AI1127">
            <v>0</v>
          </cell>
          <cell r="AJ1127">
            <v>0</v>
          </cell>
          <cell r="AK1127">
            <v>0</v>
          </cell>
          <cell r="AL1127">
            <v>0</v>
          </cell>
          <cell r="AM1127">
            <v>0</v>
          </cell>
          <cell r="AN1127">
            <v>114933.70666666667</v>
          </cell>
          <cell r="AP1127">
            <v>230153.95499999999</v>
          </cell>
          <cell r="AT1127" t="str">
            <v>11</v>
          </cell>
        </row>
        <row r="1128">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D1128">
            <v>0</v>
          </cell>
          <cell r="AE1128">
            <v>0</v>
          </cell>
          <cell r="AF1128">
            <v>0</v>
          </cell>
          <cell r="AG1128">
            <v>0</v>
          </cell>
          <cell r="AH1128">
            <v>0</v>
          </cell>
          <cell r="AI1128">
            <v>0</v>
          </cell>
          <cell r="AJ1128">
            <v>0</v>
          </cell>
          <cell r="AK1128">
            <v>0</v>
          </cell>
          <cell r="AL1128">
            <v>0</v>
          </cell>
          <cell r="AM1128">
            <v>0</v>
          </cell>
          <cell r="AN1128">
            <v>0</v>
          </cell>
          <cell r="AP1128">
            <v>0</v>
          </cell>
          <cell r="AT1128" t="str">
            <v>23</v>
          </cell>
        </row>
        <row r="1129">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D1129">
            <v>0</v>
          </cell>
          <cell r="AE1129">
            <v>0</v>
          </cell>
          <cell r="AF1129">
            <v>0</v>
          </cell>
          <cell r="AG1129">
            <v>0</v>
          </cell>
          <cell r="AH1129">
            <v>0</v>
          </cell>
          <cell r="AI1129">
            <v>0</v>
          </cell>
          <cell r="AJ1129">
            <v>0</v>
          </cell>
          <cell r="AK1129">
            <v>0</v>
          </cell>
          <cell r="AL1129">
            <v>0</v>
          </cell>
          <cell r="AM1129">
            <v>0</v>
          </cell>
          <cell r="AN1129">
            <v>0</v>
          </cell>
          <cell r="AP1129">
            <v>0</v>
          </cell>
          <cell r="AT1129" t="str">
            <v>23</v>
          </cell>
        </row>
        <row r="1130">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D1130">
            <v>0</v>
          </cell>
          <cell r="AE1130">
            <v>0</v>
          </cell>
          <cell r="AF1130">
            <v>0</v>
          </cell>
          <cell r="AG1130">
            <v>0</v>
          </cell>
          <cell r="AH1130">
            <v>0</v>
          </cell>
          <cell r="AI1130">
            <v>0</v>
          </cell>
          <cell r="AJ1130">
            <v>0</v>
          </cell>
          <cell r="AK1130">
            <v>0</v>
          </cell>
          <cell r="AL1130">
            <v>0</v>
          </cell>
          <cell r="AM1130">
            <v>0</v>
          </cell>
          <cell r="AN1130">
            <v>0</v>
          </cell>
          <cell r="AP1130">
            <v>0</v>
          </cell>
          <cell r="AT1130" t="str">
            <v>57</v>
          </cell>
        </row>
        <row r="1131">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D1131">
            <v>0</v>
          </cell>
          <cell r="AE1131">
            <v>0</v>
          </cell>
          <cell r="AF1131">
            <v>0</v>
          </cell>
          <cell r="AG1131">
            <v>0</v>
          </cell>
          <cell r="AH1131">
            <v>0</v>
          </cell>
          <cell r="AI1131">
            <v>0</v>
          </cell>
          <cell r="AJ1131">
            <v>0</v>
          </cell>
          <cell r="AK1131">
            <v>0</v>
          </cell>
          <cell r="AL1131">
            <v>0</v>
          </cell>
          <cell r="AM1131">
            <v>0</v>
          </cell>
          <cell r="AN1131">
            <v>0</v>
          </cell>
          <cell r="AP1131">
            <v>0</v>
          </cell>
          <cell r="AT1131" t="str">
            <v>57</v>
          </cell>
        </row>
        <row r="1132">
          <cell r="J1132">
            <v>29317680.600000001</v>
          </cell>
          <cell r="K1132">
            <v>13939669.17</v>
          </cell>
          <cell r="L1132">
            <v>13140019.08</v>
          </cell>
          <cell r="M1132">
            <v>16040998.060000001</v>
          </cell>
          <cell r="N1132">
            <v>18522578.190000001</v>
          </cell>
          <cell r="O1132">
            <v>18135274.719999999</v>
          </cell>
          <cell r="P1132">
            <v>8407416.9499999993</v>
          </cell>
          <cell r="Q1132">
            <v>0</v>
          </cell>
          <cell r="R1132">
            <v>13807212.59</v>
          </cell>
          <cell r="S1132">
            <v>22995495.850000001</v>
          </cell>
          <cell r="T1132">
            <v>11575598.720000001</v>
          </cell>
          <cell r="U1132">
            <v>6518938.3799999999</v>
          </cell>
          <cell r="V1132">
            <v>11502051.58</v>
          </cell>
          <cell r="W1132">
            <v>13695639.060000001</v>
          </cell>
          <cell r="X1132">
            <v>18671185.309999999</v>
          </cell>
          <cell r="Y1132">
            <v>14001058.539999999</v>
          </cell>
          <cell r="Z1132">
            <v>17949983.300000001</v>
          </cell>
          <cell r="AA1132">
            <v>17039062.370000001</v>
          </cell>
          <cell r="AD1132">
            <v>29821983.499583334</v>
          </cell>
          <cell r="AE1132">
            <v>25474508.637916666</v>
          </cell>
          <cell r="AF1132">
            <v>21800519.129999999</v>
          </cell>
          <cell r="AG1132">
            <v>18415661.307083331</v>
          </cell>
          <cell r="AH1132">
            <v>15630557.814583333</v>
          </cell>
          <cell r="AI1132">
            <v>13624422.316666668</v>
          </cell>
          <cell r="AJ1132">
            <v>12871936.519583335</v>
          </cell>
          <cell r="AK1132">
            <v>13092233.857916666</v>
          </cell>
          <cell r="AL1132">
            <v>13237701.637500001</v>
          </cell>
          <cell r="AM1132">
            <v>13128846.037083333</v>
          </cell>
          <cell r="AN1132">
            <v>13059312.402083337</v>
          </cell>
          <cell r="AP1132">
            <v>15493595.417083332</v>
          </cell>
          <cell r="AT1132" t="str">
            <v>57</v>
          </cell>
        </row>
        <row r="1133">
          <cell r="J1133">
            <v>0</v>
          </cell>
          <cell r="K1133">
            <v>0</v>
          </cell>
          <cell r="L1133">
            <v>0</v>
          </cell>
          <cell r="M1133">
            <v>0</v>
          </cell>
          <cell r="N1133">
            <v>0</v>
          </cell>
          <cell r="O1133">
            <v>0</v>
          </cell>
          <cell r="P1133">
            <v>0</v>
          </cell>
          <cell r="Q1133">
            <v>0</v>
          </cell>
          <cell r="R1133">
            <v>-143902.99</v>
          </cell>
          <cell r="S1133">
            <v>-143902.99</v>
          </cell>
          <cell r="T1133">
            <v>-143902.99</v>
          </cell>
          <cell r="U1133">
            <v>-143902.99</v>
          </cell>
          <cell r="V1133">
            <v>-143902.99</v>
          </cell>
          <cell r="W1133">
            <v>-143902.99</v>
          </cell>
          <cell r="X1133">
            <v>-143902.99</v>
          </cell>
          <cell r="Y1133">
            <v>-143902.99</v>
          </cell>
          <cell r="Z1133">
            <v>0</v>
          </cell>
          <cell r="AA1133">
            <v>0</v>
          </cell>
          <cell r="AD1133">
            <v>0</v>
          </cell>
          <cell r="AE1133">
            <v>-5995.9579166666663</v>
          </cell>
          <cell r="AF1133">
            <v>-17987.873749999999</v>
          </cell>
          <cell r="AG1133">
            <v>-29979.789583333331</v>
          </cell>
          <cell r="AH1133">
            <v>-41971.705416666664</v>
          </cell>
          <cell r="AI1133">
            <v>-53963.621249999997</v>
          </cell>
          <cell r="AJ1133">
            <v>-65955.537083333329</v>
          </cell>
          <cell r="AK1133">
            <v>-77947.452916666662</v>
          </cell>
          <cell r="AL1133">
            <v>-89939.36874999998</v>
          </cell>
          <cell r="AM1133">
            <v>-95935.32666666666</v>
          </cell>
          <cell r="AN1133">
            <v>-95935.32666666666</v>
          </cell>
          <cell r="AP1133">
            <v>-95935.32666666666</v>
          </cell>
          <cell r="AT1133" t="str">
            <v>57</v>
          </cell>
        </row>
        <row r="1134">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D1134">
            <v>0</v>
          </cell>
          <cell r="AE1134">
            <v>0</v>
          </cell>
          <cell r="AF1134">
            <v>0</v>
          </cell>
          <cell r="AG1134">
            <v>0</v>
          </cell>
          <cell r="AH1134">
            <v>0</v>
          </cell>
          <cell r="AI1134">
            <v>0</v>
          </cell>
          <cell r="AJ1134">
            <v>0</v>
          </cell>
          <cell r="AK1134">
            <v>0</v>
          </cell>
          <cell r="AL1134">
            <v>0</v>
          </cell>
          <cell r="AM1134">
            <v>0</v>
          </cell>
          <cell r="AN1134">
            <v>0</v>
          </cell>
          <cell r="AP1134">
            <v>0</v>
          </cell>
          <cell r="AT1134" t="str">
            <v>23</v>
          </cell>
        </row>
        <row r="1135">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D1135">
            <v>0</v>
          </cell>
          <cell r="AE1135">
            <v>0</v>
          </cell>
          <cell r="AF1135">
            <v>0</v>
          </cell>
          <cell r="AG1135">
            <v>0</v>
          </cell>
          <cell r="AH1135">
            <v>0</v>
          </cell>
          <cell r="AI1135">
            <v>0</v>
          </cell>
          <cell r="AJ1135">
            <v>0</v>
          </cell>
          <cell r="AK1135">
            <v>0</v>
          </cell>
          <cell r="AL1135">
            <v>0</v>
          </cell>
          <cell r="AM1135">
            <v>0</v>
          </cell>
          <cell r="AN1135">
            <v>0</v>
          </cell>
          <cell r="AP1135">
            <v>0</v>
          </cell>
          <cell r="AT1135" t="str">
            <v>23</v>
          </cell>
        </row>
        <row r="1136">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D1136">
            <v>0</v>
          </cell>
          <cell r="AE1136">
            <v>0</v>
          </cell>
          <cell r="AF1136">
            <v>0</v>
          </cell>
          <cell r="AG1136">
            <v>0</v>
          </cell>
          <cell r="AH1136">
            <v>0</v>
          </cell>
          <cell r="AI1136">
            <v>0</v>
          </cell>
          <cell r="AJ1136">
            <v>0</v>
          </cell>
          <cell r="AK1136">
            <v>0</v>
          </cell>
          <cell r="AL1136">
            <v>0</v>
          </cell>
          <cell r="AM1136">
            <v>0</v>
          </cell>
          <cell r="AN1136">
            <v>0</v>
          </cell>
          <cell r="AP1136">
            <v>0</v>
          </cell>
          <cell r="AT1136" t="str">
            <v>57</v>
          </cell>
        </row>
        <row r="1137">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D1137">
            <v>0</v>
          </cell>
          <cell r="AE1137">
            <v>0</v>
          </cell>
          <cell r="AF1137">
            <v>0</v>
          </cell>
          <cell r="AG1137">
            <v>0</v>
          </cell>
          <cell r="AH1137">
            <v>0</v>
          </cell>
          <cell r="AI1137">
            <v>0</v>
          </cell>
          <cell r="AJ1137">
            <v>0</v>
          </cell>
          <cell r="AK1137">
            <v>0</v>
          </cell>
          <cell r="AL1137">
            <v>0</v>
          </cell>
          <cell r="AM1137">
            <v>0</v>
          </cell>
          <cell r="AN1137">
            <v>0</v>
          </cell>
          <cell r="AP1137">
            <v>0</v>
          </cell>
          <cell r="AT1137">
            <v>0</v>
          </cell>
        </row>
        <row r="1138">
          <cell r="J1138">
            <v>7989232</v>
          </cell>
          <cell r="K1138">
            <v>7998721</v>
          </cell>
          <cell r="L1138">
            <v>7998721</v>
          </cell>
          <cell r="M1138">
            <v>7998721</v>
          </cell>
          <cell r="N1138">
            <v>8008370</v>
          </cell>
          <cell r="O1138">
            <v>8008370</v>
          </cell>
          <cell r="P1138">
            <v>8008370</v>
          </cell>
          <cell r="Q1138">
            <v>8018182</v>
          </cell>
          <cell r="R1138">
            <v>8018182</v>
          </cell>
          <cell r="S1138">
            <v>8018182</v>
          </cell>
          <cell r="T1138">
            <v>8032859</v>
          </cell>
          <cell r="U1138">
            <v>8032859</v>
          </cell>
          <cell r="V1138">
            <v>8032859</v>
          </cell>
          <cell r="W1138">
            <v>8047782</v>
          </cell>
          <cell r="X1138">
            <v>8047782</v>
          </cell>
          <cell r="Y1138">
            <v>8047782</v>
          </cell>
          <cell r="Z1138">
            <v>8062957</v>
          </cell>
          <cell r="AA1138">
            <v>8062957</v>
          </cell>
          <cell r="AD1138">
            <v>7995650.625</v>
          </cell>
          <cell r="AE1138">
            <v>7998840.875</v>
          </cell>
          <cell r="AF1138">
            <v>8002031.125</v>
          </cell>
          <cell r="AG1138">
            <v>8005444.041666667</v>
          </cell>
          <cell r="AH1138">
            <v>8009079.625</v>
          </cell>
          <cell r="AI1138">
            <v>8012715.208333333</v>
          </cell>
          <cell r="AJ1138">
            <v>8016577.208333333</v>
          </cell>
          <cell r="AK1138">
            <v>8020665.625</v>
          </cell>
          <cell r="AL1138">
            <v>8024754.041666667</v>
          </cell>
          <cell r="AM1138">
            <v>8029072.708333333</v>
          </cell>
          <cell r="AN1138">
            <v>8033621.625</v>
          </cell>
          <cell r="AP1138">
            <v>8012238.875</v>
          </cell>
          <cell r="AT1138" t="str">
            <v>57</v>
          </cell>
        </row>
        <row r="1139">
          <cell r="J1139">
            <v>62260372.530000001</v>
          </cell>
          <cell r="K1139">
            <v>62246365.829999998</v>
          </cell>
          <cell r="L1139">
            <v>62246365.829999998</v>
          </cell>
          <cell r="M1139">
            <v>62246365.829999998</v>
          </cell>
          <cell r="N1139">
            <v>62946100.609999999</v>
          </cell>
          <cell r="O1139">
            <v>62946100.609999999</v>
          </cell>
          <cell r="P1139">
            <v>62946100.609999999</v>
          </cell>
          <cell r="Q1139">
            <v>61453331.560000002</v>
          </cell>
          <cell r="R1139">
            <v>61453331.560000002</v>
          </cell>
          <cell r="S1139">
            <v>61453331.560000002</v>
          </cell>
          <cell r="T1139">
            <v>61036700.759999998</v>
          </cell>
          <cell r="U1139">
            <v>61036700.759999998</v>
          </cell>
          <cell r="V1139">
            <v>61036700.759999998</v>
          </cell>
          <cell r="W1139">
            <v>60980358.170000002</v>
          </cell>
          <cell r="X1139">
            <v>60980358.170000002</v>
          </cell>
          <cell r="Y1139">
            <v>60980358.170000002</v>
          </cell>
          <cell r="Z1139">
            <v>61657705.950000003</v>
          </cell>
          <cell r="AA1139">
            <v>61657705.950000003</v>
          </cell>
          <cell r="AD1139">
            <v>62630746.226249993</v>
          </cell>
          <cell r="AE1139">
            <v>62469064.788749993</v>
          </cell>
          <cell r="AF1139">
            <v>62307383.351249993</v>
          </cell>
          <cell r="AG1139">
            <v>62175556.308749996</v>
          </cell>
          <cell r="AH1139">
            <v>62073583.661249995</v>
          </cell>
          <cell r="AI1139">
            <v>61971611.013749994</v>
          </cell>
          <cell r="AJ1139">
            <v>61867874.370833337</v>
          </cell>
          <cell r="AK1139">
            <v>61762373.732499994</v>
          </cell>
          <cell r="AL1139">
            <v>61656873.094166659</v>
          </cell>
          <cell r="AM1139">
            <v>61550439.664166652</v>
          </cell>
          <cell r="AN1139">
            <v>61443073.442499995</v>
          </cell>
          <cell r="AP1139">
            <v>61005530.601666681</v>
          </cell>
          <cell r="AT1139" t="str">
            <v>57</v>
          </cell>
        </row>
        <row r="1140">
          <cell r="J1140">
            <v>7642404</v>
          </cell>
          <cell r="K1140">
            <v>7726826</v>
          </cell>
          <cell r="L1140">
            <v>7726826</v>
          </cell>
          <cell r="M1140">
            <v>7726826</v>
          </cell>
          <cell r="N1140">
            <v>7772522</v>
          </cell>
          <cell r="O1140">
            <v>7772522</v>
          </cell>
          <cell r="P1140">
            <v>7772522</v>
          </cell>
          <cell r="Q1140">
            <v>7734211</v>
          </cell>
          <cell r="R1140">
            <v>7734211</v>
          </cell>
          <cell r="S1140">
            <v>7734211</v>
          </cell>
          <cell r="T1140">
            <v>7667812</v>
          </cell>
          <cell r="U1140">
            <v>7667812</v>
          </cell>
          <cell r="V1140">
            <v>7667812</v>
          </cell>
          <cell r="W1140">
            <v>7599685</v>
          </cell>
          <cell r="X1140">
            <v>7599685</v>
          </cell>
          <cell r="Y1140">
            <v>7599685</v>
          </cell>
          <cell r="Z1140">
            <v>7508396</v>
          </cell>
          <cell r="AA1140">
            <v>7508396</v>
          </cell>
          <cell r="AD1140">
            <v>7629549.75</v>
          </cell>
          <cell r="AE1140">
            <v>7681521.083333333</v>
          </cell>
          <cell r="AF1140">
            <v>7704351.166666667</v>
          </cell>
          <cell r="AG1140">
            <v>7717546.583333333</v>
          </cell>
          <cell r="AH1140">
            <v>7722166.75</v>
          </cell>
          <cell r="AI1140">
            <v>7724284.083333333</v>
          </cell>
          <cell r="AJ1140">
            <v>7720045.208333333</v>
          </cell>
          <cell r="AK1140">
            <v>7709450.125</v>
          </cell>
          <cell r="AL1140">
            <v>7698855.041666667</v>
          </cell>
          <cell r="AM1140">
            <v>7682552.25</v>
          </cell>
          <cell r="AN1140">
            <v>7660541.75</v>
          </cell>
          <cell r="AP1140">
            <v>7612707.25</v>
          </cell>
          <cell r="AT1140" t="str">
            <v>56</v>
          </cell>
        </row>
        <row r="1141">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D1141">
            <v>0</v>
          </cell>
          <cell r="AE1141">
            <v>0</v>
          </cell>
          <cell r="AF1141">
            <v>0</v>
          </cell>
          <cell r="AG1141">
            <v>0</v>
          </cell>
          <cell r="AH1141">
            <v>0</v>
          </cell>
          <cell r="AI1141">
            <v>0</v>
          </cell>
          <cell r="AJ1141">
            <v>0</v>
          </cell>
          <cell r="AK1141">
            <v>0</v>
          </cell>
          <cell r="AL1141">
            <v>0</v>
          </cell>
          <cell r="AM1141">
            <v>0</v>
          </cell>
          <cell r="AN1141">
            <v>0</v>
          </cell>
          <cell r="AP1141">
            <v>0</v>
          </cell>
          <cell r="AT1141" t="str">
            <v>23</v>
          </cell>
        </row>
        <row r="1142">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D1142">
            <v>0</v>
          </cell>
          <cell r="AE1142">
            <v>0</v>
          </cell>
          <cell r="AF1142">
            <v>0</v>
          </cell>
          <cell r="AG1142">
            <v>0</v>
          </cell>
          <cell r="AH1142">
            <v>0</v>
          </cell>
          <cell r="AI1142">
            <v>0</v>
          </cell>
          <cell r="AJ1142">
            <v>0</v>
          </cell>
          <cell r="AK1142">
            <v>0</v>
          </cell>
          <cell r="AL1142">
            <v>0</v>
          </cell>
          <cell r="AM1142">
            <v>0</v>
          </cell>
          <cell r="AN1142">
            <v>0</v>
          </cell>
          <cell r="AP1142">
            <v>0</v>
          </cell>
          <cell r="AT1142" t="str">
            <v>23</v>
          </cell>
        </row>
        <row r="1143">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D1143">
            <v>0</v>
          </cell>
          <cell r="AE1143">
            <v>0</v>
          </cell>
          <cell r="AF1143">
            <v>0</v>
          </cell>
          <cell r="AG1143">
            <v>0</v>
          </cell>
          <cell r="AH1143">
            <v>0</v>
          </cell>
          <cell r="AI1143">
            <v>0</v>
          </cell>
          <cell r="AJ1143">
            <v>0</v>
          </cell>
          <cell r="AK1143">
            <v>0</v>
          </cell>
          <cell r="AL1143">
            <v>0</v>
          </cell>
          <cell r="AM1143">
            <v>0</v>
          </cell>
          <cell r="AN1143">
            <v>0</v>
          </cell>
          <cell r="AP1143">
            <v>0</v>
          </cell>
          <cell r="AT1143" t="str">
            <v>57</v>
          </cell>
        </row>
        <row r="1144">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D1144">
            <v>0</v>
          </cell>
          <cell r="AE1144">
            <v>0</v>
          </cell>
          <cell r="AF1144">
            <v>0</v>
          </cell>
          <cell r="AG1144">
            <v>0</v>
          </cell>
          <cell r="AH1144">
            <v>0</v>
          </cell>
          <cell r="AI1144">
            <v>0</v>
          </cell>
          <cell r="AJ1144">
            <v>0</v>
          </cell>
          <cell r="AK1144">
            <v>0</v>
          </cell>
          <cell r="AL1144">
            <v>0</v>
          </cell>
          <cell r="AM1144">
            <v>0</v>
          </cell>
          <cell r="AN1144">
            <v>0</v>
          </cell>
          <cell r="AP1144">
            <v>0</v>
          </cell>
          <cell r="AT1144" t="str">
            <v>57</v>
          </cell>
        </row>
        <row r="1145">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D1145">
            <v>0</v>
          </cell>
          <cell r="AE1145">
            <v>0</v>
          </cell>
          <cell r="AF1145">
            <v>0</v>
          </cell>
          <cell r="AG1145">
            <v>0</v>
          </cell>
          <cell r="AH1145">
            <v>0</v>
          </cell>
          <cell r="AI1145">
            <v>0</v>
          </cell>
          <cell r="AJ1145">
            <v>0</v>
          </cell>
          <cell r="AK1145">
            <v>0</v>
          </cell>
          <cell r="AL1145">
            <v>0</v>
          </cell>
          <cell r="AM1145">
            <v>0</v>
          </cell>
          <cell r="AN1145">
            <v>0</v>
          </cell>
          <cell r="AP1145">
            <v>0</v>
          </cell>
          <cell r="AT1145" t="str">
            <v>23</v>
          </cell>
        </row>
        <row r="1146">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D1146">
            <v>0</v>
          </cell>
          <cell r="AE1146">
            <v>0</v>
          </cell>
          <cell r="AF1146">
            <v>0</v>
          </cell>
          <cell r="AG1146">
            <v>0</v>
          </cell>
          <cell r="AH1146">
            <v>0</v>
          </cell>
          <cell r="AI1146">
            <v>0</v>
          </cell>
          <cell r="AJ1146">
            <v>0</v>
          </cell>
          <cell r="AK1146">
            <v>0</v>
          </cell>
          <cell r="AL1146">
            <v>0</v>
          </cell>
          <cell r="AM1146">
            <v>0</v>
          </cell>
          <cell r="AN1146">
            <v>0</v>
          </cell>
          <cell r="AP1146">
            <v>0</v>
          </cell>
          <cell r="AT1146" t="str">
            <v>5</v>
          </cell>
        </row>
        <row r="1147">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D1147">
            <v>0</v>
          </cell>
          <cell r="AE1147">
            <v>0</v>
          </cell>
          <cell r="AF1147">
            <v>0</v>
          </cell>
          <cell r="AG1147">
            <v>0</v>
          </cell>
          <cell r="AH1147">
            <v>0</v>
          </cell>
          <cell r="AI1147">
            <v>0</v>
          </cell>
          <cell r="AJ1147">
            <v>0</v>
          </cell>
          <cell r="AK1147">
            <v>0</v>
          </cell>
          <cell r="AL1147">
            <v>0</v>
          </cell>
          <cell r="AM1147">
            <v>0</v>
          </cell>
          <cell r="AN1147">
            <v>0</v>
          </cell>
          <cell r="AP1147">
            <v>0</v>
          </cell>
          <cell r="AT1147" t="str">
            <v>23</v>
          </cell>
        </row>
        <row r="1148">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D1148">
            <v>0</v>
          </cell>
          <cell r="AE1148">
            <v>0</v>
          </cell>
          <cell r="AF1148">
            <v>0</v>
          </cell>
          <cell r="AG1148">
            <v>0</v>
          </cell>
          <cell r="AH1148">
            <v>0</v>
          </cell>
          <cell r="AI1148">
            <v>0</v>
          </cell>
          <cell r="AJ1148">
            <v>0</v>
          </cell>
          <cell r="AK1148">
            <v>0</v>
          </cell>
          <cell r="AL1148">
            <v>0</v>
          </cell>
          <cell r="AM1148">
            <v>0</v>
          </cell>
          <cell r="AN1148">
            <v>0</v>
          </cell>
          <cell r="AP1148">
            <v>0</v>
          </cell>
          <cell r="AT1148" t="str">
            <v>23</v>
          </cell>
        </row>
        <row r="1149">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D1149">
            <v>0</v>
          </cell>
          <cell r="AE1149">
            <v>0</v>
          </cell>
          <cell r="AF1149">
            <v>0</v>
          </cell>
          <cell r="AG1149">
            <v>0</v>
          </cell>
          <cell r="AH1149">
            <v>0</v>
          </cell>
          <cell r="AI1149">
            <v>0</v>
          </cell>
          <cell r="AJ1149">
            <v>0</v>
          </cell>
          <cell r="AK1149">
            <v>0</v>
          </cell>
          <cell r="AL1149">
            <v>0</v>
          </cell>
          <cell r="AM1149">
            <v>0</v>
          </cell>
          <cell r="AN1149">
            <v>0</v>
          </cell>
          <cell r="AP1149">
            <v>0</v>
          </cell>
          <cell r="AT1149" t="str">
            <v>11</v>
          </cell>
        </row>
        <row r="1150">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D1150">
            <v>0</v>
          </cell>
          <cell r="AE1150">
            <v>0</v>
          </cell>
          <cell r="AF1150">
            <v>0</v>
          </cell>
          <cell r="AG1150">
            <v>0</v>
          </cell>
          <cell r="AH1150">
            <v>0</v>
          </cell>
          <cell r="AI1150">
            <v>0</v>
          </cell>
          <cell r="AJ1150">
            <v>0</v>
          </cell>
          <cell r="AK1150">
            <v>0</v>
          </cell>
          <cell r="AL1150">
            <v>0</v>
          </cell>
          <cell r="AM1150">
            <v>0</v>
          </cell>
          <cell r="AN1150">
            <v>0</v>
          </cell>
          <cell r="AP1150">
            <v>0</v>
          </cell>
          <cell r="AT1150" t="str">
            <v>57</v>
          </cell>
        </row>
        <row r="1151">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D1151">
            <v>0</v>
          </cell>
          <cell r="AE1151">
            <v>0</v>
          </cell>
          <cell r="AF1151">
            <v>0</v>
          </cell>
          <cell r="AG1151">
            <v>0</v>
          </cell>
          <cell r="AH1151">
            <v>0</v>
          </cell>
          <cell r="AI1151">
            <v>0</v>
          </cell>
          <cell r="AJ1151">
            <v>0</v>
          </cell>
          <cell r="AK1151">
            <v>0</v>
          </cell>
          <cell r="AL1151">
            <v>0</v>
          </cell>
          <cell r="AM1151">
            <v>0</v>
          </cell>
          <cell r="AN1151">
            <v>0</v>
          </cell>
          <cell r="AP1151">
            <v>0</v>
          </cell>
          <cell r="AT1151" t="str">
            <v>11</v>
          </cell>
        </row>
        <row r="1152">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D1152">
            <v>0</v>
          </cell>
          <cell r="AE1152">
            <v>0</v>
          </cell>
          <cell r="AF1152">
            <v>0</v>
          </cell>
          <cell r="AG1152">
            <v>0</v>
          </cell>
          <cell r="AH1152">
            <v>0</v>
          </cell>
          <cell r="AI1152">
            <v>0</v>
          </cell>
          <cell r="AJ1152">
            <v>0</v>
          </cell>
          <cell r="AK1152">
            <v>0</v>
          </cell>
          <cell r="AL1152">
            <v>0</v>
          </cell>
          <cell r="AM1152">
            <v>0</v>
          </cell>
          <cell r="AN1152">
            <v>0</v>
          </cell>
          <cell r="AP1152">
            <v>0</v>
          </cell>
          <cell r="AT1152" t="str">
            <v>57</v>
          </cell>
        </row>
        <row r="1153">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D1153">
            <v>0</v>
          </cell>
          <cell r="AE1153">
            <v>0</v>
          </cell>
          <cell r="AF1153">
            <v>0</v>
          </cell>
          <cell r="AG1153">
            <v>0</v>
          </cell>
          <cell r="AH1153">
            <v>0</v>
          </cell>
          <cell r="AI1153">
            <v>0</v>
          </cell>
          <cell r="AJ1153">
            <v>0</v>
          </cell>
          <cell r="AK1153">
            <v>0</v>
          </cell>
          <cell r="AL1153">
            <v>0</v>
          </cell>
          <cell r="AM1153">
            <v>0</v>
          </cell>
          <cell r="AN1153">
            <v>0</v>
          </cell>
          <cell r="AP1153">
            <v>0</v>
          </cell>
          <cell r="AT1153" t="str">
            <v>11</v>
          </cell>
        </row>
        <row r="1154">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D1154">
            <v>0</v>
          </cell>
          <cell r="AE1154">
            <v>0</v>
          </cell>
          <cell r="AF1154">
            <v>0</v>
          </cell>
          <cell r="AG1154">
            <v>0</v>
          </cell>
          <cell r="AH1154">
            <v>0</v>
          </cell>
          <cell r="AI1154">
            <v>0</v>
          </cell>
          <cell r="AJ1154">
            <v>0</v>
          </cell>
          <cell r="AK1154">
            <v>0</v>
          </cell>
          <cell r="AL1154">
            <v>0</v>
          </cell>
          <cell r="AM1154">
            <v>0</v>
          </cell>
          <cell r="AN1154">
            <v>0</v>
          </cell>
          <cell r="AP1154">
            <v>0</v>
          </cell>
          <cell r="AT1154" t="str">
            <v>23</v>
          </cell>
        </row>
        <row r="1155">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D1155">
            <v>0</v>
          </cell>
          <cell r="AE1155">
            <v>0</v>
          </cell>
          <cell r="AF1155">
            <v>0</v>
          </cell>
          <cell r="AG1155">
            <v>0</v>
          </cell>
          <cell r="AH1155">
            <v>0</v>
          </cell>
          <cell r="AI1155">
            <v>0</v>
          </cell>
          <cell r="AJ1155">
            <v>0</v>
          </cell>
          <cell r="AK1155">
            <v>0</v>
          </cell>
          <cell r="AL1155">
            <v>0</v>
          </cell>
          <cell r="AM1155">
            <v>0</v>
          </cell>
          <cell r="AN1155">
            <v>0</v>
          </cell>
          <cell r="AP1155">
            <v>0</v>
          </cell>
          <cell r="AT1155" t="str">
            <v>5</v>
          </cell>
        </row>
        <row r="1156">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D1156">
            <v>0</v>
          </cell>
          <cell r="AE1156">
            <v>0</v>
          </cell>
          <cell r="AF1156">
            <v>0</v>
          </cell>
          <cell r="AG1156">
            <v>0</v>
          </cell>
          <cell r="AH1156">
            <v>0</v>
          </cell>
          <cell r="AI1156">
            <v>0</v>
          </cell>
          <cell r="AJ1156">
            <v>0</v>
          </cell>
          <cell r="AK1156">
            <v>0</v>
          </cell>
          <cell r="AL1156">
            <v>0</v>
          </cell>
          <cell r="AM1156">
            <v>0</v>
          </cell>
          <cell r="AN1156">
            <v>0</v>
          </cell>
          <cell r="AP1156">
            <v>0</v>
          </cell>
          <cell r="AT1156" t="str">
            <v>23</v>
          </cell>
        </row>
        <row r="1157">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D1157">
            <v>0</v>
          </cell>
          <cell r="AE1157">
            <v>0</v>
          </cell>
          <cell r="AF1157">
            <v>0</v>
          </cell>
          <cell r="AG1157">
            <v>0</v>
          </cell>
          <cell r="AH1157">
            <v>0</v>
          </cell>
          <cell r="AI1157">
            <v>0</v>
          </cell>
          <cell r="AJ1157">
            <v>0</v>
          </cell>
          <cell r="AK1157">
            <v>0</v>
          </cell>
          <cell r="AL1157">
            <v>0</v>
          </cell>
          <cell r="AM1157">
            <v>0</v>
          </cell>
          <cell r="AN1157">
            <v>0</v>
          </cell>
          <cell r="AP1157">
            <v>0</v>
          </cell>
          <cell r="AT1157" t="str">
            <v>57</v>
          </cell>
        </row>
        <row r="1158">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D1158">
            <v>0</v>
          </cell>
          <cell r="AE1158">
            <v>0</v>
          </cell>
          <cell r="AF1158">
            <v>0</v>
          </cell>
          <cell r="AG1158">
            <v>0</v>
          </cell>
          <cell r="AH1158">
            <v>0</v>
          </cell>
          <cell r="AI1158">
            <v>0</v>
          </cell>
          <cell r="AJ1158">
            <v>0</v>
          </cell>
          <cell r="AK1158">
            <v>0</v>
          </cell>
          <cell r="AL1158">
            <v>0</v>
          </cell>
          <cell r="AM1158">
            <v>0</v>
          </cell>
          <cell r="AN1158">
            <v>0</v>
          </cell>
          <cell r="AP1158">
            <v>0</v>
          </cell>
          <cell r="AT1158" t="str">
            <v>23</v>
          </cell>
        </row>
        <row r="1159">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D1159">
            <v>0</v>
          </cell>
          <cell r="AE1159">
            <v>0</v>
          </cell>
          <cell r="AF1159">
            <v>0</v>
          </cell>
          <cell r="AG1159">
            <v>0</v>
          </cell>
          <cell r="AH1159">
            <v>0</v>
          </cell>
          <cell r="AI1159">
            <v>0</v>
          </cell>
          <cell r="AJ1159">
            <v>0</v>
          </cell>
          <cell r="AK1159">
            <v>0</v>
          </cell>
          <cell r="AL1159">
            <v>0</v>
          </cell>
          <cell r="AM1159">
            <v>0</v>
          </cell>
          <cell r="AN1159">
            <v>0</v>
          </cell>
          <cell r="AP1159">
            <v>0</v>
          </cell>
          <cell r="AT1159" t="str">
            <v>57</v>
          </cell>
        </row>
        <row r="1160">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D1160">
            <v>0</v>
          </cell>
          <cell r="AE1160">
            <v>0</v>
          </cell>
          <cell r="AF1160">
            <v>0</v>
          </cell>
          <cell r="AG1160">
            <v>0</v>
          </cell>
          <cell r="AH1160">
            <v>0</v>
          </cell>
          <cell r="AI1160">
            <v>0</v>
          </cell>
          <cell r="AJ1160">
            <v>0</v>
          </cell>
          <cell r="AK1160">
            <v>0</v>
          </cell>
          <cell r="AL1160">
            <v>0</v>
          </cell>
          <cell r="AM1160">
            <v>0</v>
          </cell>
          <cell r="AN1160">
            <v>0</v>
          </cell>
          <cell r="AP1160">
            <v>0</v>
          </cell>
          <cell r="AT1160">
            <v>11</v>
          </cell>
        </row>
        <row r="1161">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D1161">
            <v>0</v>
          </cell>
          <cell r="AE1161">
            <v>0</v>
          </cell>
          <cell r="AF1161">
            <v>0</v>
          </cell>
          <cell r="AG1161">
            <v>0</v>
          </cell>
          <cell r="AH1161">
            <v>0</v>
          </cell>
          <cell r="AI1161">
            <v>0</v>
          </cell>
          <cell r="AJ1161">
            <v>0</v>
          </cell>
          <cell r="AK1161">
            <v>0</v>
          </cell>
          <cell r="AL1161">
            <v>0</v>
          </cell>
          <cell r="AM1161">
            <v>0</v>
          </cell>
          <cell r="AN1161">
            <v>0</v>
          </cell>
          <cell r="AP1161">
            <v>0</v>
          </cell>
          <cell r="AT1161" t="str">
            <v>57</v>
          </cell>
        </row>
        <row r="1162">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D1162">
            <v>0</v>
          </cell>
          <cell r="AE1162">
            <v>0</v>
          </cell>
          <cell r="AF1162">
            <v>0</v>
          </cell>
          <cell r="AG1162">
            <v>0</v>
          </cell>
          <cell r="AH1162">
            <v>0</v>
          </cell>
          <cell r="AI1162">
            <v>0</v>
          </cell>
          <cell r="AJ1162">
            <v>0</v>
          </cell>
          <cell r="AK1162">
            <v>0</v>
          </cell>
          <cell r="AL1162">
            <v>0</v>
          </cell>
          <cell r="AM1162">
            <v>0</v>
          </cell>
          <cell r="AN1162">
            <v>0</v>
          </cell>
          <cell r="AP1162">
            <v>0</v>
          </cell>
          <cell r="AT1162" t="str">
            <v>4</v>
          </cell>
        </row>
        <row r="1163">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D1163">
            <v>0</v>
          </cell>
          <cell r="AE1163">
            <v>0</v>
          </cell>
          <cell r="AF1163">
            <v>0</v>
          </cell>
          <cell r="AG1163">
            <v>0</v>
          </cell>
          <cell r="AH1163">
            <v>0</v>
          </cell>
          <cell r="AI1163">
            <v>0</v>
          </cell>
          <cell r="AJ1163">
            <v>0</v>
          </cell>
          <cell r="AK1163">
            <v>0</v>
          </cell>
          <cell r="AL1163">
            <v>0</v>
          </cell>
          <cell r="AM1163">
            <v>0</v>
          </cell>
          <cell r="AN1163">
            <v>0</v>
          </cell>
          <cell r="AP1163">
            <v>0</v>
          </cell>
          <cell r="AT1163" t="str">
            <v>57</v>
          </cell>
        </row>
        <row r="1164">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D1164">
            <v>0</v>
          </cell>
          <cell r="AE1164">
            <v>0</v>
          </cell>
          <cell r="AF1164">
            <v>0</v>
          </cell>
          <cell r="AG1164">
            <v>0</v>
          </cell>
          <cell r="AH1164">
            <v>0</v>
          </cell>
          <cell r="AI1164">
            <v>0</v>
          </cell>
          <cell r="AJ1164">
            <v>0</v>
          </cell>
          <cell r="AK1164">
            <v>0</v>
          </cell>
          <cell r="AL1164">
            <v>0</v>
          </cell>
          <cell r="AM1164">
            <v>0</v>
          </cell>
          <cell r="AN1164">
            <v>0</v>
          </cell>
          <cell r="AP1164">
            <v>0</v>
          </cell>
          <cell r="AT1164" t="str">
            <v>57</v>
          </cell>
        </row>
        <row r="1165">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D1165">
            <v>0</v>
          </cell>
          <cell r="AE1165">
            <v>0</v>
          </cell>
          <cell r="AF1165">
            <v>0</v>
          </cell>
          <cell r="AG1165">
            <v>0</v>
          </cell>
          <cell r="AH1165">
            <v>0</v>
          </cell>
          <cell r="AI1165">
            <v>0</v>
          </cell>
          <cell r="AJ1165">
            <v>0</v>
          </cell>
          <cell r="AK1165">
            <v>0</v>
          </cell>
          <cell r="AL1165">
            <v>0</v>
          </cell>
          <cell r="AM1165">
            <v>0</v>
          </cell>
          <cell r="AN1165">
            <v>0</v>
          </cell>
          <cell r="AP1165">
            <v>0</v>
          </cell>
          <cell r="AT1165" t="str">
            <v>57</v>
          </cell>
        </row>
        <row r="1166">
          <cell r="J1166">
            <v>2418234.96</v>
          </cell>
          <cell r="K1166">
            <v>2405163.42</v>
          </cell>
          <cell r="L1166">
            <v>2392091.88</v>
          </cell>
          <cell r="M1166">
            <v>2379020.34</v>
          </cell>
          <cell r="N1166">
            <v>2365948.7999999998</v>
          </cell>
          <cell r="O1166">
            <v>2352877.2599999998</v>
          </cell>
          <cell r="P1166">
            <v>2339805.7200000002</v>
          </cell>
          <cell r="Q1166">
            <v>2326734.1800000002</v>
          </cell>
          <cell r="R1166">
            <v>2366138.11</v>
          </cell>
          <cell r="S1166">
            <v>2352770.1</v>
          </cell>
          <cell r="T1166">
            <v>2339402.09</v>
          </cell>
          <cell r="U1166">
            <v>2326034.08</v>
          </cell>
          <cell r="V1166">
            <v>2312666.0699999998</v>
          </cell>
          <cell r="W1166">
            <v>2299298.06</v>
          </cell>
          <cell r="X1166">
            <v>2285930.0499999998</v>
          </cell>
          <cell r="Y1166">
            <v>2272562.04</v>
          </cell>
          <cell r="Z1166">
            <v>2259194.0299999998</v>
          </cell>
          <cell r="AA1166">
            <v>2245826.02</v>
          </cell>
          <cell r="AD1166">
            <v>2404514.7729166667</v>
          </cell>
          <cell r="AE1166">
            <v>2394278.3579166667</v>
          </cell>
          <cell r="AF1166">
            <v>2385567.4208333334</v>
          </cell>
          <cell r="AG1166">
            <v>2376831.7779166666</v>
          </cell>
          <cell r="AH1166">
            <v>2368071.4291666667</v>
          </cell>
          <cell r="AI1166">
            <v>2359286.3745833337</v>
          </cell>
          <cell r="AJ1166">
            <v>2350476.6141666672</v>
          </cell>
          <cell r="AK1166">
            <v>2341642.1479166667</v>
          </cell>
          <cell r="AL1166">
            <v>2332782.9758333331</v>
          </cell>
          <cell r="AM1166">
            <v>2323899.0979166664</v>
          </cell>
          <cell r="AN1166">
            <v>2314990.5141666667</v>
          </cell>
          <cell r="AP1166">
            <v>2297099.2291666665</v>
          </cell>
          <cell r="AT1166" t="str">
            <v xml:space="preserve"> </v>
          </cell>
        </row>
        <row r="1167">
          <cell r="J1167">
            <v>1029947.49</v>
          </cell>
          <cell r="K1167">
            <v>1024380.2</v>
          </cell>
          <cell r="L1167">
            <v>1018812.91</v>
          </cell>
          <cell r="M1167">
            <v>1013245.62</v>
          </cell>
          <cell r="N1167">
            <v>1007678.33</v>
          </cell>
          <cell r="O1167">
            <v>1002111.04</v>
          </cell>
          <cell r="P1167">
            <v>996543.75</v>
          </cell>
          <cell r="Q1167">
            <v>990976.46</v>
          </cell>
          <cell r="R1167">
            <v>985409.17</v>
          </cell>
          <cell r="S1167">
            <v>979841.88</v>
          </cell>
          <cell r="T1167">
            <v>974274.59</v>
          </cell>
          <cell r="U1167">
            <v>968707.3</v>
          </cell>
          <cell r="V1167">
            <v>963140.01</v>
          </cell>
          <cell r="W1167">
            <v>957572.72</v>
          </cell>
          <cell r="X1167">
            <v>952005.43</v>
          </cell>
          <cell r="Y1167">
            <v>946438.14</v>
          </cell>
          <cell r="Z1167">
            <v>940870.85</v>
          </cell>
          <cell r="AA1167">
            <v>935303.56</v>
          </cell>
          <cell r="AD1167">
            <v>1024380.1999999998</v>
          </cell>
          <cell r="AE1167">
            <v>1018812.9100000001</v>
          </cell>
          <cell r="AF1167">
            <v>1013245.6200000001</v>
          </cell>
          <cell r="AG1167">
            <v>1007678.3300000001</v>
          </cell>
          <cell r="AH1167">
            <v>1002111.04</v>
          </cell>
          <cell r="AI1167">
            <v>996543.75</v>
          </cell>
          <cell r="AJ1167">
            <v>990976.46</v>
          </cell>
          <cell r="AK1167">
            <v>985409.17</v>
          </cell>
          <cell r="AL1167">
            <v>979841.88</v>
          </cell>
          <cell r="AM1167">
            <v>974274.59</v>
          </cell>
          <cell r="AN1167">
            <v>968707.29999999993</v>
          </cell>
          <cell r="AP1167">
            <v>957572.72000000009</v>
          </cell>
          <cell r="AT1167" t="str">
            <v xml:space="preserve"> </v>
          </cell>
        </row>
        <row r="1168">
          <cell r="J1168">
            <v>2496358.15</v>
          </cell>
          <cell r="K1168">
            <v>2482864.3199999998</v>
          </cell>
          <cell r="L1168">
            <v>2469370.4900000002</v>
          </cell>
          <cell r="M1168">
            <v>2455876.66</v>
          </cell>
          <cell r="N1168">
            <v>2442382.83</v>
          </cell>
          <cell r="O1168">
            <v>2428889</v>
          </cell>
          <cell r="P1168">
            <v>2415395.17</v>
          </cell>
          <cell r="Q1168">
            <v>2401901.34</v>
          </cell>
          <cell r="R1168">
            <v>2440882.98</v>
          </cell>
          <cell r="S1168">
            <v>2427092.6800000002</v>
          </cell>
          <cell r="T1168">
            <v>2413302.38</v>
          </cell>
          <cell r="U1168">
            <v>2399512.08</v>
          </cell>
          <cell r="V1168">
            <v>2385721.7799999998</v>
          </cell>
          <cell r="W1168">
            <v>2371931.48</v>
          </cell>
          <cell r="X1168">
            <v>2358141.1800000002</v>
          </cell>
          <cell r="Y1168">
            <v>2344350.88</v>
          </cell>
          <cell r="Z1168">
            <v>2330560.58</v>
          </cell>
          <cell r="AA1168">
            <v>2316770.2799999998</v>
          </cell>
          <cell r="AD1168">
            <v>2482215.6729166671</v>
          </cell>
          <cell r="AE1168">
            <v>2471556.967916667</v>
          </cell>
          <cell r="AF1168">
            <v>2462423.7408333337</v>
          </cell>
          <cell r="AG1168">
            <v>2453265.8079166668</v>
          </cell>
          <cell r="AH1168">
            <v>2444083.1691666669</v>
          </cell>
          <cell r="AI1168">
            <v>2434875.8245833335</v>
          </cell>
          <cell r="AJ1168">
            <v>2425643.7741666664</v>
          </cell>
          <cell r="AK1168">
            <v>2416387.0179166668</v>
          </cell>
          <cell r="AL1168">
            <v>2407105.5558333336</v>
          </cell>
          <cell r="AM1168">
            <v>2397799.3879166669</v>
          </cell>
          <cell r="AN1168">
            <v>2388468.5141666667</v>
          </cell>
          <cell r="AP1168">
            <v>2369732.6491666674</v>
          </cell>
          <cell r="AT1168">
            <v>0</v>
          </cell>
        </row>
        <row r="1169">
          <cell r="J1169">
            <v>1315598.72</v>
          </cell>
          <cell r="K1169">
            <v>1308487.3799999999</v>
          </cell>
          <cell r="L1169">
            <v>1301376.04</v>
          </cell>
          <cell r="M1169">
            <v>1294264.7</v>
          </cell>
          <cell r="N1169">
            <v>1287153.3600000001</v>
          </cell>
          <cell r="O1169">
            <v>1280042.02</v>
          </cell>
          <cell r="P1169">
            <v>1272930.68</v>
          </cell>
          <cell r="Q1169">
            <v>1265819.3400000001</v>
          </cell>
          <cell r="R1169">
            <v>1258708</v>
          </cell>
          <cell r="S1169">
            <v>1251596.6599999999</v>
          </cell>
          <cell r="T1169">
            <v>1244485.32</v>
          </cell>
          <cell r="U1169">
            <v>1237373.98</v>
          </cell>
          <cell r="V1169">
            <v>1230262.6399999999</v>
          </cell>
          <cell r="W1169">
            <v>1223151.3</v>
          </cell>
          <cell r="X1169">
            <v>1216039.96</v>
          </cell>
          <cell r="Y1169">
            <v>1208928.6200000001</v>
          </cell>
          <cell r="Z1169">
            <v>1201817.28</v>
          </cell>
          <cell r="AA1169">
            <v>1194705.94</v>
          </cell>
          <cell r="AD1169">
            <v>1308487.3799999999</v>
          </cell>
          <cell r="AE1169">
            <v>1301376.0399999998</v>
          </cell>
          <cell r="AF1169">
            <v>1294264.7</v>
          </cell>
          <cell r="AG1169">
            <v>1287153.3600000001</v>
          </cell>
          <cell r="AH1169">
            <v>1280042.02</v>
          </cell>
          <cell r="AI1169">
            <v>1272930.68</v>
          </cell>
          <cell r="AJ1169">
            <v>1265819.3400000001</v>
          </cell>
          <cell r="AK1169">
            <v>1258708.0000000002</v>
          </cell>
          <cell r="AL1169">
            <v>1251596.6600000001</v>
          </cell>
          <cell r="AM1169">
            <v>1244485.3200000003</v>
          </cell>
          <cell r="AN1169">
            <v>1237373.9800000002</v>
          </cell>
          <cell r="AP1169">
            <v>1223151.3</v>
          </cell>
          <cell r="AT1169">
            <v>0</v>
          </cell>
        </row>
        <row r="1170">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D1170">
            <v>0</v>
          </cell>
          <cell r="AE1170">
            <v>0</v>
          </cell>
          <cell r="AF1170">
            <v>0</v>
          </cell>
          <cell r="AG1170">
            <v>0</v>
          </cell>
          <cell r="AH1170">
            <v>0</v>
          </cell>
          <cell r="AI1170">
            <v>0</v>
          </cell>
          <cell r="AJ1170">
            <v>0</v>
          </cell>
          <cell r="AK1170">
            <v>0</v>
          </cell>
          <cell r="AL1170">
            <v>0</v>
          </cell>
          <cell r="AM1170">
            <v>0</v>
          </cell>
          <cell r="AN1170">
            <v>0</v>
          </cell>
          <cell r="AP1170">
            <v>0</v>
          </cell>
          <cell r="AT1170" t="str">
            <v>23</v>
          </cell>
        </row>
        <row r="1171">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D1171">
            <v>0</v>
          </cell>
          <cell r="AE1171">
            <v>0</v>
          </cell>
          <cell r="AF1171">
            <v>0</v>
          </cell>
          <cell r="AG1171">
            <v>0</v>
          </cell>
          <cell r="AH1171">
            <v>0</v>
          </cell>
          <cell r="AI1171">
            <v>0</v>
          </cell>
          <cell r="AJ1171">
            <v>0</v>
          </cell>
          <cell r="AK1171">
            <v>0</v>
          </cell>
          <cell r="AL1171">
            <v>0</v>
          </cell>
          <cell r="AM1171">
            <v>0</v>
          </cell>
          <cell r="AN1171">
            <v>0</v>
          </cell>
          <cell r="AP1171">
            <v>0</v>
          </cell>
          <cell r="AT1171" t="str">
            <v>23</v>
          </cell>
        </row>
        <row r="1172">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D1172">
            <v>0</v>
          </cell>
          <cell r="AE1172">
            <v>0</v>
          </cell>
          <cell r="AF1172">
            <v>0</v>
          </cell>
          <cell r="AG1172">
            <v>0</v>
          </cell>
          <cell r="AH1172">
            <v>0</v>
          </cell>
          <cell r="AI1172">
            <v>0</v>
          </cell>
          <cell r="AJ1172">
            <v>0</v>
          </cell>
          <cell r="AK1172">
            <v>0</v>
          </cell>
          <cell r="AL1172">
            <v>0</v>
          </cell>
          <cell r="AM1172">
            <v>0</v>
          </cell>
          <cell r="AN1172">
            <v>0</v>
          </cell>
          <cell r="AP1172">
            <v>0</v>
          </cell>
          <cell r="AT1172" t="str">
            <v>23</v>
          </cell>
        </row>
        <row r="1173">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D1173">
            <v>0</v>
          </cell>
          <cell r="AE1173">
            <v>0</v>
          </cell>
          <cell r="AF1173">
            <v>0</v>
          </cell>
          <cell r="AG1173">
            <v>0</v>
          </cell>
          <cell r="AH1173">
            <v>0</v>
          </cell>
          <cell r="AI1173">
            <v>0</v>
          </cell>
          <cell r="AJ1173">
            <v>0</v>
          </cell>
          <cell r="AK1173">
            <v>0</v>
          </cell>
          <cell r="AL1173">
            <v>0</v>
          </cell>
          <cell r="AM1173">
            <v>0</v>
          </cell>
          <cell r="AN1173">
            <v>0</v>
          </cell>
          <cell r="AP1173">
            <v>0</v>
          </cell>
          <cell r="AT1173" t="str">
            <v>23</v>
          </cell>
        </row>
        <row r="1174">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D1174">
            <v>0</v>
          </cell>
          <cell r="AE1174">
            <v>0</v>
          </cell>
          <cell r="AF1174">
            <v>0</v>
          </cell>
          <cell r="AG1174">
            <v>0</v>
          </cell>
          <cell r="AH1174">
            <v>0</v>
          </cell>
          <cell r="AI1174">
            <v>0</v>
          </cell>
          <cell r="AJ1174">
            <v>0</v>
          </cell>
          <cell r="AK1174">
            <v>0</v>
          </cell>
          <cell r="AL1174">
            <v>0</v>
          </cell>
          <cell r="AM1174">
            <v>0</v>
          </cell>
          <cell r="AN1174">
            <v>0</v>
          </cell>
          <cell r="AP1174">
            <v>0</v>
          </cell>
          <cell r="AT1174">
            <v>11</v>
          </cell>
        </row>
        <row r="1175">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D1175">
            <v>0</v>
          </cell>
          <cell r="AE1175">
            <v>0</v>
          </cell>
          <cell r="AF1175">
            <v>0</v>
          </cell>
          <cell r="AG1175">
            <v>0</v>
          </cell>
          <cell r="AH1175">
            <v>0</v>
          </cell>
          <cell r="AI1175">
            <v>0</v>
          </cell>
          <cell r="AJ1175">
            <v>0</v>
          </cell>
          <cell r="AK1175">
            <v>0</v>
          </cell>
          <cell r="AL1175">
            <v>0</v>
          </cell>
          <cell r="AM1175">
            <v>0</v>
          </cell>
          <cell r="AN1175">
            <v>0</v>
          </cell>
          <cell r="AP1175">
            <v>0</v>
          </cell>
          <cell r="AT1175">
            <v>11</v>
          </cell>
        </row>
        <row r="1176">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D1176">
            <v>0</v>
          </cell>
          <cell r="AE1176">
            <v>0</v>
          </cell>
          <cell r="AF1176">
            <v>0</v>
          </cell>
          <cell r="AG1176">
            <v>0</v>
          </cell>
          <cell r="AH1176">
            <v>0</v>
          </cell>
          <cell r="AI1176">
            <v>0</v>
          </cell>
          <cell r="AJ1176">
            <v>0</v>
          </cell>
          <cell r="AK1176">
            <v>0</v>
          </cell>
          <cell r="AL1176">
            <v>0</v>
          </cell>
          <cell r="AM1176">
            <v>0</v>
          </cell>
          <cell r="AN1176">
            <v>0</v>
          </cell>
          <cell r="AP1176">
            <v>0</v>
          </cell>
          <cell r="AT1176" t="str">
            <v>23</v>
          </cell>
        </row>
        <row r="1177">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D1177">
            <v>0</v>
          </cell>
          <cell r="AE1177">
            <v>0</v>
          </cell>
          <cell r="AF1177">
            <v>0</v>
          </cell>
          <cell r="AG1177">
            <v>0</v>
          </cell>
          <cell r="AH1177">
            <v>0</v>
          </cell>
          <cell r="AI1177">
            <v>0</v>
          </cell>
          <cell r="AJ1177">
            <v>0</v>
          </cell>
          <cell r="AK1177">
            <v>0</v>
          </cell>
          <cell r="AL1177">
            <v>0</v>
          </cell>
          <cell r="AM1177">
            <v>0</v>
          </cell>
          <cell r="AN1177">
            <v>0</v>
          </cell>
          <cell r="AP1177">
            <v>0</v>
          </cell>
          <cell r="AT1177" t="str">
            <v>23</v>
          </cell>
        </row>
        <row r="1178">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D1178">
            <v>0</v>
          </cell>
          <cell r="AE1178">
            <v>0</v>
          </cell>
          <cell r="AF1178">
            <v>0</v>
          </cell>
          <cell r="AG1178">
            <v>0</v>
          </cell>
          <cell r="AH1178">
            <v>0</v>
          </cell>
          <cell r="AI1178">
            <v>0</v>
          </cell>
          <cell r="AJ1178">
            <v>0</v>
          </cell>
          <cell r="AK1178">
            <v>0</v>
          </cell>
          <cell r="AL1178">
            <v>0</v>
          </cell>
          <cell r="AM1178">
            <v>0</v>
          </cell>
          <cell r="AN1178">
            <v>0</v>
          </cell>
          <cell r="AP1178">
            <v>0</v>
          </cell>
          <cell r="AT1178" t="str">
            <v>56</v>
          </cell>
        </row>
        <row r="1179">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D1179">
            <v>0</v>
          </cell>
          <cell r="AE1179">
            <v>0</v>
          </cell>
          <cell r="AF1179">
            <v>0</v>
          </cell>
          <cell r="AG1179">
            <v>0</v>
          </cell>
          <cell r="AH1179">
            <v>0</v>
          </cell>
          <cell r="AI1179">
            <v>0</v>
          </cell>
          <cell r="AJ1179">
            <v>0</v>
          </cell>
          <cell r="AK1179">
            <v>0</v>
          </cell>
          <cell r="AL1179">
            <v>0</v>
          </cell>
          <cell r="AM1179">
            <v>0</v>
          </cell>
          <cell r="AN1179">
            <v>0</v>
          </cell>
          <cell r="AP1179">
            <v>3936.6666666666665</v>
          </cell>
          <cell r="AT1179">
            <v>0</v>
          </cell>
        </row>
        <row r="1180">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D1180">
            <v>0</v>
          </cell>
          <cell r="AE1180">
            <v>0</v>
          </cell>
          <cell r="AF1180">
            <v>0</v>
          </cell>
          <cell r="AG1180">
            <v>0</v>
          </cell>
          <cell r="AH1180">
            <v>0</v>
          </cell>
          <cell r="AI1180">
            <v>0</v>
          </cell>
          <cell r="AJ1180">
            <v>0</v>
          </cell>
          <cell r="AK1180">
            <v>0</v>
          </cell>
          <cell r="AL1180">
            <v>0</v>
          </cell>
          <cell r="AM1180">
            <v>0</v>
          </cell>
          <cell r="AN1180">
            <v>0</v>
          </cell>
          <cell r="AP1180">
            <v>0</v>
          </cell>
          <cell r="AT1180">
            <v>5</v>
          </cell>
        </row>
        <row r="1181">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D1181">
            <v>0</v>
          </cell>
          <cell r="AE1181">
            <v>0</v>
          </cell>
          <cell r="AF1181">
            <v>0</v>
          </cell>
          <cell r="AG1181">
            <v>0</v>
          </cell>
          <cell r="AH1181">
            <v>0</v>
          </cell>
          <cell r="AI1181">
            <v>0</v>
          </cell>
          <cell r="AJ1181">
            <v>0</v>
          </cell>
          <cell r="AK1181">
            <v>0</v>
          </cell>
          <cell r="AL1181">
            <v>0</v>
          </cell>
          <cell r="AM1181">
            <v>0</v>
          </cell>
          <cell r="AN1181">
            <v>0</v>
          </cell>
          <cell r="AP1181">
            <v>0</v>
          </cell>
          <cell r="AT1181" t="str">
            <v>5</v>
          </cell>
        </row>
        <row r="1182">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D1182">
            <v>1221.7604166666667</v>
          </cell>
          <cell r="AE1182">
            <v>0</v>
          </cell>
          <cell r="AF1182">
            <v>0</v>
          </cell>
          <cell r="AG1182">
            <v>0</v>
          </cell>
          <cell r="AH1182">
            <v>0</v>
          </cell>
          <cell r="AI1182">
            <v>0</v>
          </cell>
          <cell r="AJ1182">
            <v>0</v>
          </cell>
          <cell r="AK1182">
            <v>0</v>
          </cell>
          <cell r="AL1182">
            <v>0</v>
          </cell>
          <cell r="AM1182">
            <v>0</v>
          </cell>
          <cell r="AN1182">
            <v>0</v>
          </cell>
          <cell r="AP1182">
            <v>0</v>
          </cell>
          <cell r="AT1182" t="str">
            <v>5</v>
          </cell>
        </row>
        <row r="1183">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D1183">
            <v>0</v>
          </cell>
          <cell r="AE1183">
            <v>0</v>
          </cell>
          <cell r="AF1183">
            <v>0</v>
          </cell>
          <cell r="AG1183">
            <v>0</v>
          </cell>
          <cell r="AH1183">
            <v>0</v>
          </cell>
          <cell r="AI1183">
            <v>0</v>
          </cell>
          <cell r="AJ1183">
            <v>0</v>
          </cell>
          <cell r="AK1183">
            <v>0</v>
          </cell>
          <cell r="AL1183">
            <v>0</v>
          </cell>
          <cell r="AM1183">
            <v>0</v>
          </cell>
          <cell r="AN1183">
            <v>0</v>
          </cell>
          <cell r="AP1183">
            <v>0</v>
          </cell>
          <cell r="AT1183" t="str">
            <v>5</v>
          </cell>
        </row>
        <row r="1184">
          <cell r="J1184">
            <v>26665.279999999999</v>
          </cell>
          <cell r="K1184">
            <v>24998.720000000001</v>
          </cell>
          <cell r="L1184">
            <v>23332.16</v>
          </cell>
          <cell r="M1184">
            <v>21665.599999999999</v>
          </cell>
          <cell r="N1184">
            <v>19999.04</v>
          </cell>
          <cell r="O1184">
            <v>18332.48</v>
          </cell>
          <cell r="P1184">
            <v>16665.919999999998</v>
          </cell>
          <cell r="Q1184">
            <v>14999.36</v>
          </cell>
          <cell r="R1184">
            <v>13332.8</v>
          </cell>
          <cell r="S1184">
            <v>11666.24</v>
          </cell>
          <cell r="T1184">
            <v>9999.68</v>
          </cell>
          <cell r="U1184">
            <v>8333.1200000000008</v>
          </cell>
          <cell r="V1184">
            <v>6666.56</v>
          </cell>
          <cell r="W1184">
            <v>5000</v>
          </cell>
          <cell r="X1184">
            <v>3333.44</v>
          </cell>
          <cell r="Y1184">
            <v>1666.88</v>
          </cell>
          <cell r="Z1184">
            <v>0</v>
          </cell>
          <cell r="AA1184">
            <v>0</v>
          </cell>
          <cell r="AD1184">
            <v>24998.720000000001</v>
          </cell>
          <cell r="AE1184">
            <v>23332.16</v>
          </cell>
          <cell r="AF1184">
            <v>21665.599999999999</v>
          </cell>
          <cell r="AG1184">
            <v>19999.04</v>
          </cell>
          <cell r="AH1184">
            <v>18332.48</v>
          </cell>
          <cell r="AI1184">
            <v>16665.919999999998</v>
          </cell>
          <cell r="AJ1184">
            <v>14999.36</v>
          </cell>
          <cell r="AK1184">
            <v>13332.799999999997</v>
          </cell>
          <cell r="AL1184">
            <v>11666.24</v>
          </cell>
          <cell r="AM1184">
            <v>9999.6666666666679</v>
          </cell>
          <cell r="AN1184">
            <v>8402.52</v>
          </cell>
          <cell r="AP1184">
            <v>5624.8666666666659</v>
          </cell>
          <cell r="AT1184">
            <v>0</v>
          </cell>
        </row>
        <row r="1185">
          <cell r="J1185">
            <v>282229.42</v>
          </cell>
          <cell r="K1185">
            <v>271374.44</v>
          </cell>
          <cell r="L1185">
            <v>260519.46</v>
          </cell>
          <cell r="M1185">
            <v>249664.48</v>
          </cell>
          <cell r="N1185">
            <v>238809.5</v>
          </cell>
          <cell r="O1185">
            <v>227954.52</v>
          </cell>
          <cell r="P1185">
            <v>217099.54</v>
          </cell>
          <cell r="Q1185">
            <v>206244.56</v>
          </cell>
          <cell r="R1185">
            <v>195389.58</v>
          </cell>
          <cell r="S1185">
            <v>184534.6</v>
          </cell>
          <cell r="T1185">
            <v>173679.62</v>
          </cell>
          <cell r="U1185">
            <v>162824.64000000001</v>
          </cell>
          <cell r="V1185">
            <v>151969.66</v>
          </cell>
          <cell r="W1185">
            <v>141114.68</v>
          </cell>
          <cell r="X1185">
            <v>130259.7</v>
          </cell>
          <cell r="Y1185">
            <v>119404.72</v>
          </cell>
          <cell r="Z1185">
            <v>108549.74</v>
          </cell>
          <cell r="AA1185">
            <v>97694.76</v>
          </cell>
          <cell r="AD1185">
            <v>271374.44</v>
          </cell>
          <cell r="AE1185">
            <v>260519.46</v>
          </cell>
          <cell r="AF1185">
            <v>249664.47999999998</v>
          </cell>
          <cell r="AG1185">
            <v>238809.5</v>
          </cell>
          <cell r="AH1185">
            <v>227954.52000000002</v>
          </cell>
          <cell r="AI1185">
            <v>217099.54000000004</v>
          </cell>
          <cell r="AJ1185">
            <v>206244.56000000006</v>
          </cell>
          <cell r="AK1185">
            <v>195389.58000000005</v>
          </cell>
          <cell r="AL1185">
            <v>184534.6</v>
          </cell>
          <cell r="AM1185">
            <v>173679.62</v>
          </cell>
          <cell r="AN1185">
            <v>162824.63999999998</v>
          </cell>
          <cell r="AP1185">
            <v>141114.68</v>
          </cell>
          <cell r="AT1185">
            <v>0</v>
          </cell>
        </row>
        <row r="1186">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D1186">
            <v>0</v>
          </cell>
          <cell r="AE1186">
            <v>0</v>
          </cell>
          <cell r="AF1186">
            <v>0</v>
          </cell>
          <cell r="AG1186">
            <v>0</v>
          </cell>
          <cell r="AH1186">
            <v>0</v>
          </cell>
          <cell r="AI1186">
            <v>0</v>
          </cell>
          <cell r="AJ1186">
            <v>0</v>
          </cell>
          <cell r="AK1186">
            <v>0</v>
          </cell>
          <cell r="AL1186">
            <v>0</v>
          </cell>
          <cell r="AM1186">
            <v>0</v>
          </cell>
          <cell r="AN1186">
            <v>0</v>
          </cell>
          <cell r="AP1186">
            <v>0</v>
          </cell>
          <cell r="AT1186">
            <v>11</v>
          </cell>
        </row>
        <row r="1187">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D1187">
            <v>0</v>
          </cell>
          <cell r="AE1187">
            <v>0</v>
          </cell>
          <cell r="AF1187">
            <v>0</v>
          </cell>
          <cell r="AG1187">
            <v>0</v>
          </cell>
          <cell r="AH1187">
            <v>0</v>
          </cell>
          <cell r="AI1187">
            <v>0</v>
          </cell>
          <cell r="AJ1187">
            <v>0</v>
          </cell>
          <cell r="AK1187">
            <v>0</v>
          </cell>
          <cell r="AL1187">
            <v>0</v>
          </cell>
          <cell r="AM1187">
            <v>0</v>
          </cell>
          <cell r="AN1187">
            <v>0</v>
          </cell>
          <cell r="AP1187">
            <v>0</v>
          </cell>
          <cell r="AT1187">
            <v>11</v>
          </cell>
        </row>
        <row r="1188">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D1188">
            <v>0</v>
          </cell>
          <cell r="AE1188">
            <v>0</v>
          </cell>
          <cell r="AF1188">
            <v>0</v>
          </cell>
          <cell r="AG1188">
            <v>0</v>
          </cell>
          <cell r="AH1188">
            <v>0</v>
          </cell>
          <cell r="AI1188">
            <v>0</v>
          </cell>
          <cell r="AJ1188">
            <v>0</v>
          </cell>
          <cell r="AK1188">
            <v>0</v>
          </cell>
          <cell r="AL1188">
            <v>0</v>
          </cell>
          <cell r="AM1188">
            <v>0</v>
          </cell>
          <cell r="AN1188">
            <v>0</v>
          </cell>
          <cell r="AP1188">
            <v>0</v>
          </cell>
          <cell r="AT1188" t="str">
            <v>5</v>
          </cell>
        </row>
        <row r="1189">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D1189">
            <v>0</v>
          </cell>
          <cell r="AE1189">
            <v>0</v>
          </cell>
          <cell r="AF1189">
            <v>0</v>
          </cell>
          <cell r="AG1189">
            <v>0</v>
          </cell>
          <cell r="AH1189">
            <v>0</v>
          </cell>
          <cell r="AI1189">
            <v>0</v>
          </cell>
          <cell r="AJ1189">
            <v>0</v>
          </cell>
          <cell r="AK1189">
            <v>0</v>
          </cell>
          <cell r="AL1189">
            <v>0</v>
          </cell>
          <cell r="AM1189">
            <v>0</v>
          </cell>
          <cell r="AN1189">
            <v>0</v>
          </cell>
          <cell r="AP1189">
            <v>0</v>
          </cell>
          <cell r="AT1189" t="str">
            <v>5</v>
          </cell>
        </row>
        <row r="1190">
          <cell r="J1190">
            <v>112637.5</v>
          </cell>
          <cell r="K1190">
            <v>112637.5</v>
          </cell>
          <cell r="L1190">
            <v>112637.5</v>
          </cell>
          <cell r="M1190">
            <v>113299.28</v>
          </cell>
          <cell r="N1190">
            <v>-31265.49</v>
          </cell>
          <cell r="O1190">
            <v>-31265.49</v>
          </cell>
          <cell r="P1190">
            <v>-31265.49</v>
          </cell>
          <cell r="Q1190">
            <v>-31265.49</v>
          </cell>
          <cell r="R1190">
            <v>112637.5</v>
          </cell>
          <cell r="S1190">
            <v>112637.5</v>
          </cell>
          <cell r="T1190">
            <v>112637.5</v>
          </cell>
          <cell r="U1190">
            <v>112637.5</v>
          </cell>
          <cell r="V1190">
            <v>112637.5</v>
          </cell>
          <cell r="W1190">
            <v>112637.5</v>
          </cell>
          <cell r="X1190">
            <v>112637.5</v>
          </cell>
          <cell r="Y1190">
            <v>112637.5</v>
          </cell>
          <cell r="Z1190">
            <v>92738.13</v>
          </cell>
          <cell r="AA1190">
            <v>92738.13</v>
          </cell>
          <cell r="AD1190">
            <v>70720.942916666667</v>
          </cell>
          <cell r="AE1190">
            <v>64724.985000000008</v>
          </cell>
          <cell r="AF1190">
            <v>64724.985000000008</v>
          </cell>
          <cell r="AG1190">
            <v>64724.985000000008</v>
          </cell>
          <cell r="AH1190">
            <v>64724.985000000008</v>
          </cell>
          <cell r="AI1190">
            <v>64724.985000000008</v>
          </cell>
          <cell r="AJ1190">
            <v>64724.985000000008</v>
          </cell>
          <cell r="AK1190">
            <v>64724.984999999993</v>
          </cell>
          <cell r="AL1190">
            <v>64697.410833333335</v>
          </cell>
          <cell r="AM1190">
            <v>69836.65416666666</v>
          </cell>
          <cell r="AN1190">
            <v>80170.289166666669</v>
          </cell>
          <cell r="AP1190">
            <v>101610.82791666668</v>
          </cell>
          <cell r="AT1190">
            <v>0</v>
          </cell>
        </row>
        <row r="1191">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D1191">
            <v>55097.315000000002</v>
          </cell>
          <cell r="AE1191">
            <v>35262.286249999997</v>
          </cell>
          <cell r="AF1191">
            <v>19835.04</v>
          </cell>
          <cell r="AG1191">
            <v>8815.5762500000001</v>
          </cell>
          <cell r="AH1191">
            <v>2203.895</v>
          </cell>
          <cell r="AI1191">
            <v>0</v>
          </cell>
          <cell r="AJ1191">
            <v>0</v>
          </cell>
          <cell r="AK1191">
            <v>0</v>
          </cell>
          <cell r="AL1191">
            <v>0</v>
          </cell>
          <cell r="AM1191">
            <v>0</v>
          </cell>
          <cell r="AN1191">
            <v>0</v>
          </cell>
          <cell r="AP1191">
            <v>0</v>
          </cell>
          <cell r="AT1191" t="str">
            <v xml:space="preserve"> </v>
          </cell>
        </row>
        <row r="1192">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D1192">
            <v>0</v>
          </cell>
          <cell r="AE1192">
            <v>0</v>
          </cell>
          <cell r="AF1192">
            <v>0</v>
          </cell>
          <cell r="AG1192">
            <v>0</v>
          </cell>
          <cell r="AH1192">
            <v>0</v>
          </cell>
          <cell r="AI1192">
            <v>0</v>
          </cell>
          <cell r="AJ1192">
            <v>0</v>
          </cell>
          <cell r="AK1192">
            <v>0</v>
          </cell>
          <cell r="AL1192">
            <v>0</v>
          </cell>
          <cell r="AM1192">
            <v>0</v>
          </cell>
          <cell r="AN1192">
            <v>0</v>
          </cell>
          <cell r="AP1192">
            <v>0</v>
          </cell>
          <cell r="AT1192" t="str">
            <v>5</v>
          </cell>
        </row>
        <row r="1193">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D1193">
            <v>0</v>
          </cell>
          <cell r="AE1193">
            <v>0</v>
          </cell>
          <cell r="AF1193">
            <v>0</v>
          </cell>
          <cell r="AG1193">
            <v>0</v>
          </cell>
          <cell r="AH1193">
            <v>0</v>
          </cell>
          <cell r="AI1193">
            <v>0</v>
          </cell>
          <cell r="AJ1193">
            <v>0</v>
          </cell>
          <cell r="AK1193">
            <v>0</v>
          </cell>
          <cell r="AL1193">
            <v>0</v>
          </cell>
          <cell r="AM1193">
            <v>0</v>
          </cell>
          <cell r="AN1193">
            <v>0</v>
          </cell>
          <cell r="AP1193">
            <v>0</v>
          </cell>
          <cell r="AT1193" t="str">
            <v>57</v>
          </cell>
        </row>
        <row r="1194">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D1194">
            <v>0</v>
          </cell>
          <cell r="AE1194">
            <v>0</v>
          </cell>
          <cell r="AF1194">
            <v>0</v>
          </cell>
          <cell r="AG1194">
            <v>0</v>
          </cell>
          <cell r="AH1194">
            <v>0</v>
          </cell>
          <cell r="AI1194">
            <v>0</v>
          </cell>
          <cell r="AJ1194">
            <v>0</v>
          </cell>
          <cell r="AK1194">
            <v>0</v>
          </cell>
          <cell r="AL1194">
            <v>0</v>
          </cell>
          <cell r="AM1194">
            <v>0</v>
          </cell>
          <cell r="AN1194">
            <v>0</v>
          </cell>
          <cell r="AP1194">
            <v>0</v>
          </cell>
          <cell r="AT1194" t="str">
            <v>57</v>
          </cell>
        </row>
        <row r="1195">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D1195">
            <v>0</v>
          </cell>
          <cell r="AE1195">
            <v>0</v>
          </cell>
          <cell r="AF1195">
            <v>0</v>
          </cell>
          <cell r="AG1195">
            <v>0</v>
          </cell>
          <cell r="AH1195">
            <v>0</v>
          </cell>
          <cell r="AI1195">
            <v>0</v>
          </cell>
          <cell r="AJ1195">
            <v>0</v>
          </cell>
          <cell r="AK1195">
            <v>0</v>
          </cell>
          <cell r="AL1195">
            <v>0</v>
          </cell>
          <cell r="AM1195">
            <v>0</v>
          </cell>
          <cell r="AN1195">
            <v>0</v>
          </cell>
          <cell r="AP1195">
            <v>0</v>
          </cell>
          <cell r="AT1195" t="str">
            <v>5</v>
          </cell>
        </row>
        <row r="1196">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D1196">
            <v>0</v>
          </cell>
          <cell r="AE1196">
            <v>0</v>
          </cell>
          <cell r="AF1196">
            <v>0</v>
          </cell>
          <cell r="AG1196">
            <v>0</v>
          </cell>
          <cell r="AH1196">
            <v>0</v>
          </cell>
          <cell r="AI1196">
            <v>0</v>
          </cell>
          <cell r="AJ1196">
            <v>0</v>
          </cell>
          <cell r="AK1196">
            <v>0</v>
          </cell>
          <cell r="AL1196">
            <v>0</v>
          </cell>
          <cell r="AM1196">
            <v>0</v>
          </cell>
          <cell r="AN1196">
            <v>0</v>
          </cell>
          <cell r="AP1196">
            <v>0</v>
          </cell>
          <cell r="AT1196" t="str">
            <v>5</v>
          </cell>
        </row>
        <row r="1197">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D1197">
            <v>0</v>
          </cell>
          <cell r="AE1197">
            <v>0</v>
          </cell>
          <cell r="AF1197">
            <v>0</v>
          </cell>
          <cell r="AG1197">
            <v>0</v>
          </cell>
          <cell r="AH1197">
            <v>0</v>
          </cell>
          <cell r="AI1197">
            <v>0</v>
          </cell>
          <cell r="AJ1197">
            <v>0</v>
          </cell>
          <cell r="AK1197">
            <v>0</v>
          </cell>
          <cell r="AL1197">
            <v>0</v>
          </cell>
          <cell r="AM1197">
            <v>0</v>
          </cell>
          <cell r="AN1197">
            <v>0</v>
          </cell>
          <cell r="AP1197">
            <v>0</v>
          </cell>
          <cell r="AT1197" t="str">
            <v>5</v>
          </cell>
        </row>
        <row r="1198">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D1198">
            <v>0</v>
          </cell>
          <cell r="AE1198">
            <v>0</v>
          </cell>
          <cell r="AF1198">
            <v>0</v>
          </cell>
          <cell r="AG1198">
            <v>0</v>
          </cell>
          <cell r="AH1198">
            <v>0</v>
          </cell>
          <cell r="AI1198">
            <v>0</v>
          </cell>
          <cell r="AJ1198">
            <v>0</v>
          </cell>
          <cell r="AK1198">
            <v>0</v>
          </cell>
          <cell r="AL1198">
            <v>0</v>
          </cell>
          <cell r="AM1198">
            <v>0</v>
          </cell>
          <cell r="AN1198">
            <v>0</v>
          </cell>
          <cell r="AP1198">
            <v>0</v>
          </cell>
          <cell r="AT1198" t="str">
            <v>5</v>
          </cell>
        </row>
        <row r="1199">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D1199">
            <v>0</v>
          </cell>
          <cell r="AE1199">
            <v>0</v>
          </cell>
          <cell r="AF1199">
            <v>0</v>
          </cell>
          <cell r="AG1199">
            <v>0</v>
          </cell>
          <cell r="AH1199">
            <v>0</v>
          </cell>
          <cell r="AI1199">
            <v>0</v>
          </cell>
          <cell r="AJ1199">
            <v>0</v>
          </cell>
          <cell r="AK1199">
            <v>0</v>
          </cell>
          <cell r="AL1199">
            <v>0</v>
          </cell>
          <cell r="AM1199">
            <v>0</v>
          </cell>
          <cell r="AN1199">
            <v>0</v>
          </cell>
          <cell r="AP1199">
            <v>0</v>
          </cell>
          <cell r="AT1199" t="str">
            <v>5</v>
          </cell>
        </row>
        <row r="1200">
          <cell r="J1200">
            <v>80437.97</v>
          </cell>
          <cell r="K1200">
            <v>80437.97</v>
          </cell>
          <cell r="L1200">
            <v>80437.97</v>
          </cell>
          <cell r="M1200">
            <v>80437.97</v>
          </cell>
          <cell r="N1200">
            <v>80437.97</v>
          </cell>
          <cell r="O1200">
            <v>80437.97</v>
          </cell>
          <cell r="P1200">
            <v>132478.97</v>
          </cell>
          <cell r="Q1200">
            <v>137265.97</v>
          </cell>
          <cell r="R1200">
            <v>137265.97</v>
          </cell>
          <cell r="S1200">
            <v>137265.97</v>
          </cell>
          <cell r="T1200">
            <v>137265.97</v>
          </cell>
          <cell r="U1200">
            <v>0</v>
          </cell>
          <cell r="V1200">
            <v>0</v>
          </cell>
          <cell r="W1200">
            <v>0</v>
          </cell>
          <cell r="X1200">
            <v>0</v>
          </cell>
          <cell r="Y1200">
            <v>0</v>
          </cell>
          <cell r="Z1200">
            <v>0</v>
          </cell>
          <cell r="AA1200">
            <v>0</v>
          </cell>
          <cell r="AD1200">
            <v>87142.553333333315</v>
          </cell>
          <cell r="AE1200">
            <v>91878.219999999987</v>
          </cell>
          <cell r="AF1200">
            <v>96613.886666666658</v>
          </cell>
          <cell r="AG1200">
            <v>101349.55333333333</v>
          </cell>
          <cell r="AH1200">
            <v>100365.80458333333</v>
          </cell>
          <cell r="AI1200">
            <v>93662.640416666676</v>
          </cell>
          <cell r="AJ1200">
            <v>86959.476249999992</v>
          </cell>
          <cell r="AK1200">
            <v>80256.312083333323</v>
          </cell>
          <cell r="AL1200">
            <v>73553.147916666654</v>
          </cell>
          <cell r="AM1200">
            <v>66849.983749999999</v>
          </cell>
          <cell r="AN1200">
            <v>60146.81958333333</v>
          </cell>
          <cell r="AP1200">
            <v>40035.907916666671</v>
          </cell>
          <cell r="AT1200" t="str">
            <v>5</v>
          </cell>
        </row>
        <row r="1201">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56828</v>
          </cell>
          <cell r="Z1201">
            <v>56828</v>
          </cell>
          <cell r="AA1201">
            <v>56828</v>
          </cell>
          <cell r="AD1201">
            <v>0</v>
          </cell>
          <cell r="AE1201">
            <v>0</v>
          </cell>
          <cell r="AF1201">
            <v>0</v>
          </cell>
          <cell r="AG1201">
            <v>0</v>
          </cell>
          <cell r="AH1201">
            <v>0</v>
          </cell>
          <cell r="AI1201">
            <v>0</v>
          </cell>
          <cell r="AJ1201">
            <v>0</v>
          </cell>
          <cell r="AK1201">
            <v>0</v>
          </cell>
          <cell r="AL1201">
            <v>2367.8333333333335</v>
          </cell>
          <cell r="AM1201">
            <v>7103.5</v>
          </cell>
          <cell r="AN1201">
            <v>11839.166666666666</v>
          </cell>
          <cell r="AP1201">
            <v>21310.5</v>
          </cell>
          <cell r="AT1201" t="str">
            <v>11</v>
          </cell>
        </row>
        <row r="1202">
          <cell r="J1202">
            <v>142806.66</v>
          </cell>
          <cell r="K1202">
            <v>153285.18</v>
          </cell>
          <cell r="L1202">
            <v>153285.18</v>
          </cell>
          <cell r="M1202">
            <v>153285.18</v>
          </cell>
          <cell r="N1202">
            <v>137747.48000000001</v>
          </cell>
          <cell r="O1202">
            <v>137747.48000000001</v>
          </cell>
          <cell r="P1202">
            <v>137747.48000000001</v>
          </cell>
          <cell r="Q1202">
            <v>123691.67</v>
          </cell>
          <cell r="R1202">
            <v>123691.67</v>
          </cell>
          <cell r="S1202">
            <v>123691.67</v>
          </cell>
          <cell r="T1202">
            <v>145125.93</v>
          </cell>
          <cell r="U1202">
            <v>145125.93</v>
          </cell>
          <cell r="V1202">
            <v>145125.93</v>
          </cell>
          <cell r="W1202">
            <v>122044.86</v>
          </cell>
          <cell r="X1202">
            <v>122044.86</v>
          </cell>
          <cell r="Y1202">
            <v>122044.86</v>
          </cell>
          <cell r="Z1202">
            <v>100712.8</v>
          </cell>
          <cell r="AA1202">
            <v>100712.8</v>
          </cell>
          <cell r="AD1202">
            <v>146067.20708333331</v>
          </cell>
          <cell r="AE1202">
            <v>142987.41291666665</v>
          </cell>
          <cell r="AF1202">
            <v>140468.92666666664</v>
          </cell>
          <cell r="AG1202">
            <v>139479.38374999995</v>
          </cell>
          <cell r="AH1202">
            <v>139672.65624999997</v>
          </cell>
          <cell r="AI1202">
            <v>139865.92874999999</v>
          </cell>
          <cell r="AJ1202">
            <v>138660.88499999998</v>
          </cell>
          <cell r="AK1202">
            <v>136057.52499999999</v>
          </cell>
          <cell r="AL1202">
            <v>133454.16500000001</v>
          </cell>
          <cell r="AM1202">
            <v>130609.37333333334</v>
          </cell>
          <cell r="AN1202">
            <v>127523.15000000002</v>
          </cell>
          <cell r="AP1202">
            <v>124373.54583333334</v>
          </cell>
          <cell r="AT1202" t="str">
            <v>23</v>
          </cell>
        </row>
        <row r="1203">
          <cell r="J1203">
            <v>0</v>
          </cell>
          <cell r="K1203">
            <v>0</v>
          </cell>
          <cell r="L1203">
            <v>0</v>
          </cell>
          <cell r="M1203">
            <v>2766.22</v>
          </cell>
          <cell r="N1203">
            <v>2766.22</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D1203">
            <v>461.03666666666663</v>
          </cell>
          <cell r="AE1203">
            <v>461.03666666666663</v>
          </cell>
          <cell r="AF1203">
            <v>461.03666666666663</v>
          </cell>
          <cell r="AG1203">
            <v>461.03666666666663</v>
          </cell>
          <cell r="AH1203">
            <v>461.03666666666663</v>
          </cell>
          <cell r="AI1203">
            <v>461.03666666666663</v>
          </cell>
          <cell r="AJ1203">
            <v>461.03666666666663</v>
          </cell>
          <cell r="AK1203">
            <v>461.03666666666663</v>
          </cell>
          <cell r="AL1203">
            <v>345.77749999999997</v>
          </cell>
          <cell r="AM1203">
            <v>115.25916666666666</v>
          </cell>
          <cell r="AN1203">
            <v>0</v>
          </cell>
          <cell r="AP1203">
            <v>0</v>
          </cell>
          <cell r="AT1203" t="str">
            <v>57</v>
          </cell>
        </row>
        <row r="1204">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D1204">
            <v>0</v>
          </cell>
          <cell r="AE1204">
            <v>0</v>
          </cell>
          <cell r="AF1204">
            <v>0</v>
          </cell>
          <cell r="AG1204">
            <v>0</v>
          </cell>
          <cell r="AH1204">
            <v>0</v>
          </cell>
          <cell r="AI1204">
            <v>0</v>
          </cell>
          <cell r="AJ1204">
            <v>0</v>
          </cell>
          <cell r="AK1204">
            <v>0</v>
          </cell>
          <cell r="AL1204">
            <v>0</v>
          </cell>
          <cell r="AM1204">
            <v>0</v>
          </cell>
          <cell r="AN1204">
            <v>0</v>
          </cell>
          <cell r="AP1204">
            <v>0</v>
          </cell>
          <cell r="AT1204" t="str">
            <v>57</v>
          </cell>
        </row>
        <row r="1205">
          <cell r="J1205">
            <v>0</v>
          </cell>
          <cell r="K1205">
            <v>0</v>
          </cell>
          <cell r="L1205">
            <v>0</v>
          </cell>
          <cell r="M1205">
            <v>0</v>
          </cell>
          <cell r="N1205">
            <v>0</v>
          </cell>
          <cell r="O1205">
            <v>0</v>
          </cell>
          <cell r="P1205">
            <v>0</v>
          </cell>
          <cell r="Q1205">
            <v>0</v>
          </cell>
          <cell r="R1205">
            <v>0</v>
          </cell>
          <cell r="S1205">
            <v>0</v>
          </cell>
          <cell r="T1205">
            <v>89329.44</v>
          </cell>
          <cell r="U1205">
            <v>293835.77</v>
          </cell>
          <cell r="V1205">
            <v>519560.89</v>
          </cell>
          <cell r="W1205">
            <v>535184.75</v>
          </cell>
          <cell r="X1205">
            <v>999409.84</v>
          </cell>
          <cell r="Y1205">
            <v>1033329.92</v>
          </cell>
          <cell r="Z1205">
            <v>1275301.44</v>
          </cell>
          <cell r="AA1205">
            <v>1276167.71</v>
          </cell>
          <cell r="AD1205">
            <v>0</v>
          </cell>
          <cell r="AE1205">
            <v>0</v>
          </cell>
          <cell r="AF1205">
            <v>0</v>
          </cell>
          <cell r="AG1205">
            <v>3722.06</v>
          </cell>
          <cell r="AH1205">
            <v>19687.277083333334</v>
          </cell>
          <cell r="AI1205">
            <v>53578.804583333338</v>
          </cell>
          <cell r="AJ1205">
            <v>97526.539583333346</v>
          </cell>
          <cell r="AK1205">
            <v>161467.98083333333</v>
          </cell>
          <cell r="AL1205">
            <v>246165.47083333333</v>
          </cell>
          <cell r="AM1205">
            <v>342358.44416666665</v>
          </cell>
          <cell r="AN1205">
            <v>448669.65874999994</v>
          </cell>
          <cell r="AP1205">
            <v>659504.07833333325</v>
          </cell>
          <cell r="AT1205">
            <v>0</v>
          </cell>
        </row>
        <row r="1206">
          <cell r="J1206">
            <v>1494488.81</v>
          </cell>
          <cell r="K1206">
            <v>1507397.69</v>
          </cell>
          <cell r="L1206">
            <v>1507397.69</v>
          </cell>
          <cell r="M1206">
            <v>1507397.69</v>
          </cell>
          <cell r="N1206">
            <v>1520306.57</v>
          </cell>
          <cell r="O1206">
            <v>1520306.57</v>
          </cell>
          <cell r="P1206">
            <v>1520306.57</v>
          </cell>
          <cell r="Q1206">
            <v>1533276.95</v>
          </cell>
          <cell r="R1206">
            <v>1533276.95</v>
          </cell>
          <cell r="S1206">
            <v>1533276.95</v>
          </cell>
          <cell r="T1206">
            <v>1546235.84</v>
          </cell>
          <cell r="U1206">
            <v>1546235.84</v>
          </cell>
          <cell r="V1206">
            <v>1546235.84</v>
          </cell>
          <cell r="W1206">
            <v>1559194.73</v>
          </cell>
          <cell r="X1206">
            <v>1559194.73</v>
          </cell>
          <cell r="Y1206">
            <v>1559194.73</v>
          </cell>
          <cell r="Z1206">
            <v>1620914.73</v>
          </cell>
          <cell r="AA1206">
            <v>1620914.73</v>
          </cell>
          <cell r="AD1206">
            <v>1503097.2925000002</v>
          </cell>
          <cell r="AE1206">
            <v>1507405.3775000002</v>
          </cell>
          <cell r="AF1206">
            <v>1511713.4624999997</v>
          </cell>
          <cell r="AG1206">
            <v>1516023.6312499999</v>
          </cell>
          <cell r="AH1206">
            <v>1520335.8837499998</v>
          </cell>
          <cell r="AI1206">
            <v>1524648.1362499997</v>
          </cell>
          <cell r="AJ1206">
            <v>1528962.4725000001</v>
          </cell>
          <cell r="AK1206">
            <v>1533278.8925000001</v>
          </cell>
          <cell r="AL1206">
            <v>1537595.3125</v>
          </cell>
          <cell r="AM1206">
            <v>1543945.5291666666</v>
          </cell>
          <cell r="AN1206">
            <v>1552329.5424999997</v>
          </cell>
          <cell r="AP1206">
            <v>1568726.4450000001</v>
          </cell>
          <cell r="AT1206">
            <v>0</v>
          </cell>
        </row>
        <row r="1207">
          <cell r="J1207">
            <v>1725939.59</v>
          </cell>
          <cell r="K1207">
            <v>1694154.1</v>
          </cell>
          <cell r="L1207">
            <v>1662368.61</v>
          </cell>
          <cell r="M1207">
            <v>1630583.12</v>
          </cell>
          <cell r="N1207">
            <v>1598797.63</v>
          </cell>
          <cell r="O1207">
            <v>1567012.14</v>
          </cell>
          <cell r="P1207">
            <v>1535226.65</v>
          </cell>
          <cell r="Q1207">
            <v>1503441.16</v>
          </cell>
          <cell r="R1207">
            <v>1471655.67</v>
          </cell>
          <cell r="S1207">
            <v>1439870.18</v>
          </cell>
          <cell r="T1207">
            <v>1408084.69</v>
          </cell>
          <cell r="U1207">
            <v>1376299.2</v>
          </cell>
          <cell r="V1207">
            <v>1344513.71</v>
          </cell>
          <cell r="W1207">
            <v>1312728.22</v>
          </cell>
          <cell r="X1207">
            <v>1280942.73</v>
          </cell>
          <cell r="Y1207">
            <v>1249157.24</v>
          </cell>
          <cell r="Z1207">
            <v>1217371.75</v>
          </cell>
          <cell r="AA1207">
            <v>1185586.26</v>
          </cell>
          <cell r="AD1207">
            <v>1694154.0999999999</v>
          </cell>
          <cell r="AE1207">
            <v>1662368.6099999996</v>
          </cell>
          <cell r="AF1207">
            <v>1630583.12</v>
          </cell>
          <cell r="AG1207">
            <v>1598797.63</v>
          </cell>
          <cell r="AH1207">
            <v>1567012.1400000004</v>
          </cell>
          <cell r="AI1207">
            <v>1535226.6499999997</v>
          </cell>
          <cell r="AJ1207">
            <v>1503441.16</v>
          </cell>
          <cell r="AK1207">
            <v>1471655.67</v>
          </cell>
          <cell r="AL1207">
            <v>1439870.18</v>
          </cell>
          <cell r="AM1207">
            <v>1408084.6900000002</v>
          </cell>
          <cell r="AN1207">
            <v>1376299.2</v>
          </cell>
          <cell r="AP1207">
            <v>1312728.22</v>
          </cell>
          <cell r="AT1207">
            <v>0</v>
          </cell>
        </row>
        <row r="1208">
          <cell r="J1208">
            <v>1368.02</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D1208">
            <v>-1107.75875</v>
          </cell>
          <cell r="AE1208">
            <v>114.00166666666667</v>
          </cell>
          <cell r="AF1208">
            <v>114.00166666666667</v>
          </cell>
          <cell r="AG1208">
            <v>114.00166666666667</v>
          </cell>
          <cell r="AH1208">
            <v>114.00166666666667</v>
          </cell>
          <cell r="AI1208">
            <v>57.000833333333333</v>
          </cell>
          <cell r="AJ1208">
            <v>0</v>
          </cell>
          <cell r="AK1208">
            <v>0</v>
          </cell>
          <cell r="AL1208">
            <v>0</v>
          </cell>
          <cell r="AM1208">
            <v>0</v>
          </cell>
          <cell r="AN1208">
            <v>0</v>
          </cell>
          <cell r="AP1208">
            <v>0</v>
          </cell>
          <cell r="AT1208" t="str">
            <v>5</v>
          </cell>
        </row>
        <row r="1209">
          <cell r="J1209">
            <v>5593442.5300000003</v>
          </cell>
          <cell r="K1209">
            <v>5535190.1799999997</v>
          </cell>
          <cell r="L1209">
            <v>5476937.8300000001</v>
          </cell>
          <cell r="M1209">
            <v>5418685.4800000004</v>
          </cell>
          <cell r="N1209">
            <v>5360433.13</v>
          </cell>
          <cell r="O1209">
            <v>5302180.78</v>
          </cell>
          <cell r="P1209">
            <v>5243928.43</v>
          </cell>
          <cell r="Q1209">
            <v>5185676.08</v>
          </cell>
          <cell r="R1209">
            <v>5127423.7300000004</v>
          </cell>
          <cell r="S1209">
            <v>5069171.38</v>
          </cell>
          <cell r="T1209">
            <v>5010919.03</v>
          </cell>
          <cell r="U1209">
            <v>4952666.68</v>
          </cell>
          <cell r="V1209">
            <v>4894414.33</v>
          </cell>
          <cell r="W1209">
            <v>4836161.9800000004</v>
          </cell>
          <cell r="X1209">
            <v>4777909.63</v>
          </cell>
          <cell r="Y1209">
            <v>4719657.28</v>
          </cell>
          <cell r="Z1209">
            <v>4661404.93</v>
          </cell>
          <cell r="AA1209">
            <v>4603152.58</v>
          </cell>
          <cell r="AD1209">
            <v>5535190.1800000006</v>
          </cell>
          <cell r="AE1209">
            <v>5476937.830000001</v>
          </cell>
          <cell r="AF1209">
            <v>5418685.4800000004</v>
          </cell>
          <cell r="AG1209">
            <v>5360433.13</v>
          </cell>
          <cell r="AH1209">
            <v>5302180.78</v>
          </cell>
          <cell r="AI1209">
            <v>5243928.4300000006</v>
          </cell>
          <cell r="AJ1209">
            <v>5185676.080000001</v>
          </cell>
          <cell r="AK1209">
            <v>5127423.7300000004</v>
          </cell>
          <cell r="AL1209">
            <v>5069171.38</v>
          </cell>
          <cell r="AM1209">
            <v>5010919.03</v>
          </cell>
          <cell r="AN1209">
            <v>4952666.6800000006</v>
          </cell>
          <cell r="AP1209">
            <v>4836161.9800000004</v>
          </cell>
          <cell r="AT1209">
            <v>0</v>
          </cell>
        </row>
        <row r="1210">
          <cell r="J1210">
            <v>1451659.05</v>
          </cell>
          <cell r="K1210">
            <v>1393971.39</v>
          </cell>
          <cell r="L1210">
            <v>1336283.73</v>
          </cell>
          <cell r="M1210">
            <v>1278596.07</v>
          </cell>
          <cell r="N1210">
            <v>1220908.4099999999</v>
          </cell>
          <cell r="O1210">
            <v>1163220.75</v>
          </cell>
          <cell r="P1210">
            <v>1105533.0900000001</v>
          </cell>
          <cell r="Q1210">
            <v>1047845.43</v>
          </cell>
          <cell r="R1210">
            <v>992038.06</v>
          </cell>
          <cell r="S1210">
            <v>935478.21</v>
          </cell>
          <cell r="T1210">
            <v>880207.93</v>
          </cell>
          <cell r="U1210">
            <v>823264.01</v>
          </cell>
          <cell r="V1210">
            <v>759407.13</v>
          </cell>
          <cell r="W1210">
            <v>1393971.39</v>
          </cell>
          <cell r="X1210">
            <v>696123.17</v>
          </cell>
          <cell r="Y1210">
            <v>638435.51</v>
          </cell>
          <cell r="Z1210">
            <v>580747.85</v>
          </cell>
          <cell r="AA1210">
            <v>523060.19</v>
          </cell>
          <cell r="AD1210">
            <v>1393971.3900000001</v>
          </cell>
          <cell r="AE1210">
            <v>1336362.0754166667</v>
          </cell>
          <cell r="AF1210">
            <v>1278878.0983333334</v>
          </cell>
          <cell r="AG1210">
            <v>1221541.8374999999</v>
          </cell>
          <cell r="AH1210">
            <v>1164337.29</v>
          </cell>
          <cell r="AI1210">
            <v>1106906.6808333334</v>
          </cell>
          <cell r="AJ1210">
            <v>1078062.8508333333</v>
          </cell>
          <cell r="AK1210">
            <v>1051389.4941666669</v>
          </cell>
          <cell r="AL1210">
            <v>998042.78083333338</v>
          </cell>
          <cell r="AM1210">
            <v>944696.06749999989</v>
          </cell>
          <cell r="AN1210">
            <v>891349.35416666663</v>
          </cell>
          <cell r="AP1210">
            <v>784655.92749999987</v>
          </cell>
          <cell r="AT1210">
            <v>0</v>
          </cell>
        </row>
        <row r="1211">
          <cell r="J1211">
            <v>812732.47</v>
          </cell>
          <cell r="K1211">
            <v>792414.16</v>
          </cell>
          <cell r="L1211">
            <v>772095.85</v>
          </cell>
          <cell r="M1211">
            <v>751777.54</v>
          </cell>
          <cell r="N1211">
            <v>731459.23</v>
          </cell>
          <cell r="O1211">
            <v>711140.92</v>
          </cell>
          <cell r="P1211">
            <v>690812.71</v>
          </cell>
          <cell r="Q1211">
            <v>670494.4</v>
          </cell>
          <cell r="R1211">
            <v>655549.22</v>
          </cell>
          <cell r="S1211">
            <v>635425.54</v>
          </cell>
          <cell r="T1211">
            <v>610711.63</v>
          </cell>
          <cell r="U1211">
            <v>593325.1</v>
          </cell>
          <cell r="V1211">
            <v>608740.06999999995</v>
          </cell>
          <cell r="W1211">
            <v>792404.26</v>
          </cell>
          <cell r="X1211">
            <v>522718.27</v>
          </cell>
          <cell r="Y1211">
            <v>502399.96</v>
          </cell>
          <cell r="Z1211">
            <v>483043.25</v>
          </cell>
          <cell r="AA1211">
            <v>461763.34</v>
          </cell>
          <cell r="AD1211">
            <v>792412.92249999999</v>
          </cell>
          <cell r="AE1211">
            <v>772317.6679166666</v>
          </cell>
          <cell r="AF1211">
            <v>752454.40333333344</v>
          </cell>
          <cell r="AG1211">
            <v>732416.09833333327</v>
          </cell>
          <cell r="AH1211">
            <v>712316.80083333328</v>
          </cell>
          <cell r="AI1211">
            <v>693828.54749999999</v>
          </cell>
          <cell r="AJ1211">
            <v>685328.45166666666</v>
          </cell>
          <cell r="AK1211">
            <v>674937.30666666664</v>
          </cell>
          <cell r="AL1211">
            <v>654155.84166666667</v>
          </cell>
          <cell r="AM1211">
            <v>633414.44333333324</v>
          </cell>
          <cell r="AN1211">
            <v>612673.04499999993</v>
          </cell>
          <cell r="AP1211">
            <v>571111.35250000004</v>
          </cell>
          <cell r="AT1211">
            <v>0</v>
          </cell>
        </row>
        <row r="1212">
          <cell r="J1212">
            <v>-0.01</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D1212">
            <v>91577.130833333344</v>
          </cell>
          <cell r="AE1212">
            <v>58609.362916666665</v>
          </cell>
          <cell r="AF1212">
            <v>32967.765833333331</v>
          </cell>
          <cell r="AG1212">
            <v>14652.339583333334</v>
          </cell>
          <cell r="AH1212">
            <v>3663.0841666666661</v>
          </cell>
          <cell r="AI1212">
            <v>-4.1666666666666669E-4</v>
          </cell>
          <cell r="AJ1212">
            <v>0</v>
          </cell>
          <cell r="AK1212">
            <v>0</v>
          </cell>
          <cell r="AL1212">
            <v>0</v>
          </cell>
          <cell r="AM1212">
            <v>0</v>
          </cell>
          <cell r="AN1212">
            <v>0</v>
          </cell>
          <cell r="AP1212">
            <v>0</v>
          </cell>
          <cell r="AT1212">
            <v>0</v>
          </cell>
        </row>
        <row r="1213">
          <cell r="J1213">
            <v>2665478.94</v>
          </cell>
          <cell r="K1213">
            <v>2645437.75</v>
          </cell>
          <cell r="L1213">
            <v>2625396.56</v>
          </cell>
          <cell r="M1213">
            <v>2605355.37</v>
          </cell>
          <cell r="N1213">
            <v>2585314.1800000002</v>
          </cell>
          <cell r="O1213">
            <v>2565272.9900000002</v>
          </cell>
          <cell r="P1213">
            <v>2545231.7999999998</v>
          </cell>
          <cell r="Q1213">
            <v>2525190.61</v>
          </cell>
          <cell r="R1213">
            <v>2505149.42</v>
          </cell>
          <cell r="S1213">
            <v>2485108.23</v>
          </cell>
          <cell r="T1213">
            <v>2465067.04</v>
          </cell>
          <cell r="U1213">
            <v>2445025.85</v>
          </cell>
          <cell r="V1213">
            <v>2424984.66</v>
          </cell>
          <cell r="W1213">
            <v>2404943.4700000002</v>
          </cell>
          <cell r="X1213">
            <v>2384902.2799999998</v>
          </cell>
          <cell r="Y1213">
            <v>2364861.09</v>
          </cell>
          <cell r="Z1213">
            <v>2344819.9</v>
          </cell>
          <cell r="AA1213">
            <v>2324778.71</v>
          </cell>
          <cell r="AD1213">
            <v>2645437.7500000005</v>
          </cell>
          <cell r="AE1213">
            <v>2625396.56</v>
          </cell>
          <cell r="AF1213">
            <v>2605355.37</v>
          </cell>
          <cell r="AG1213">
            <v>2585314.1800000002</v>
          </cell>
          <cell r="AH1213">
            <v>2565272.9899999998</v>
          </cell>
          <cell r="AI1213">
            <v>2545231.8000000003</v>
          </cell>
          <cell r="AJ1213">
            <v>2525190.61</v>
          </cell>
          <cell r="AK1213">
            <v>2505149.42</v>
          </cell>
          <cell r="AL1213">
            <v>2485108.23</v>
          </cell>
          <cell r="AM1213">
            <v>2465067.04</v>
          </cell>
          <cell r="AN1213">
            <v>2445025.85</v>
          </cell>
          <cell r="AP1213">
            <v>2404943.4700000002</v>
          </cell>
          <cell r="AT1213">
            <v>0</v>
          </cell>
        </row>
        <row r="1214">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D1214">
            <v>0</v>
          </cell>
          <cell r="AE1214">
            <v>0</v>
          </cell>
          <cell r="AF1214">
            <v>0</v>
          </cell>
          <cell r="AG1214">
            <v>0</v>
          </cell>
          <cell r="AH1214">
            <v>0</v>
          </cell>
          <cell r="AI1214">
            <v>0</v>
          </cell>
          <cell r="AJ1214">
            <v>0</v>
          </cell>
          <cell r="AK1214">
            <v>0</v>
          </cell>
          <cell r="AL1214">
            <v>0</v>
          </cell>
          <cell r="AM1214">
            <v>0</v>
          </cell>
          <cell r="AN1214">
            <v>0</v>
          </cell>
          <cell r="AP1214">
            <v>0</v>
          </cell>
          <cell r="AT1214">
            <v>0</v>
          </cell>
        </row>
        <row r="1215">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D1215">
            <v>0</v>
          </cell>
          <cell r="AE1215">
            <v>0</v>
          </cell>
          <cell r="AF1215">
            <v>0</v>
          </cell>
          <cell r="AG1215">
            <v>0</v>
          </cell>
          <cell r="AH1215">
            <v>0</v>
          </cell>
          <cell r="AI1215">
            <v>0</v>
          </cell>
          <cell r="AJ1215">
            <v>0</v>
          </cell>
          <cell r="AK1215">
            <v>0</v>
          </cell>
          <cell r="AL1215">
            <v>0</v>
          </cell>
          <cell r="AM1215">
            <v>0</v>
          </cell>
          <cell r="AN1215">
            <v>0</v>
          </cell>
          <cell r="AP1215">
            <v>0</v>
          </cell>
          <cell r="AT1215">
            <v>0</v>
          </cell>
        </row>
        <row r="1216">
          <cell r="J1216">
            <v>10000</v>
          </cell>
          <cell r="K1216">
            <v>10000</v>
          </cell>
          <cell r="L1216">
            <v>10000</v>
          </cell>
          <cell r="M1216">
            <v>10000</v>
          </cell>
          <cell r="N1216">
            <v>10000</v>
          </cell>
          <cell r="O1216">
            <v>10000</v>
          </cell>
          <cell r="P1216">
            <v>10000</v>
          </cell>
          <cell r="Q1216">
            <v>10000</v>
          </cell>
          <cell r="R1216">
            <v>10000</v>
          </cell>
          <cell r="S1216">
            <v>10000</v>
          </cell>
          <cell r="T1216">
            <v>10000</v>
          </cell>
          <cell r="U1216">
            <v>10000</v>
          </cell>
          <cell r="V1216">
            <v>10000</v>
          </cell>
          <cell r="W1216">
            <v>10000</v>
          </cell>
          <cell r="X1216">
            <v>10000</v>
          </cell>
          <cell r="Y1216">
            <v>10000</v>
          </cell>
          <cell r="Z1216">
            <v>10000</v>
          </cell>
          <cell r="AA1216">
            <v>10000</v>
          </cell>
          <cell r="AD1216">
            <v>10000</v>
          </cell>
          <cell r="AE1216">
            <v>10000</v>
          </cell>
          <cell r="AF1216">
            <v>10000</v>
          </cell>
          <cell r="AG1216">
            <v>10000</v>
          </cell>
          <cell r="AH1216">
            <v>10000</v>
          </cell>
          <cell r="AI1216">
            <v>10000</v>
          </cell>
          <cell r="AJ1216">
            <v>10000</v>
          </cell>
          <cell r="AK1216">
            <v>10000</v>
          </cell>
          <cell r="AL1216">
            <v>10000</v>
          </cell>
          <cell r="AM1216">
            <v>10000</v>
          </cell>
          <cell r="AN1216">
            <v>10000</v>
          </cell>
          <cell r="AP1216">
            <v>10000</v>
          </cell>
          <cell r="AT1216">
            <v>0</v>
          </cell>
        </row>
        <row r="1217">
          <cell r="J1217">
            <v>12500</v>
          </cell>
          <cell r="K1217">
            <v>12500</v>
          </cell>
          <cell r="L1217">
            <v>12500</v>
          </cell>
          <cell r="M1217">
            <v>12500</v>
          </cell>
          <cell r="N1217">
            <v>12500</v>
          </cell>
          <cell r="O1217">
            <v>12500</v>
          </cell>
          <cell r="P1217">
            <v>12500</v>
          </cell>
          <cell r="Q1217">
            <v>12500</v>
          </cell>
          <cell r="R1217">
            <v>12500</v>
          </cell>
          <cell r="S1217">
            <v>12500</v>
          </cell>
          <cell r="T1217">
            <v>12500</v>
          </cell>
          <cell r="U1217">
            <v>12500</v>
          </cell>
          <cell r="V1217">
            <v>12500</v>
          </cell>
          <cell r="W1217">
            <v>12500</v>
          </cell>
          <cell r="X1217">
            <v>12500</v>
          </cell>
          <cell r="Y1217">
            <v>12500</v>
          </cell>
          <cell r="Z1217">
            <v>12500</v>
          </cell>
          <cell r="AA1217">
            <v>12500</v>
          </cell>
          <cell r="AD1217">
            <v>12500</v>
          </cell>
          <cell r="AE1217">
            <v>12500</v>
          </cell>
          <cell r="AF1217">
            <v>12500</v>
          </cell>
          <cell r="AG1217">
            <v>12500</v>
          </cell>
          <cell r="AH1217">
            <v>12500</v>
          </cell>
          <cell r="AI1217">
            <v>12500</v>
          </cell>
          <cell r="AJ1217">
            <v>12500</v>
          </cell>
          <cell r="AK1217">
            <v>12500</v>
          </cell>
          <cell r="AL1217">
            <v>12500</v>
          </cell>
          <cell r="AM1217">
            <v>12500</v>
          </cell>
          <cell r="AN1217">
            <v>12500</v>
          </cell>
          <cell r="AP1217">
            <v>12500</v>
          </cell>
          <cell r="AT1217">
            <v>0</v>
          </cell>
        </row>
        <row r="1218">
          <cell r="J1218">
            <v>0</v>
          </cell>
          <cell r="K1218">
            <v>0</v>
          </cell>
          <cell r="L1218">
            <v>0</v>
          </cell>
          <cell r="M1218">
            <v>0</v>
          </cell>
          <cell r="N1218">
            <v>0</v>
          </cell>
          <cell r="O1218">
            <v>0</v>
          </cell>
          <cell r="P1218">
            <v>0</v>
          </cell>
          <cell r="Q1218">
            <v>0</v>
          </cell>
          <cell r="R1218">
            <v>0</v>
          </cell>
          <cell r="S1218">
            <v>0</v>
          </cell>
          <cell r="T1218">
            <v>5557.86</v>
          </cell>
          <cell r="U1218">
            <v>5557.86</v>
          </cell>
          <cell r="V1218">
            <v>5557.86</v>
          </cell>
          <cell r="W1218">
            <v>1091188.76</v>
          </cell>
          <cell r="X1218">
            <v>1694190.26</v>
          </cell>
          <cell r="Y1218">
            <v>1693918.25</v>
          </cell>
          <cell r="Z1218">
            <v>1817114.54</v>
          </cell>
          <cell r="AA1218">
            <v>1921355.1</v>
          </cell>
          <cell r="AD1218">
            <v>0</v>
          </cell>
          <cell r="AE1218">
            <v>0</v>
          </cell>
          <cell r="AF1218">
            <v>0</v>
          </cell>
          <cell r="AG1218">
            <v>231.57749999999999</v>
          </cell>
          <cell r="AH1218">
            <v>694.73249999999996</v>
          </cell>
          <cell r="AI1218">
            <v>1157.8875</v>
          </cell>
          <cell r="AJ1218">
            <v>46855.66333333333</v>
          </cell>
          <cell r="AK1218">
            <v>162913.12250000003</v>
          </cell>
          <cell r="AL1218">
            <v>304084.31041666667</v>
          </cell>
          <cell r="AM1218">
            <v>450377.34333333327</v>
          </cell>
          <cell r="AN1218">
            <v>606146.91166666662</v>
          </cell>
          <cell r="AP1218">
            <v>910593.68500000006</v>
          </cell>
          <cell r="AT1218">
            <v>0</v>
          </cell>
        </row>
        <row r="1219">
          <cell r="J1219">
            <v>0</v>
          </cell>
          <cell r="K1219">
            <v>0</v>
          </cell>
          <cell r="L1219">
            <v>0</v>
          </cell>
          <cell r="M1219">
            <v>0</v>
          </cell>
          <cell r="N1219">
            <v>0</v>
          </cell>
          <cell r="O1219">
            <v>0</v>
          </cell>
          <cell r="P1219">
            <v>0</v>
          </cell>
          <cell r="Q1219">
            <v>0</v>
          </cell>
          <cell r="R1219">
            <v>0</v>
          </cell>
          <cell r="S1219">
            <v>0</v>
          </cell>
          <cell r="T1219">
            <v>0</v>
          </cell>
          <cell r="U1219">
            <v>0</v>
          </cell>
          <cell r="V1219">
            <v>555389.13</v>
          </cell>
          <cell r="W1219">
            <v>828572.1</v>
          </cell>
          <cell r="X1219">
            <v>1514162.58</v>
          </cell>
          <cell r="Y1219">
            <v>1514275.46</v>
          </cell>
          <cell r="Z1219">
            <v>1514275.46</v>
          </cell>
          <cell r="AA1219">
            <v>1517126.11</v>
          </cell>
          <cell r="AD1219">
            <v>0</v>
          </cell>
          <cell r="AE1219">
            <v>0</v>
          </cell>
          <cell r="AF1219">
            <v>0</v>
          </cell>
          <cell r="AG1219">
            <v>0</v>
          </cell>
          <cell r="AH1219">
            <v>0</v>
          </cell>
          <cell r="AI1219">
            <v>23141.213749999999</v>
          </cell>
          <cell r="AJ1219">
            <v>80806.264999999999</v>
          </cell>
          <cell r="AK1219">
            <v>178420.21</v>
          </cell>
          <cell r="AL1219">
            <v>304605.12833333336</v>
          </cell>
          <cell r="AM1219">
            <v>430794.75</v>
          </cell>
          <cell r="AN1219">
            <v>557103.14874999993</v>
          </cell>
          <cell r="AP1219">
            <v>809957.50041666662</v>
          </cell>
          <cell r="AT1219">
            <v>0</v>
          </cell>
        </row>
        <row r="1220">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206639.68</v>
          </cell>
          <cell r="X1220">
            <v>1732217.82</v>
          </cell>
          <cell r="Y1220">
            <v>2707424.07</v>
          </cell>
          <cell r="Z1220">
            <v>1863612.57</v>
          </cell>
          <cell r="AA1220">
            <v>1870334.46</v>
          </cell>
          <cell r="AD1220">
            <v>0</v>
          </cell>
          <cell r="AE1220">
            <v>0</v>
          </cell>
          <cell r="AF1220">
            <v>0</v>
          </cell>
          <cell r="AG1220">
            <v>0</v>
          </cell>
          <cell r="AH1220">
            <v>0</v>
          </cell>
          <cell r="AI1220">
            <v>0</v>
          </cell>
          <cell r="AJ1220">
            <v>8609.9866666666658</v>
          </cell>
          <cell r="AK1220">
            <v>89395.715833333335</v>
          </cell>
          <cell r="AL1220">
            <v>274380.79458333337</v>
          </cell>
          <cell r="AM1220">
            <v>464840.65458333335</v>
          </cell>
          <cell r="AN1220">
            <v>620421.78083333338</v>
          </cell>
          <cell r="AP1220">
            <v>930103.4458333333</v>
          </cell>
          <cell r="AT1220">
            <v>0</v>
          </cell>
        </row>
        <row r="1221">
          <cell r="J1221">
            <v>0</v>
          </cell>
          <cell r="K1221">
            <v>0</v>
          </cell>
          <cell r="L1221">
            <v>0</v>
          </cell>
          <cell r="M1221">
            <v>0</v>
          </cell>
          <cell r="N1221">
            <v>0</v>
          </cell>
          <cell r="O1221">
            <v>0</v>
          </cell>
          <cell r="P1221">
            <v>0</v>
          </cell>
          <cell r="Q1221">
            <v>0</v>
          </cell>
          <cell r="R1221">
            <v>0</v>
          </cell>
          <cell r="S1221">
            <v>0</v>
          </cell>
          <cell r="T1221">
            <v>0</v>
          </cell>
          <cell r="U1221">
            <v>20709.53</v>
          </cell>
          <cell r="V1221">
            <v>354590.66</v>
          </cell>
          <cell r="W1221">
            <v>659483.16</v>
          </cell>
          <cell r="X1221">
            <v>702790.3</v>
          </cell>
          <cell r="Y1221">
            <v>711800.5</v>
          </cell>
          <cell r="Z1221">
            <v>1472617.16</v>
          </cell>
          <cell r="AA1221">
            <v>1472617.16</v>
          </cell>
          <cell r="AD1221">
            <v>0</v>
          </cell>
          <cell r="AE1221">
            <v>0</v>
          </cell>
          <cell r="AF1221">
            <v>0</v>
          </cell>
          <cell r="AG1221">
            <v>0</v>
          </cell>
          <cell r="AH1221">
            <v>862.89708333333328</v>
          </cell>
          <cell r="AI1221">
            <v>16500.404999999999</v>
          </cell>
          <cell r="AJ1221">
            <v>58753.480833333335</v>
          </cell>
          <cell r="AK1221">
            <v>115514.875</v>
          </cell>
          <cell r="AL1221">
            <v>174456.15833333333</v>
          </cell>
          <cell r="AM1221">
            <v>265473.56083333335</v>
          </cell>
          <cell r="AN1221">
            <v>388191.65749999997</v>
          </cell>
          <cell r="AP1221">
            <v>646090.19750000001</v>
          </cell>
          <cell r="AT1221">
            <v>0</v>
          </cell>
        </row>
        <row r="1222">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1493408.14</v>
          </cell>
          <cell r="X1222">
            <v>1493408.14</v>
          </cell>
          <cell r="Y1222">
            <v>1493408.14</v>
          </cell>
          <cell r="Z1222">
            <v>1414807.72</v>
          </cell>
          <cell r="AA1222">
            <v>1388607.58</v>
          </cell>
          <cell r="AD1222">
            <v>0</v>
          </cell>
          <cell r="AE1222">
            <v>0</v>
          </cell>
          <cell r="AF1222">
            <v>0</v>
          </cell>
          <cell r="AG1222">
            <v>0</v>
          </cell>
          <cell r="AH1222">
            <v>0</v>
          </cell>
          <cell r="AI1222">
            <v>0</v>
          </cell>
          <cell r="AJ1222">
            <v>62225.339166666665</v>
          </cell>
          <cell r="AK1222">
            <v>186676.01749999999</v>
          </cell>
          <cell r="AL1222">
            <v>311126.6958333333</v>
          </cell>
          <cell r="AM1222">
            <v>432302.35666666669</v>
          </cell>
          <cell r="AN1222">
            <v>549111.32750000001</v>
          </cell>
          <cell r="AP1222">
            <v>776523.97291666677</v>
          </cell>
          <cell r="AT1222">
            <v>0</v>
          </cell>
        </row>
        <row r="1223">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D1223">
            <v>0</v>
          </cell>
          <cell r="AE1223">
            <v>0</v>
          </cell>
          <cell r="AF1223">
            <v>0</v>
          </cell>
          <cell r="AG1223">
            <v>0</v>
          </cell>
          <cell r="AH1223">
            <v>0</v>
          </cell>
          <cell r="AI1223">
            <v>0</v>
          </cell>
          <cell r="AJ1223">
            <v>0</v>
          </cell>
          <cell r="AK1223">
            <v>0</v>
          </cell>
          <cell r="AL1223">
            <v>0</v>
          </cell>
          <cell r="AM1223">
            <v>0</v>
          </cell>
          <cell r="AN1223">
            <v>0</v>
          </cell>
          <cell r="AP1223">
            <v>0</v>
          </cell>
          <cell r="AT1223" t="str">
            <v>23</v>
          </cell>
        </row>
        <row r="1224">
          <cell r="J1224">
            <v>2114114.88</v>
          </cell>
          <cell r="K1224">
            <v>3729714.12</v>
          </cell>
          <cell r="L1224">
            <v>4879398.78</v>
          </cell>
          <cell r="M1224">
            <v>3632648.83</v>
          </cell>
          <cell r="N1224">
            <v>3505116.17</v>
          </cell>
          <cell r="O1224">
            <v>3406864.03</v>
          </cell>
          <cell r="P1224">
            <v>3346196.78</v>
          </cell>
          <cell r="Q1224">
            <v>3104992.2</v>
          </cell>
          <cell r="R1224">
            <v>2929179.63</v>
          </cell>
          <cell r="S1224">
            <v>2753367.06</v>
          </cell>
          <cell r="T1224">
            <v>2577554.4900000002</v>
          </cell>
          <cell r="U1224">
            <v>2401741.92</v>
          </cell>
          <cell r="V1224">
            <v>3229175.46</v>
          </cell>
          <cell r="W1224">
            <v>3743916.69</v>
          </cell>
          <cell r="X1224">
            <v>4707230.8</v>
          </cell>
          <cell r="Y1224">
            <v>4614233.75</v>
          </cell>
          <cell r="Z1224">
            <v>4683873.5199999996</v>
          </cell>
          <cell r="AA1224">
            <v>5362063.37</v>
          </cell>
          <cell r="AD1224">
            <v>2733894.3941666665</v>
          </cell>
          <cell r="AE1224">
            <v>2853497.9437500001</v>
          </cell>
          <cell r="AF1224">
            <v>2965983.0325000002</v>
          </cell>
          <cell r="AG1224">
            <v>3069146.9250000003</v>
          </cell>
          <cell r="AH1224">
            <v>3158127.6479166667</v>
          </cell>
          <cell r="AI1224">
            <v>3244868.2650000001</v>
          </cell>
          <cell r="AJ1224">
            <v>3291920.8962500002</v>
          </cell>
          <cell r="AK1224">
            <v>3285339.0041666664</v>
          </cell>
          <cell r="AL1224">
            <v>3319064.7100000004</v>
          </cell>
          <cell r="AM1224">
            <v>3409078.9712499999</v>
          </cell>
          <cell r="AN1224">
            <v>3539660.5</v>
          </cell>
          <cell r="AP1224">
            <v>3849916.574583333</v>
          </cell>
          <cell r="AT1224">
            <v>0</v>
          </cell>
        </row>
        <row r="1225">
          <cell r="J1225">
            <v>4578061.0199999996</v>
          </cell>
          <cell r="K1225">
            <v>4458195.1100000003</v>
          </cell>
          <cell r="L1225">
            <v>4322130.53</v>
          </cell>
          <cell r="M1225">
            <v>4145427.71</v>
          </cell>
          <cell r="N1225">
            <v>3967452.49</v>
          </cell>
          <cell r="O1225">
            <v>3806434.8</v>
          </cell>
          <cell r="P1225">
            <v>3628520.53</v>
          </cell>
          <cell r="Q1225">
            <v>3484296.87</v>
          </cell>
          <cell r="R1225">
            <v>3310156.02</v>
          </cell>
          <cell r="S1225">
            <v>3136015.17</v>
          </cell>
          <cell r="T1225">
            <v>2961874.32</v>
          </cell>
          <cell r="U1225">
            <v>2787733.47</v>
          </cell>
          <cell r="V1225">
            <v>2866672.82</v>
          </cell>
          <cell r="W1225">
            <v>2692531.97</v>
          </cell>
          <cell r="X1225">
            <v>2532464.89</v>
          </cell>
          <cell r="Y1225">
            <v>2366732.29</v>
          </cell>
          <cell r="Z1225">
            <v>2192591.44</v>
          </cell>
          <cell r="AA1225">
            <v>3941098.43</v>
          </cell>
          <cell r="AD1225">
            <v>4128361.61</v>
          </cell>
          <cell r="AE1225">
            <v>4061533.9424999994</v>
          </cell>
          <cell r="AF1225">
            <v>3992056.5666666664</v>
          </cell>
          <cell r="AG1225">
            <v>3904881.3637500009</v>
          </cell>
          <cell r="AH1225">
            <v>3784316.0562500008</v>
          </cell>
          <cell r="AI1225">
            <v>3644216.9950000006</v>
          </cell>
          <cell r="AJ1225">
            <v>3499339.8558333335</v>
          </cell>
          <cell r="AK1225">
            <v>3351201.1566666663</v>
          </cell>
          <cell r="AL1225">
            <v>3202519.4458333333</v>
          </cell>
          <cell r="AM1225">
            <v>3054454.5929166661</v>
          </cell>
          <cell r="AN1225">
            <v>2986113.0337499999</v>
          </cell>
          <cell r="AP1225">
            <v>3031121.3658333332</v>
          </cell>
          <cell r="AT1225">
            <v>0</v>
          </cell>
        </row>
        <row r="1226">
          <cell r="J1226">
            <v>851594.76</v>
          </cell>
          <cell r="K1226">
            <v>780628.52</v>
          </cell>
          <cell r="L1226">
            <v>709662.28</v>
          </cell>
          <cell r="M1226">
            <v>638696.04</v>
          </cell>
          <cell r="N1226">
            <v>567729.80000000005</v>
          </cell>
          <cell r="O1226">
            <v>496763.56</v>
          </cell>
          <cell r="P1226">
            <v>425797.32</v>
          </cell>
          <cell r="Q1226">
            <v>354831.08</v>
          </cell>
          <cell r="R1226">
            <v>283864.84000000003</v>
          </cell>
          <cell r="S1226">
            <v>212898.6</v>
          </cell>
          <cell r="T1226">
            <v>141932.35999999999</v>
          </cell>
          <cell r="U1226">
            <v>70966.12</v>
          </cell>
          <cell r="V1226">
            <v>-0.12</v>
          </cell>
          <cell r="W1226">
            <v>-0.12</v>
          </cell>
          <cell r="X1226">
            <v>-0.12</v>
          </cell>
          <cell r="Y1226">
            <v>0</v>
          </cell>
          <cell r="Z1226">
            <v>0</v>
          </cell>
          <cell r="AA1226">
            <v>0</v>
          </cell>
          <cell r="AD1226">
            <v>780628.52</v>
          </cell>
          <cell r="AE1226">
            <v>709662.27999999991</v>
          </cell>
          <cell r="AF1226">
            <v>638696.03999999992</v>
          </cell>
          <cell r="AG1226">
            <v>567729.79999999993</v>
          </cell>
          <cell r="AH1226">
            <v>496763.56</v>
          </cell>
          <cell r="AI1226">
            <v>425797.32</v>
          </cell>
          <cell r="AJ1226">
            <v>357788.00666666665</v>
          </cell>
          <cell r="AK1226">
            <v>295692.54666666669</v>
          </cell>
          <cell r="AL1226">
            <v>239510.94499999998</v>
          </cell>
          <cell r="AM1226">
            <v>189243.20166666666</v>
          </cell>
          <cell r="AN1226">
            <v>144889.31166666668</v>
          </cell>
          <cell r="AP1226">
            <v>73923.091666666674</v>
          </cell>
          <cell r="AT1226">
            <v>0</v>
          </cell>
        </row>
        <row r="1227">
          <cell r="J1227">
            <v>3052900.22</v>
          </cell>
          <cell r="K1227">
            <v>3006583.75</v>
          </cell>
          <cell r="L1227">
            <v>2978219.75</v>
          </cell>
          <cell r="M1227">
            <v>2949855.75</v>
          </cell>
          <cell r="N1227">
            <v>2921509.16</v>
          </cell>
          <cell r="O1227">
            <v>2894027.12</v>
          </cell>
          <cell r="P1227">
            <v>2865663.12</v>
          </cell>
          <cell r="Q1227">
            <v>2837299.12</v>
          </cell>
          <cell r="R1227">
            <v>2808935.12</v>
          </cell>
          <cell r="S1227">
            <v>2780571.12</v>
          </cell>
          <cell r="T1227">
            <v>2752207.12</v>
          </cell>
          <cell r="U1227">
            <v>2723843.12</v>
          </cell>
          <cell r="V1227">
            <v>2695830.75</v>
          </cell>
          <cell r="W1227">
            <v>2667466.75</v>
          </cell>
          <cell r="X1227">
            <v>2639102.75</v>
          </cell>
          <cell r="Y1227">
            <v>2610738.75</v>
          </cell>
          <cell r="Z1227">
            <v>2582374.75</v>
          </cell>
          <cell r="AA1227">
            <v>2554010.75</v>
          </cell>
          <cell r="AD1227">
            <v>3028093.2216666671</v>
          </cell>
          <cell r="AE1227">
            <v>3016907.0100000002</v>
          </cell>
          <cell r="AF1227">
            <v>2988064.2283333335</v>
          </cell>
          <cell r="AG1227">
            <v>2944441.6237500007</v>
          </cell>
          <cell r="AH1227">
            <v>2902104.2100000004</v>
          </cell>
          <cell r="AI1227">
            <v>2866089.9779166672</v>
          </cell>
          <cell r="AJ1227">
            <v>2837082.208333334</v>
          </cell>
          <cell r="AK1227">
            <v>2808822.458333334</v>
          </cell>
          <cell r="AL1227">
            <v>2780562.7083333335</v>
          </cell>
          <cell r="AM1227">
            <v>2752302.2329166667</v>
          </cell>
          <cell r="AN1227">
            <v>2724004.2837499999</v>
          </cell>
          <cell r="AP1227">
            <v>2667334.8887499999</v>
          </cell>
          <cell r="AT1227">
            <v>0</v>
          </cell>
        </row>
        <row r="1228">
          <cell r="J1228">
            <v>1625524.14</v>
          </cell>
          <cell r="K1228">
            <v>3015715.48</v>
          </cell>
          <cell r="L1228">
            <v>3476172.41</v>
          </cell>
          <cell r="M1228">
            <v>3561670.2</v>
          </cell>
          <cell r="N1228">
            <v>3563431.38</v>
          </cell>
          <cell r="O1228">
            <v>3646616.35</v>
          </cell>
          <cell r="P1228">
            <v>3772792.63</v>
          </cell>
          <cell r="Q1228">
            <v>3773575.45</v>
          </cell>
          <cell r="R1228">
            <v>3773575.45</v>
          </cell>
          <cell r="S1228">
            <v>3773575.45</v>
          </cell>
          <cell r="T1228">
            <v>3773575.45</v>
          </cell>
          <cell r="U1228">
            <v>3773575.45</v>
          </cell>
          <cell r="V1228">
            <v>3773575.45</v>
          </cell>
          <cell r="W1228">
            <v>3773575.45</v>
          </cell>
          <cell r="X1228">
            <v>3773575.45</v>
          </cell>
          <cell r="Y1228">
            <v>3383205.61</v>
          </cell>
          <cell r="Z1228">
            <v>3350674.79</v>
          </cell>
          <cell r="AA1228">
            <v>3318143.97</v>
          </cell>
          <cell r="AD1228">
            <v>2037261.4054166668</v>
          </cell>
          <cell r="AE1228">
            <v>2351663.5879166666</v>
          </cell>
          <cell r="AF1228">
            <v>2665961.6024999996</v>
          </cell>
          <cell r="AG1228">
            <v>2979344.3295833338</v>
          </cell>
          <cell r="AH1228">
            <v>3298207.7837499999</v>
          </cell>
          <cell r="AI1228">
            <v>3550318.7912500002</v>
          </cell>
          <cell r="AJ1228">
            <v>3671398.427916667</v>
          </cell>
          <cell r="AK1228">
            <v>3715367.72</v>
          </cell>
          <cell r="AL1228">
            <v>3720323.48875</v>
          </cell>
          <cell r="AM1228">
            <v>3704022.6062499997</v>
          </cell>
          <cell r="AN1228">
            <v>3681471.399166666</v>
          </cell>
          <cell r="AP1228">
            <v>3605499.5466666664</v>
          </cell>
          <cell r="AT1228">
            <v>0</v>
          </cell>
        </row>
        <row r="1229">
          <cell r="J1229">
            <v>0</v>
          </cell>
          <cell r="K1229">
            <v>1748299.98</v>
          </cell>
          <cell r="L1229">
            <v>1711877.06</v>
          </cell>
          <cell r="M1229">
            <v>1675454.14</v>
          </cell>
          <cell r="N1229">
            <v>1639031.22</v>
          </cell>
          <cell r="O1229">
            <v>1602608.3</v>
          </cell>
          <cell r="P1229">
            <v>1566185.38</v>
          </cell>
          <cell r="Q1229">
            <v>1529762.46</v>
          </cell>
          <cell r="R1229">
            <v>1493339.54</v>
          </cell>
          <cell r="S1229">
            <v>1456916.62</v>
          </cell>
          <cell r="T1229">
            <v>1420493.7</v>
          </cell>
          <cell r="U1229">
            <v>1384070.78</v>
          </cell>
          <cell r="V1229">
            <v>1347647.86</v>
          </cell>
          <cell r="W1229">
            <v>1311224.94</v>
          </cell>
          <cell r="X1229">
            <v>1274802.02</v>
          </cell>
          <cell r="Y1229">
            <v>1238379.1000000001</v>
          </cell>
          <cell r="Z1229">
            <v>1201956.18</v>
          </cell>
          <cell r="AA1229">
            <v>1165533.26</v>
          </cell>
          <cell r="AD1229">
            <v>892361.44249999989</v>
          </cell>
          <cell r="AE1229">
            <v>1018324.0258333333</v>
          </cell>
          <cell r="AF1229">
            <v>1141251.3658333332</v>
          </cell>
          <cell r="AG1229">
            <v>1261143.4624999999</v>
          </cell>
          <cell r="AH1229">
            <v>1378000.3158333332</v>
          </cell>
          <cell r="AI1229">
            <v>1491821.9258333333</v>
          </cell>
          <cell r="AJ1229">
            <v>1529762.46</v>
          </cell>
          <cell r="AK1229">
            <v>1493339.5399999998</v>
          </cell>
          <cell r="AL1229">
            <v>1456916.6199999999</v>
          </cell>
          <cell r="AM1229">
            <v>1420493.7</v>
          </cell>
          <cell r="AN1229">
            <v>1384070.7799999998</v>
          </cell>
          <cell r="AP1229">
            <v>1311887.175</v>
          </cell>
          <cell r="AT1229">
            <v>0</v>
          </cell>
        </row>
        <row r="1230">
          <cell r="J1230">
            <v>176474.85</v>
          </cell>
          <cell r="K1230">
            <v>601152</v>
          </cell>
          <cell r="L1230">
            <v>1496707.63</v>
          </cell>
          <cell r="M1230">
            <v>2292015.5699999998</v>
          </cell>
          <cell r="N1230">
            <v>2258435.7999999998</v>
          </cell>
          <cell r="O1230">
            <v>2258435.7999999998</v>
          </cell>
          <cell r="P1230">
            <v>2258435.7999999998</v>
          </cell>
          <cell r="Q1230">
            <v>2157311.7999999998</v>
          </cell>
          <cell r="R1230">
            <v>2123603.7999999998</v>
          </cell>
          <cell r="S1230">
            <v>2089895.8</v>
          </cell>
          <cell r="T1230">
            <v>2056187.8</v>
          </cell>
          <cell r="U1230">
            <v>2022479.8</v>
          </cell>
          <cell r="V1230">
            <v>1988771.8</v>
          </cell>
          <cell r="W1230">
            <v>1955063.8</v>
          </cell>
          <cell r="X1230">
            <v>1921355.8</v>
          </cell>
          <cell r="Y1230">
            <v>1887647.8</v>
          </cell>
          <cell r="Z1230">
            <v>1853939.8</v>
          </cell>
          <cell r="AA1230">
            <v>1820231.8</v>
          </cell>
          <cell r="AD1230">
            <v>1042627.3591666667</v>
          </cell>
          <cell r="AE1230">
            <v>1220998.8425</v>
          </cell>
          <cell r="AF1230">
            <v>1396561.3258333334</v>
          </cell>
          <cell r="AG1230">
            <v>1569216.2620833332</v>
          </cell>
          <cell r="AH1230">
            <v>1735360.1220833336</v>
          </cell>
          <cell r="AI1230">
            <v>1891440.4104166667</v>
          </cell>
          <cell r="AJ1230">
            <v>2023365.7750000001</v>
          </cell>
          <cell r="AK1230">
            <v>2097472.4404166671</v>
          </cell>
          <cell r="AL1230">
            <v>2098317.4570833337</v>
          </cell>
          <cell r="AM1230">
            <v>2064614.8000000005</v>
          </cell>
          <cell r="AN1230">
            <v>2029502.3000000005</v>
          </cell>
          <cell r="AP1230">
            <v>1955063.8000000005</v>
          </cell>
          <cell r="AT1230">
            <v>0</v>
          </cell>
        </row>
        <row r="1231">
          <cell r="J1231">
            <v>0</v>
          </cell>
          <cell r="K1231">
            <v>0</v>
          </cell>
          <cell r="L1231">
            <v>0</v>
          </cell>
          <cell r="M1231">
            <v>0</v>
          </cell>
          <cell r="N1231">
            <v>0</v>
          </cell>
          <cell r="O1231">
            <v>0</v>
          </cell>
          <cell r="P1231">
            <v>0</v>
          </cell>
          <cell r="Q1231">
            <v>0</v>
          </cell>
          <cell r="R1231">
            <v>0</v>
          </cell>
          <cell r="S1231">
            <v>0</v>
          </cell>
          <cell r="T1231">
            <v>302084.17</v>
          </cell>
          <cell r="U1231">
            <v>1107983.6599999999</v>
          </cell>
          <cell r="V1231">
            <v>1418297.84</v>
          </cell>
          <cell r="W1231">
            <v>1442896.39</v>
          </cell>
          <cell r="X1231">
            <v>1797943.81</v>
          </cell>
          <cell r="Y1231">
            <v>1797943.81</v>
          </cell>
          <cell r="Z1231">
            <v>2773067.92</v>
          </cell>
          <cell r="AA1231">
            <v>2773081.77</v>
          </cell>
          <cell r="AD1231">
            <v>0</v>
          </cell>
          <cell r="AE1231">
            <v>0</v>
          </cell>
          <cell r="AF1231">
            <v>0</v>
          </cell>
          <cell r="AG1231">
            <v>12586.840416666666</v>
          </cell>
          <cell r="AH1231">
            <v>71339.666666666672</v>
          </cell>
          <cell r="AI1231">
            <v>176601.39583333334</v>
          </cell>
          <cell r="AJ1231">
            <v>295817.82208333333</v>
          </cell>
          <cell r="AK1231">
            <v>430852.83041666663</v>
          </cell>
          <cell r="AL1231">
            <v>580681.48124999995</v>
          </cell>
          <cell r="AM1231">
            <v>771140.30333333334</v>
          </cell>
          <cell r="AN1231">
            <v>1002229.8737499999</v>
          </cell>
          <cell r="AP1231">
            <v>1464731.8712499999</v>
          </cell>
          <cell r="AT1231">
            <v>0</v>
          </cell>
        </row>
        <row r="1232">
          <cell r="J1232">
            <v>0</v>
          </cell>
          <cell r="K1232">
            <v>0</v>
          </cell>
          <cell r="L1232">
            <v>0</v>
          </cell>
          <cell r="M1232">
            <v>0</v>
          </cell>
          <cell r="N1232">
            <v>0</v>
          </cell>
          <cell r="O1232">
            <v>0</v>
          </cell>
          <cell r="P1232">
            <v>0</v>
          </cell>
          <cell r="Q1232">
            <v>0</v>
          </cell>
          <cell r="R1232">
            <v>0</v>
          </cell>
          <cell r="S1232">
            <v>0</v>
          </cell>
          <cell r="T1232">
            <v>0</v>
          </cell>
          <cell r="U1232">
            <v>1356.32</v>
          </cell>
          <cell r="V1232">
            <v>14741.18</v>
          </cell>
          <cell r="W1232">
            <v>14741.18</v>
          </cell>
          <cell r="X1232">
            <v>0</v>
          </cell>
          <cell r="Y1232">
            <v>0</v>
          </cell>
          <cell r="Z1232">
            <v>0</v>
          </cell>
          <cell r="AA1232">
            <v>0</v>
          </cell>
          <cell r="AD1232">
            <v>0</v>
          </cell>
          <cell r="AE1232">
            <v>0</v>
          </cell>
          <cell r="AF1232">
            <v>0</v>
          </cell>
          <cell r="AG1232">
            <v>0</v>
          </cell>
          <cell r="AH1232">
            <v>56.513333333333328</v>
          </cell>
          <cell r="AI1232">
            <v>727.24249999999995</v>
          </cell>
          <cell r="AJ1232">
            <v>1955.6741666666667</v>
          </cell>
          <cell r="AK1232">
            <v>2569.89</v>
          </cell>
          <cell r="AL1232">
            <v>2569.89</v>
          </cell>
          <cell r="AM1232">
            <v>2569.89</v>
          </cell>
          <cell r="AN1232">
            <v>2569.89</v>
          </cell>
          <cell r="AP1232">
            <v>2569.89</v>
          </cell>
          <cell r="AT1232">
            <v>0</v>
          </cell>
        </row>
        <row r="1233">
          <cell r="J1233">
            <v>423611.83</v>
          </cell>
          <cell r="K1233">
            <v>425344.58</v>
          </cell>
          <cell r="L1233">
            <v>426175.33</v>
          </cell>
          <cell r="M1233">
            <v>440996.89</v>
          </cell>
          <cell r="N1233">
            <v>440996.89</v>
          </cell>
          <cell r="O1233">
            <v>440996.89</v>
          </cell>
          <cell r="P1233">
            <v>441892.89</v>
          </cell>
          <cell r="Q1233">
            <v>443378.14</v>
          </cell>
          <cell r="R1233">
            <v>443378.14</v>
          </cell>
          <cell r="S1233">
            <v>444306.14</v>
          </cell>
          <cell r="T1233">
            <v>445917.94</v>
          </cell>
          <cell r="U1233">
            <v>445917.94</v>
          </cell>
          <cell r="V1233">
            <v>446845.94</v>
          </cell>
          <cell r="W1233">
            <v>446845.94</v>
          </cell>
          <cell r="X1233">
            <v>447764.94</v>
          </cell>
          <cell r="Y1233">
            <v>453733.07</v>
          </cell>
          <cell r="Z1233">
            <v>455169.07</v>
          </cell>
          <cell r="AA1233">
            <v>459036.12</v>
          </cell>
          <cell r="AD1233">
            <v>428506.42333333334</v>
          </cell>
          <cell r="AE1233">
            <v>430750.40333333332</v>
          </cell>
          <cell r="AF1233">
            <v>432994.3833333333</v>
          </cell>
          <cell r="AG1233">
            <v>435231.31333333341</v>
          </cell>
          <cell r="AH1233">
            <v>437461.19333333342</v>
          </cell>
          <cell r="AI1233">
            <v>439544.22125000012</v>
          </cell>
          <cell r="AJ1233">
            <v>441408.19916666672</v>
          </cell>
          <cell r="AK1233">
            <v>443203.65625000006</v>
          </cell>
          <cell r="AL1233">
            <v>444633.89750000014</v>
          </cell>
          <cell r="AM1233">
            <v>445755.07916666678</v>
          </cell>
          <cell r="AN1233">
            <v>447097.22125</v>
          </cell>
          <cell r="AP1233">
            <v>431683.00374999992</v>
          </cell>
          <cell r="AT1233">
            <v>0</v>
          </cell>
        </row>
        <row r="1234">
          <cell r="J1234">
            <v>517794.22</v>
          </cell>
          <cell r="K1234">
            <v>517794.22</v>
          </cell>
          <cell r="L1234">
            <v>518202.47</v>
          </cell>
          <cell r="M1234">
            <v>518202.47</v>
          </cell>
          <cell r="N1234">
            <v>518202.47</v>
          </cell>
          <cell r="O1234">
            <v>620530.47</v>
          </cell>
          <cell r="P1234">
            <v>620530.47</v>
          </cell>
          <cell r="Q1234">
            <v>628937.44999999995</v>
          </cell>
          <cell r="R1234">
            <v>666061.4</v>
          </cell>
          <cell r="S1234">
            <v>667646.29</v>
          </cell>
          <cell r="T1234">
            <v>668500.9</v>
          </cell>
          <cell r="U1234">
            <v>668500.9</v>
          </cell>
          <cell r="V1234">
            <v>726101.09</v>
          </cell>
          <cell r="W1234">
            <v>728781.59</v>
          </cell>
          <cell r="X1234">
            <v>742967.94</v>
          </cell>
          <cell r="Y1234">
            <v>744397.94</v>
          </cell>
          <cell r="Z1234">
            <v>744720.44</v>
          </cell>
          <cell r="AA1234">
            <v>744720.44</v>
          </cell>
          <cell r="AD1234">
            <v>538484.39124999987</v>
          </cell>
          <cell r="AE1234">
            <v>550043.40708333324</v>
          </cell>
          <cell r="AF1234">
            <v>562740.98624999996</v>
          </cell>
          <cell r="AG1234">
            <v>575357.18416666659</v>
          </cell>
          <cell r="AH1234">
            <v>587962.53250000009</v>
          </cell>
          <cell r="AI1234">
            <v>602921.43041666679</v>
          </cell>
          <cell r="AJ1234">
            <v>620392.02375000005</v>
          </cell>
          <cell r="AK1234">
            <v>638548.39208333334</v>
          </cell>
          <cell r="AL1234">
            <v>657338.43125000002</v>
          </cell>
          <cell r="AM1234">
            <v>676201.49124999996</v>
          </cell>
          <cell r="AN1234">
            <v>690814.32208333316</v>
          </cell>
          <cell r="AP1234">
            <v>692216.47041666647</v>
          </cell>
          <cell r="AT1234" t="str">
            <v>57</v>
          </cell>
        </row>
        <row r="1235">
          <cell r="J1235">
            <v>347291</v>
          </cell>
          <cell r="K1235">
            <v>341105.8</v>
          </cell>
          <cell r="L1235">
            <v>341105.8</v>
          </cell>
          <cell r="M1235">
            <v>341105.8</v>
          </cell>
          <cell r="N1235">
            <v>325453.49</v>
          </cell>
          <cell r="O1235">
            <v>325453.49</v>
          </cell>
          <cell r="P1235">
            <v>325453.49</v>
          </cell>
          <cell r="Q1235">
            <v>350000</v>
          </cell>
          <cell r="R1235">
            <v>350000</v>
          </cell>
          <cell r="S1235">
            <v>350000</v>
          </cell>
          <cell r="T1235">
            <v>347460.2</v>
          </cell>
          <cell r="U1235">
            <v>347460.2</v>
          </cell>
          <cell r="V1235">
            <v>347460.2</v>
          </cell>
          <cell r="W1235">
            <v>346532.2</v>
          </cell>
          <cell r="X1235">
            <v>346532.2</v>
          </cell>
          <cell r="Y1235">
            <v>346532.2</v>
          </cell>
          <cell r="Z1235">
            <v>338209.07</v>
          </cell>
          <cell r="AA1235">
            <v>338209.07</v>
          </cell>
          <cell r="AD1235">
            <v>340962.57250000001</v>
          </cell>
          <cell r="AE1235">
            <v>340962.57250000001</v>
          </cell>
          <cell r="AF1235">
            <v>340962.57250000001</v>
          </cell>
          <cell r="AG1235">
            <v>340969.6225</v>
          </cell>
          <cell r="AH1235">
            <v>340983.72250000003</v>
          </cell>
          <cell r="AI1235">
            <v>340997.82250000007</v>
          </cell>
          <cell r="AJ1235">
            <v>341230.97250000009</v>
          </cell>
          <cell r="AK1235">
            <v>341683.17250000004</v>
          </cell>
          <cell r="AL1235">
            <v>342135.37250000006</v>
          </cell>
          <cell r="AM1235">
            <v>342892.95500000007</v>
          </cell>
          <cell r="AN1235">
            <v>343955.92</v>
          </cell>
          <cell r="AP1235">
            <v>345550.36749999999</v>
          </cell>
          <cell r="AT1235" t="str">
            <v>57</v>
          </cell>
        </row>
        <row r="1236">
          <cell r="J1236">
            <v>88616.68</v>
          </cell>
          <cell r="K1236">
            <v>87501.68</v>
          </cell>
          <cell r="L1236">
            <v>87501.68</v>
          </cell>
          <cell r="M1236">
            <v>87501.68</v>
          </cell>
          <cell r="N1236">
            <v>87093.43</v>
          </cell>
          <cell r="O1236">
            <v>87093.43</v>
          </cell>
          <cell r="P1236">
            <v>87093.43</v>
          </cell>
          <cell r="Q1236">
            <v>100000</v>
          </cell>
          <cell r="R1236">
            <v>100000</v>
          </cell>
          <cell r="S1236">
            <v>100000</v>
          </cell>
          <cell r="T1236">
            <v>60436.55</v>
          </cell>
          <cell r="U1236">
            <v>60436.55</v>
          </cell>
          <cell r="V1236">
            <v>60436.55</v>
          </cell>
          <cell r="W1236">
            <v>155.86000000000001</v>
          </cell>
          <cell r="X1236">
            <v>155.86000000000001</v>
          </cell>
          <cell r="Y1236">
            <v>155.86000000000001</v>
          </cell>
          <cell r="Z1236">
            <v>-15782.99</v>
          </cell>
          <cell r="AA1236">
            <v>-15782.99</v>
          </cell>
          <cell r="AD1236">
            <v>90802.947499999966</v>
          </cell>
          <cell r="AE1236">
            <v>90802.947499999966</v>
          </cell>
          <cell r="AF1236">
            <v>90802.947499999995</v>
          </cell>
          <cell r="AG1236">
            <v>89628.775416666656</v>
          </cell>
          <cell r="AH1236">
            <v>87280.431250000009</v>
          </cell>
          <cell r="AI1236">
            <v>84932.087083333332</v>
          </cell>
          <cell r="AJ1236">
            <v>80118.505833333344</v>
          </cell>
          <cell r="AK1236">
            <v>72839.687500000015</v>
          </cell>
          <cell r="AL1236">
            <v>65560.869166666685</v>
          </cell>
          <cell r="AM1236">
            <v>57634.942500000005</v>
          </cell>
          <cell r="AN1236">
            <v>49061.907499999994</v>
          </cell>
          <cell r="AP1236">
            <v>36202.354999999996</v>
          </cell>
          <cell r="AT1236" t="str">
            <v>57</v>
          </cell>
        </row>
        <row r="1237">
          <cell r="J1237">
            <v>2254508.17</v>
          </cell>
          <cell r="K1237">
            <v>2254508.17</v>
          </cell>
          <cell r="L1237">
            <v>2254508.17</v>
          </cell>
          <cell r="M1237">
            <v>2254508.17</v>
          </cell>
          <cell r="N1237">
            <v>2254508.17</v>
          </cell>
          <cell r="O1237">
            <v>2254508.17</v>
          </cell>
          <cell r="P1237">
            <v>2254508.17</v>
          </cell>
          <cell r="Q1237">
            <v>2254508.17</v>
          </cell>
          <cell r="R1237">
            <v>2254508.17</v>
          </cell>
          <cell r="S1237">
            <v>2254508.17</v>
          </cell>
          <cell r="T1237">
            <v>2254508.17</v>
          </cell>
          <cell r="U1237">
            <v>2254508.17</v>
          </cell>
          <cell r="V1237">
            <v>2254508.17</v>
          </cell>
          <cell r="W1237">
            <v>2254508.17</v>
          </cell>
          <cell r="X1237">
            <v>2254508.17</v>
          </cell>
          <cell r="Y1237">
            <v>2254508.17</v>
          </cell>
          <cell r="Z1237">
            <v>2254508.17</v>
          </cell>
          <cell r="AA1237">
            <v>2254508.17</v>
          </cell>
          <cell r="AD1237">
            <v>2254508.1700000004</v>
          </cell>
          <cell r="AE1237">
            <v>2254508.1700000004</v>
          </cell>
          <cell r="AF1237">
            <v>2254508.1700000004</v>
          </cell>
          <cell r="AG1237">
            <v>2254508.1700000004</v>
          </cell>
          <cell r="AH1237">
            <v>2254508.1700000004</v>
          </cell>
          <cell r="AI1237">
            <v>2254508.1700000004</v>
          </cell>
          <cell r="AJ1237">
            <v>2254508.1700000004</v>
          </cell>
          <cell r="AK1237">
            <v>2254508.1700000004</v>
          </cell>
          <cell r="AL1237">
            <v>2254508.1700000004</v>
          </cell>
          <cell r="AM1237">
            <v>2254508.1700000004</v>
          </cell>
          <cell r="AN1237">
            <v>2254508.1700000004</v>
          </cell>
          <cell r="AP1237">
            <v>2160570.3295833338</v>
          </cell>
          <cell r="AT1237">
            <v>0</v>
          </cell>
        </row>
        <row r="1238">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D1238">
            <v>0</v>
          </cell>
          <cell r="AE1238">
            <v>0</v>
          </cell>
          <cell r="AF1238">
            <v>0</v>
          </cell>
          <cell r="AG1238">
            <v>0</v>
          </cell>
          <cell r="AH1238">
            <v>0</v>
          </cell>
          <cell r="AI1238">
            <v>0</v>
          </cell>
          <cell r="AJ1238">
            <v>0</v>
          </cell>
          <cell r="AK1238">
            <v>0</v>
          </cell>
          <cell r="AL1238">
            <v>0</v>
          </cell>
          <cell r="AM1238">
            <v>0</v>
          </cell>
          <cell r="AN1238">
            <v>0</v>
          </cell>
          <cell r="AP1238">
            <v>0</v>
          </cell>
          <cell r="AT1238" t="str">
            <v>57</v>
          </cell>
        </row>
        <row r="1239">
          <cell r="J1239">
            <v>50000</v>
          </cell>
          <cell r="K1239">
            <v>50000</v>
          </cell>
          <cell r="L1239">
            <v>50000</v>
          </cell>
          <cell r="M1239">
            <v>50000</v>
          </cell>
          <cell r="N1239">
            <v>50000</v>
          </cell>
          <cell r="O1239">
            <v>50000</v>
          </cell>
          <cell r="P1239">
            <v>50000</v>
          </cell>
          <cell r="Q1239">
            <v>50000</v>
          </cell>
          <cell r="R1239">
            <v>50000</v>
          </cell>
          <cell r="S1239">
            <v>50000</v>
          </cell>
          <cell r="T1239">
            <v>50000</v>
          </cell>
          <cell r="U1239">
            <v>50000</v>
          </cell>
          <cell r="V1239">
            <v>50000</v>
          </cell>
          <cell r="W1239">
            <v>50000</v>
          </cell>
          <cell r="X1239">
            <v>50000</v>
          </cell>
          <cell r="Y1239">
            <v>50000</v>
          </cell>
          <cell r="Z1239">
            <v>50000</v>
          </cell>
          <cell r="AA1239">
            <v>50000</v>
          </cell>
          <cell r="AD1239">
            <v>50000</v>
          </cell>
          <cell r="AE1239">
            <v>50000</v>
          </cell>
          <cell r="AF1239">
            <v>50000</v>
          </cell>
          <cell r="AG1239">
            <v>50000</v>
          </cell>
          <cell r="AH1239">
            <v>50000</v>
          </cell>
          <cell r="AI1239">
            <v>50000</v>
          </cell>
          <cell r="AJ1239">
            <v>50000</v>
          </cell>
          <cell r="AK1239">
            <v>50000</v>
          </cell>
          <cell r="AL1239">
            <v>50000</v>
          </cell>
          <cell r="AM1239">
            <v>50000</v>
          </cell>
          <cell r="AN1239">
            <v>50000</v>
          </cell>
          <cell r="AP1239">
            <v>50000</v>
          </cell>
          <cell r="AT1239">
            <v>0</v>
          </cell>
        </row>
        <row r="1240">
          <cell r="J1240">
            <v>1542311.38</v>
          </cell>
          <cell r="K1240">
            <v>1556298.08</v>
          </cell>
          <cell r="L1240">
            <v>1561021.55</v>
          </cell>
          <cell r="M1240">
            <v>1561021.55</v>
          </cell>
          <cell r="N1240">
            <v>1579857.19</v>
          </cell>
          <cell r="O1240">
            <v>1583090.19</v>
          </cell>
          <cell r="P1240">
            <v>1721132.55</v>
          </cell>
          <cell r="Q1240">
            <v>1614074.54</v>
          </cell>
          <cell r="R1240">
            <v>1685162.2</v>
          </cell>
          <cell r="S1240">
            <v>1690703.04</v>
          </cell>
          <cell r="T1240">
            <v>1950844.23</v>
          </cell>
          <cell r="U1240">
            <v>1959270.7</v>
          </cell>
          <cell r="V1240">
            <v>1982559.45</v>
          </cell>
          <cell r="W1240">
            <v>2060115.99</v>
          </cell>
          <cell r="X1240">
            <v>2110742.87</v>
          </cell>
          <cell r="Y1240">
            <v>2180118.46</v>
          </cell>
          <cell r="Z1240">
            <v>2139439.4500000002</v>
          </cell>
          <cell r="AA1240">
            <v>2168149.9</v>
          </cell>
          <cell r="AD1240">
            <v>1728488.4683333335</v>
          </cell>
          <cell r="AE1240">
            <v>1705133.3849999998</v>
          </cell>
          <cell r="AF1240">
            <v>1683253.4295833334</v>
          </cell>
          <cell r="AG1240">
            <v>1671404.9104166664</v>
          </cell>
          <cell r="AH1240">
            <v>1668818.5304166665</v>
          </cell>
          <cell r="AI1240">
            <v>1685409.2695833331</v>
          </cell>
          <cell r="AJ1240">
            <v>1724745.3520833331</v>
          </cell>
          <cell r="AK1240">
            <v>1768642.8199999996</v>
          </cell>
          <cell r="AL1240">
            <v>1817343.5795833331</v>
          </cell>
          <cell r="AM1240">
            <v>1866455.2116666667</v>
          </cell>
          <cell r="AN1240">
            <v>1914148.6270833332</v>
          </cell>
          <cell r="AP1240">
            <v>1960440.0149999999</v>
          </cell>
          <cell r="AT1240">
            <v>0</v>
          </cell>
        </row>
        <row r="1241">
          <cell r="J1241">
            <v>2867992.26</v>
          </cell>
          <cell r="K1241">
            <v>2804475.3</v>
          </cell>
          <cell r="L1241">
            <v>2804475.3</v>
          </cell>
          <cell r="M1241">
            <v>2804475.3</v>
          </cell>
          <cell r="N1241">
            <v>2780916.19</v>
          </cell>
          <cell r="O1241">
            <v>2780916.19</v>
          </cell>
          <cell r="P1241">
            <v>2780916.19</v>
          </cell>
          <cell r="Q1241">
            <v>2925000</v>
          </cell>
          <cell r="R1241">
            <v>2925000</v>
          </cell>
          <cell r="S1241">
            <v>2925000</v>
          </cell>
          <cell r="T1241">
            <v>2587409.08</v>
          </cell>
          <cell r="U1241">
            <v>2587409.08</v>
          </cell>
          <cell r="V1241">
            <v>2587409.08</v>
          </cell>
          <cell r="W1241">
            <v>2478137.3199999998</v>
          </cell>
          <cell r="X1241">
            <v>2478137.3199999998</v>
          </cell>
          <cell r="Y1241">
            <v>2478137.3199999998</v>
          </cell>
          <cell r="Z1241">
            <v>2398813.86</v>
          </cell>
          <cell r="AA1241">
            <v>2398813.86</v>
          </cell>
          <cell r="AD1241">
            <v>2844595.9375</v>
          </cell>
          <cell r="AE1241">
            <v>2844595.9375</v>
          </cell>
          <cell r="AF1241">
            <v>2844595.9375</v>
          </cell>
          <cell r="AG1241">
            <v>2832904.9716666671</v>
          </cell>
          <cell r="AH1241">
            <v>2809523.0400000005</v>
          </cell>
          <cell r="AI1241">
            <v>2786141.1083333329</v>
          </cell>
          <cell r="AJ1241">
            <v>2760852.7266666661</v>
          </cell>
          <cell r="AK1241">
            <v>2733657.8949999991</v>
          </cell>
          <cell r="AL1241">
            <v>2706463.063333333</v>
          </cell>
          <cell r="AM1241">
            <v>2676944.7170833331</v>
          </cell>
          <cell r="AN1241">
            <v>2645102.8562499997</v>
          </cell>
          <cell r="AP1241">
            <v>2709840.0649999999</v>
          </cell>
          <cell r="AT1241" t="str">
            <v>57</v>
          </cell>
        </row>
        <row r="1242">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D1242">
            <v>0</v>
          </cell>
          <cell r="AE1242">
            <v>0</v>
          </cell>
          <cell r="AF1242">
            <v>0</v>
          </cell>
          <cell r="AG1242">
            <v>0</v>
          </cell>
          <cell r="AH1242">
            <v>0</v>
          </cell>
          <cell r="AI1242">
            <v>0</v>
          </cell>
          <cell r="AJ1242">
            <v>0</v>
          </cell>
          <cell r="AK1242">
            <v>0</v>
          </cell>
          <cell r="AL1242">
            <v>0</v>
          </cell>
          <cell r="AM1242">
            <v>0</v>
          </cell>
          <cell r="AN1242">
            <v>0</v>
          </cell>
          <cell r="AP1242">
            <v>0</v>
          </cell>
          <cell r="AT1242">
            <v>0</v>
          </cell>
        </row>
        <row r="1243">
          <cell r="J1243">
            <v>-50267724.640000001</v>
          </cell>
          <cell r="K1243">
            <v>-50267724.640000001</v>
          </cell>
          <cell r="L1243">
            <v>-50267724.640000001</v>
          </cell>
          <cell r="M1243">
            <v>-50267724.640000001</v>
          </cell>
          <cell r="N1243">
            <v>-50267724.640000001</v>
          </cell>
          <cell r="O1243">
            <v>-50267724.640000001</v>
          </cell>
          <cell r="P1243">
            <v>-50267724.640000001</v>
          </cell>
          <cell r="Q1243">
            <v>-50267724.640000001</v>
          </cell>
          <cell r="R1243">
            <v>-50267724.640000001</v>
          </cell>
          <cell r="S1243">
            <v>-50267724.640000001</v>
          </cell>
          <cell r="T1243">
            <v>-50267724.640000001</v>
          </cell>
          <cell r="U1243">
            <v>-50267724.640000001</v>
          </cell>
          <cell r="V1243">
            <v>-50267724.640000001</v>
          </cell>
          <cell r="W1243">
            <v>-50267724.640000001</v>
          </cell>
          <cell r="X1243">
            <v>-50267724.640000001</v>
          </cell>
          <cell r="Y1243">
            <v>-50267724.640000001</v>
          </cell>
          <cell r="Z1243">
            <v>-50267724.640000001</v>
          </cell>
          <cell r="AA1243">
            <v>-50267724.640000001</v>
          </cell>
          <cell r="AD1243">
            <v>-50267724.639999993</v>
          </cell>
          <cell r="AE1243">
            <v>-50267724.639999993</v>
          </cell>
          <cell r="AF1243">
            <v>-50267724.639999993</v>
          </cell>
          <cell r="AG1243">
            <v>-50267724.639999993</v>
          </cell>
          <cell r="AH1243">
            <v>-50267724.639999993</v>
          </cell>
          <cell r="AI1243">
            <v>-50267724.639999993</v>
          </cell>
          <cell r="AJ1243">
            <v>-50267724.639999993</v>
          </cell>
          <cell r="AK1243">
            <v>-50267724.639999993</v>
          </cell>
          <cell r="AL1243">
            <v>-50267724.639999993</v>
          </cell>
          <cell r="AM1243">
            <v>-50267724.639999993</v>
          </cell>
          <cell r="AN1243">
            <v>-50267724.639999993</v>
          </cell>
          <cell r="AP1243">
            <v>-49060809.931666665</v>
          </cell>
          <cell r="AT1243" t="str">
            <v>57</v>
          </cell>
        </row>
        <row r="1244">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D1244">
            <v>0</v>
          </cell>
          <cell r="AE1244">
            <v>0</v>
          </cell>
          <cell r="AF1244">
            <v>0</v>
          </cell>
          <cell r="AG1244">
            <v>0</v>
          </cell>
          <cell r="AH1244">
            <v>0</v>
          </cell>
          <cell r="AI1244">
            <v>0</v>
          </cell>
          <cell r="AJ1244">
            <v>0</v>
          </cell>
          <cell r="AK1244">
            <v>0</v>
          </cell>
          <cell r="AL1244">
            <v>0</v>
          </cell>
          <cell r="AM1244">
            <v>0</v>
          </cell>
          <cell r="AN1244">
            <v>0</v>
          </cell>
          <cell r="AP1244">
            <v>0</v>
          </cell>
          <cell r="AT1244">
            <v>0</v>
          </cell>
        </row>
        <row r="1245">
          <cell r="J1245">
            <v>659654.59</v>
          </cell>
          <cell r="K1245">
            <v>659654.59</v>
          </cell>
          <cell r="L1245">
            <v>659654.59</v>
          </cell>
          <cell r="M1245">
            <v>659654.59</v>
          </cell>
          <cell r="N1245">
            <v>659654.59</v>
          </cell>
          <cell r="O1245">
            <v>659654.59</v>
          </cell>
          <cell r="P1245">
            <v>659654.59</v>
          </cell>
          <cell r="Q1245">
            <v>669654.71</v>
          </cell>
          <cell r="R1245">
            <v>669654.71</v>
          </cell>
          <cell r="S1245">
            <v>669654.71</v>
          </cell>
          <cell r="T1245">
            <v>669654.71</v>
          </cell>
          <cell r="U1245">
            <v>669654.71</v>
          </cell>
          <cell r="V1245">
            <v>669654.71</v>
          </cell>
          <cell r="W1245">
            <v>669654.71</v>
          </cell>
          <cell r="X1245">
            <v>669654.71</v>
          </cell>
          <cell r="Y1245">
            <v>669654.71</v>
          </cell>
          <cell r="Z1245">
            <v>669654.71</v>
          </cell>
          <cell r="AA1245">
            <v>669654.71</v>
          </cell>
          <cell r="AD1245">
            <v>660071.2616666666</v>
          </cell>
          <cell r="AE1245">
            <v>660904.60499999998</v>
          </cell>
          <cell r="AF1245">
            <v>661737.94833333325</v>
          </cell>
          <cell r="AG1245">
            <v>662571.29166666663</v>
          </cell>
          <cell r="AH1245">
            <v>663404.63499999989</v>
          </cell>
          <cell r="AI1245">
            <v>664237.97833333339</v>
          </cell>
          <cell r="AJ1245">
            <v>665071.32166666666</v>
          </cell>
          <cell r="AK1245">
            <v>665904.66500000004</v>
          </cell>
          <cell r="AL1245">
            <v>666738.0083333333</v>
          </cell>
          <cell r="AM1245">
            <v>667571.35166666657</v>
          </cell>
          <cell r="AN1245">
            <v>668404.69499999995</v>
          </cell>
          <cell r="AP1245">
            <v>642169.1020833333</v>
          </cell>
          <cell r="AT1245">
            <v>0</v>
          </cell>
        </row>
        <row r="1246">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D1246">
            <v>0</v>
          </cell>
          <cell r="AE1246">
            <v>0</v>
          </cell>
          <cell r="AF1246">
            <v>0</v>
          </cell>
          <cell r="AG1246">
            <v>0</v>
          </cell>
          <cell r="AH1246">
            <v>0</v>
          </cell>
          <cell r="AI1246">
            <v>0</v>
          </cell>
          <cell r="AJ1246">
            <v>0</v>
          </cell>
          <cell r="AK1246">
            <v>0</v>
          </cell>
          <cell r="AL1246">
            <v>0</v>
          </cell>
          <cell r="AM1246">
            <v>0</v>
          </cell>
          <cell r="AN1246">
            <v>0</v>
          </cell>
          <cell r="AP1246">
            <v>0</v>
          </cell>
          <cell r="AT1246">
            <v>0</v>
          </cell>
        </row>
        <row r="1247">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D1247">
            <v>0</v>
          </cell>
          <cell r="AE1247">
            <v>0</v>
          </cell>
          <cell r="AF1247">
            <v>0</v>
          </cell>
          <cell r="AG1247">
            <v>0</v>
          </cell>
          <cell r="AH1247">
            <v>0</v>
          </cell>
          <cell r="AI1247">
            <v>0</v>
          </cell>
          <cell r="AJ1247">
            <v>0</v>
          </cell>
          <cell r="AK1247">
            <v>0</v>
          </cell>
          <cell r="AL1247">
            <v>0</v>
          </cell>
          <cell r="AM1247">
            <v>0</v>
          </cell>
          <cell r="AN1247">
            <v>0</v>
          </cell>
          <cell r="AP1247">
            <v>0</v>
          </cell>
          <cell r="AT1247">
            <v>0</v>
          </cell>
        </row>
        <row r="1248">
          <cell r="J1248">
            <v>38981906.920000002</v>
          </cell>
          <cell r="K1248">
            <v>38996906.280000001</v>
          </cell>
          <cell r="L1248">
            <v>39013153.460000001</v>
          </cell>
          <cell r="M1248">
            <v>39021973.25</v>
          </cell>
          <cell r="N1248">
            <v>39029531.229999997</v>
          </cell>
          <cell r="O1248">
            <v>39037138.090000004</v>
          </cell>
          <cell r="P1248">
            <v>39069489.280000001</v>
          </cell>
          <cell r="Q1248">
            <v>39098452.350000001</v>
          </cell>
          <cell r="R1248">
            <v>39098452.350000001</v>
          </cell>
          <cell r="S1248">
            <v>39124526.130000003</v>
          </cell>
          <cell r="T1248">
            <v>39142946.75</v>
          </cell>
          <cell r="U1248">
            <v>39166374.159999996</v>
          </cell>
          <cell r="V1248">
            <v>39166517.159999996</v>
          </cell>
          <cell r="W1248">
            <v>39184274.43</v>
          </cell>
          <cell r="X1248">
            <v>39235992.079999998</v>
          </cell>
          <cell r="Y1248">
            <v>39257599.560000002</v>
          </cell>
          <cell r="Z1248">
            <v>39267422.810000002</v>
          </cell>
          <cell r="AA1248">
            <v>39286701.259999998</v>
          </cell>
          <cell r="AD1248">
            <v>38994657.349166669</v>
          </cell>
          <cell r="AE1248">
            <v>39009286.137083337</v>
          </cell>
          <cell r="AF1248">
            <v>39024407.846666664</v>
          </cell>
          <cell r="AG1248">
            <v>39040457.025416665</v>
          </cell>
          <cell r="AH1248">
            <v>39056845.59791667</v>
          </cell>
          <cell r="AI1248">
            <v>39072762.947500005</v>
          </cell>
          <cell r="AJ1248">
            <v>39088262.047083326</v>
          </cell>
          <cell r="AK1248">
            <v>39105353.99583333</v>
          </cell>
          <cell r="AL1248">
            <v>39124456.701249987</v>
          </cell>
          <cell r="AM1248">
            <v>39144186.61333333</v>
          </cell>
          <cell r="AN1248">
            <v>39164497.227916665</v>
          </cell>
          <cell r="AP1248">
            <v>37585789.486666672</v>
          </cell>
          <cell r="AT1248" t="str">
            <v>57</v>
          </cell>
        </row>
        <row r="1249">
          <cell r="J1249">
            <v>250000</v>
          </cell>
          <cell r="K1249">
            <v>250000</v>
          </cell>
          <cell r="L1249">
            <v>250000</v>
          </cell>
          <cell r="M1249">
            <v>250000</v>
          </cell>
          <cell r="N1249">
            <v>250000</v>
          </cell>
          <cell r="O1249">
            <v>250000</v>
          </cell>
          <cell r="P1249">
            <v>250000</v>
          </cell>
          <cell r="Q1249">
            <v>250000</v>
          </cell>
          <cell r="R1249">
            <v>250000</v>
          </cell>
          <cell r="S1249">
            <v>250000</v>
          </cell>
          <cell r="T1249">
            <v>250000</v>
          </cell>
          <cell r="U1249">
            <v>250000</v>
          </cell>
          <cell r="V1249">
            <v>250000</v>
          </cell>
          <cell r="W1249">
            <v>250000</v>
          </cell>
          <cell r="X1249">
            <v>250000</v>
          </cell>
          <cell r="Y1249">
            <v>250000</v>
          </cell>
          <cell r="Z1249">
            <v>250000</v>
          </cell>
          <cell r="AA1249">
            <v>250000</v>
          </cell>
          <cell r="AD1249">
            <v>250000</v>
          </cell>
          <cell r="AE1249">
            <v>250000</v>
          </cell>
          <cell r="AF1249">
            <v>250000</v>
          </cell>
          <cell r="AG1249">
            <v>250000</v>
          </cell>
          <cell r="AH1249">
            <v>250000</v>
          </cell>
          <cell r="AI1249">
            <v>250000</v>
          </cell>
          <cell r="AJ1249">
            <v>250000</v>
          </cell>
          <cell r="AK1249">
            <v>250000</v>
          </cell>
          <cell r="AL1249">
            <v>250000</v>
          </cell>
          <cell r="AM1249">
            <v>250000</v>
          </cell>
          <cell r="AN1249">
            <v>250000</v>
          </cell>
          <cell r="AP1249">
            <v>250000</v>
          </cell>
          <cell r="AT1249" t="str">
            <v>57</v>
          </cell>
        </row>
        <row r="1250">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D1250">
            <v>0</v>
          </cell>
          <cell r="AE1250">
            <v>0</v>
          </cell>
          <cell r="AF1250">
            <v>0</v>
          </cell>
          <cell r="AG1250">
            <v>0</v>
          </cell>
          <cell r="AH1250">
            <v>0</v>
          </cell>
          <cell r="AI1250">
            <v>0</v>
          </cell>
          <cell r="AJ1250">
            <v>0</v>
          </cell>
          <cell r="AK1250">
            <v>0</v>
          </cell>
          <cell r="AL1250">
            <v>0</v>
          </cell>
          <cell r="AM1250">
            <v>0</v>
          </cell>
          <cell r="AN1250">
            <v>0</v>
          </cell>
          <cell r="AP1250">
            <v>0</v>
          </cell>
          <cell r="AT1250">
            <v>0</v>
          </cell>
        </row>
        <row r="1251">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D1251">
            <v>0</v>
          </cell>
          <cell r="AE1251">
            <v>0</v>
          </cell>
          <cell r="AF1251">
            <v>0</v>
          </cell>
          <cell r="AG1251">
            <v>0</v>
          </cell>
          <cell r="AH1251">
            <v>0</v>
          </cell>
          <cell r="AI1251">
            <v>0</v>
          </cell>
          <cell r="AJ1251">
            <v>0</v>
          </cell>
          <cell r="AK1251">
            <v>0</v>
          </cell>
          <cell r="AL1251">
            <v>0</v>
          </cell>
          <cell r="AM1251">
            <v>0</v>
          </cell>
          <cell r="AN1251">
            <v>0</v>
          </cell>
          <cell r="AP1251">
            <v>0</v>
          </cell>
          <cell r="AT1251">
            <v>0</v>
          </cell>
        </row>
        <row r="1252">
          <cell r="J1252">
            <v>224879.76</v>
          </cell>
          <cell r="K1252">
            <v>224879.76</v>
          </cell>
          <cell r="L1252">
            <v>224879.76</v>
          </cell>
          <cell r="M1252">
            <v>224879.76</v>
          </cell>
          <cell r="N1252">
            <v>224879.76</v>
          </cell>
          <cell r="O1252">
            <v>224879.76</v>
          </cell>
          <cell r="P1252">
            <v>224879.76</v>
          </cell>
          <cell r="Q1252">
            <v>224879.76</v>
          </cell>
          <cell r="R1252">
            <v>224879.76</v>
          </cell>
          <cell r="S1252">
            <v>224879.76</v>
          </cell>
          <cell r="T1252">
            <v>224879.76</v>
          </cell>
          <cell r="U1252">
            <v>224879.76</v>
          </cell>
          <cell r="V1252">
            <v>224879.76</v>
          </cell>
          <cell r="W1252">
            <v>224879.76</v>
          </cell>
          <cell r="X1252">
            <v>226423.26</v>
          </cell>
          <cell r="Y1252">
            <v>226423.26</v>
          </cell>
          <cell r="Z1252">
            <v>226423.26</v>
          </cell>
          <cell r="AA1252">
            <v>226423.26</v>
          </cell>
          <cell r="AD1252">
            <v>224879.76</v>
          </cell>
          <cell r="AE1252">
            <v>224879.76</v>
          </cell>
          <cell r="AF1252">
            <v>224879.76</v>
          </cell>
          <cell r="AG1252">
            <v>224879.76</v>
          </cell>
          <cell r="AH1252">
            <v>224879.76</v>
          </cell>
          <cell r="AI1252">
            <v>224879.76</v>
          </cell>
          <cell r="AJ1252">
            <v>224879.76</v>
          </cell>
          <cell r="AK1252">
            <v>224944.07250000001</v>
          </cell>
          <cell r="AL1252">
            <v>225072.69750000001</v>
          </cell>
          <cell r="AM1252">
            <v>225201.32250000001</v>
          </cell>
          <cell r="AN1252">
            <v>225329.94750000001</v>
          </cell>
          <cell r="AP1252">
            <v>216217.20750000002</v>
          </cell>
          <cell r="AT1252">
            <v>0</v>
          </cell>
        </row>
        <row r="1253">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D1253">
            <v>0</v>
          </cell>
          <cell r="AE1253">
            <v>0</v>
          </cell>
          <cell r="AF1253">
            <v>0</v>
          </cell>
          <cell r="AG1253">
            <v>0</v>
          </cell>
          <cell r="AH1253">
            <v>0</v>
          </cell>
          <cell r="AI1253">
            <v>0</v>
          </cell>
          <cell r="AJ1253">
            <v>0</v>
          </cell>
          <cell r="AK1253">
            <v>0</v>
          </cell>
          <cell r="AL1253">
            <v>0</v>
          </cell>
          <cell r="AM1253">
            <v>0</v>
          </cell>
          <cell r="AN1253">
            <v>0</v>
          </cell>
          <cell r="AP1253">
            <v>0</v>
          </cell>
          <cell r="AT1253" t="str">
            <v>57</v>
          </cell>
        </row>
        <row r="1254">
          <cell r="J1254">
            <v>75000</v>
          </cell>
          <cell r="K1254">
            <v>75000</v>
          </cell>
          <cell r="L1254">
            <v>75000</v>
          </cell>
          <cell r="M1254">
            <v>75000</v>
          </cell>
          <cell r="N1254">
            <v>75000</v>
          </cell>
          <cell r="O1254">
            <v>75000</v>
          </cell>
          <cell r="P1254">
            <v>75000</v>
          </cell>
          <cell r="Q1254">
            <v>75000</v>
          </cell>
          <cell r="R1254">
            <v>75000</v>
          </cell>
          <cell r="S1254">
            <v>75000</v>
          </cell>
          <cell r="T1254">
            <v>75000</v>
          </cell>
          <cell r="U1254">
            <v>75000</v>
          </cell>
          <cell r="V1254">
            <v>75000</v>
          </cell>
          <cell r="W1254">
            <v>75000</v>
          </cell>
          <cell r="X1254">
            <v>75000</v>
          </cell>
          <cell r="Y1254">
            <v>75000</v>
          </cell>
          <cell r="Z1254">
            <v>73456.5</v>
          </cell>
          <cell r="AA1254">
            <v>73456.5</v>
          </cell>
          <cell r="AD1254">
            <v>75000</v>
          </cell>
          <cell r="AE1254">
            <v>75000</v>
          </cell>
          <cell r="AF1254">
            <v>75000</v>
          </cell>
          <cell r="AG1254">
            <v>75000</v>
          </cell>
          <cell r="AH1254">
            <v>75000</v>
          </cell>
          <cell r="AI1254">
            <v>75000</v>
          </cell>
          <cell r="AJ1254">
            <v>75000</v>
          </cell>
          <cell r="AK1254">
            <v>75000</v>
          </cell>
          <cell r="AL1254">
            <v>75000</v>
          </cell>
          <cell r="AM1254">
            <v>74935.6875</v>
          </cell>
          <cell r="AN1254">
            <v>74807.0625</v>
          </cell>
          <cell r="AP1254">
            <v>74614.125</v>
          </cell>
          <cell r="AT1254" t="str">
            <v>57</v>
          </cell>
        </row>
        <row r="1255">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D1255">
            <v>0</v>
          </cell>
          <cell r="AE1255">
            <v>0</v>
          </cell>
          <cell r="AF1255">
            <v>0</v>
          </cell>
          <cell r="AG1255">
            <v>0</v>
          </cell>
          <cell r="AH1255">
            <v>0</v>
          </cell>
          <cell r="AI1255">
            <v>0</v>
          </cell>
          <cell r="AJ1255">
            <v>0</v>
          </cell>
          <cell r="AK1255">
            <v>0</v>
          </cell>
          <cell r="AL1255">
            <v>0</v>
          </cell>
          <cell r="AM1255">
            <v>0</v>
          </cell>
          <cell r="AN1255">
            <v>0</v>
          </cell>
          <cell r="AP1255">
            <v>0</v>
          </cell>
          <cell r="AT1255" t="str">
            <v>57</v>
          </cell>
        </row>
        <row r="1256">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D1256">
            <v>0</v>
          </cell>
          <cell r="AE1256">
            <v>0</v>
          </cell>
          <cell r="AF1256">
            <v>0</v>
          </cell>
          <cell r="AG1256">
            <v>0</v>
          </cell>
          <cell r="AH1256">
            <v>0</v>
          </cell>
          <cell r="AI1256">
            <v>0</v>
          </cell>
          <cell r="AJ1256">
            <v>0</v>
          </cell>
          <cell r="AK1256">
            <v>0</v>
          </cell>
          <cell r="AL1256">
            <v>0</v>
          </cell>
          <cell r="AM1256">
            <v>0</v>
          </cell>
          <cell r="AN1256">
            <v>0</v>
          </cell>
          <cell r="AP1256">
            <v>0</v>
          </cell>
          <cell r="AT1256" t="str">
            <v>57</v>
          </cell>
        </row>
        <row r="1257">
          <cell r="J1257">
            <v>212588.68</v>
          </cell>
          <cell r="K1257">
            <v>212588.68</v>
          </cell>
          <cell r="L1257">
            <v>212588.68</v>
          </cell>
          <cell r="M1257">
            <v>212588.68</v>
          </cell>
          <cell r="N1257">
            <v>212588.68</v>
          </cell>
          <cell r="O1257">
            <v>212588.68</v>
          </cell>
          <cell r="P1257">
            <v>212588.68</v>
          </cell>
          <cell r="Q1257">
            <v>212588.68</v>
          </cell>
          <cell r="R1257">
            <v>212588.68</v>
          </cell>
          <cell r="S1257">
            <v>212588.68</v>
          </cell>
          <cell r="T1257">
            <v>212588.68</v>
          </cell>
          <cell r="U1257">
            <v>212588.68</v>
          </cell>
          <cell r="V1257">
            <v>212588.68</v>
          </cell>
          <cell r="W1257">
            <v>212588.68</v>
          </cell>
          <cell r="X1257">
            <v>212588.68</v>
          </cell>
          <cell r="Y1257">
            <v>212588.68</v>
          </cell>
          <cell r="Z1257">
            <v>212588.68</v>
          </cell>
          <cell r="AA1257">
            <v>212588.68</v>
          </cell>
          <cell r="AD1257">
            <v>212588.68000000002</v>
          </cell>
          <cell r="AE1257">
            <v>212588.68000000002</v>
          </cell>
          <cell r="AF1257">
            <v>212588.68000000002</v>
          </cell>
          <cell r="AG1257">
            <v>212588.68000000002</v>
          </cell>
          <cell r="AH1257">
            <v>212588.68000000002</v>
          </cell>
          <cell r="AI1257">
            <v>212588.68000000002</v>
          </cell>
          <cell r="AJ1257">
            <v>212588.68000000002</v>
          </cell>
          <cell r="AK1257">
            <v>212588.68000000002</v>
          </cell>
          <cell r="AL1257">
            <v>212588.68000000002</v>
          </cell>
          <cell r="AM1257">
            <v>212588.68000000002</v>
          </cell>
          <cell r="AN1257">
            <v>212588.68000000002</v>
          </cell>
          <cell r="AP1257">
            <v>203730.81833333333</v>
          </cell>
          <cell r="AT1257">
            <v>0</v>
          </cell>
        </row>
        <row r="1258">
          <cell r="J1258">
            <v>50000</v>
          </cell>
          <cell r="K1258">
            <v>50000</v>
          </cell>
          <cell r="L1258">
            <v>50000</v>
          </cell>
          <cell r="M1258">
            <v>50000</v>
          </cell>
          <cell r="N1258">
            <v>50000</v>
          </cell>
          <cell r="O1258">
            <v>50000</v>
          </cell>
          <cell r="P1258">
            <v>50000</v>
          </cell>
          <cell r="Q1258">
            <v>50000</v>
          </cell>
          <cell r="R1258">
            <v>50000</v>
          </cell>
          <cell r="S1258">
            <v>50000</v>
          </cell>
          <cell r="T1258">
            <v>50000</v>
          </cell>
          <cell r="U1258">
            <v>50000</v>
          </cell>
          <cell r="V1258">
            <v>50000</v>
          </cell>
          <cell r="W1258">
            <v>50000</v>
          </cell>
          <cell r="X1258">
            <v>50000</v>
          </cell>
          <cell r="Y1258">
            <v>50000</v>
          </cell>
          <cell r="Z1258">
            <v>50000</v>
          </cell>
          <cell r="AA1258">
            <v>50000</v>
          </cell>
          <cell r="AD1258">
            <v>50000</v>
          </cell>
          <cell r="AE1258">
            <v>50000</v>
          </cell>
          <cell r="AF1258">
            <v>50000</v>
          </cell>
          <cell r="AG1258">
            <v>50000</v>
          </cell>
          <cell r="AH1258">
            <v>50000</v>
          </cell>
          <cell r="AI1258">
            <v>50000</v>
          </cell>
          <cell r="AJ1258">
            <v>50000</v>
          </cell>
          <cell r="AK1258">
            <v>50000</v>
          </cell>
          <cell r="AL1258">
            <v>50000</v>
          </cell>
          <cell r="AM1258">
            <v>50000</v>
          </cell>
          <cell r="AN1258">
            <v>50000</v>
          </cell>
          <cell r="AP1258">
            <v>50000</v>
          </cell>
          <cell r="AT1258" t="str">
            <v>57</v>
          </cell>
        </row>
        <row r="1259">
          <cell r="J1259">
            <v>400495.47</v>
          </cell>
          <cell r="K1259">
            <v>400495.47</v>
          </cell>
          <cell r="L1259">
            <v>400495.47</v>
          </cell>
          <cell r="M1259">
            <v>400495.47</v>
          </cell>
          <cell r="N1259">
            <v>400495.47</v>
          </cell>
          <cell r="O1259">
            <v>400495.47</v>
          </cell>
          <cell r="P1259">
            <v>400495.47</v>
          </cell>
          <cell r="Q1259">
            <v>400495.47</v>
          </cell>
          <cell r="R1259">
            <v>400495.47</v>
          </cell>
          <cell r="S1259">
            <v>400495.47</v>
          </cell>
          <cell r="T1259">
            <v>400495.47</v>
          </cell>
          <cell r="U1259">
            <v>400495.47</v>
          </cell>
          <cell r="V1259">
            <v>400495.47</v>
          </cell>
          <cell r="W1259">
            <v>400495.47</v>
          </cell>
          <cell r="X1259">
            <v>400495.47</v>
          </cell>
          <cell r="Y1259">
            <v>400495.47</v>
          </cell>
          <cell r="Z1259">
            <v>400495.47</v>
          </cell>
          <cell r="AA1259">
            <v>400495.47</v>
          </cell>
          <cell r="AD1259">
            <v>400495.46999999991</v>
          </cell>
          <cell r="AE1259">
            <v>400495.46999999991</v>
          </cell>
          <cell r="AF1259">
            <v>400495.46999999991</v>
          </cell>
          <cell r="AG1259">
            <v>400495.46999999991</v>
          </cell>
          <cell r="AH1259">
            <v>400495.46999999991</v>
          </cell>
          <cell r="AI1259">
            <v>400495.46999999991</v>
          </cell>
          <cell r="AJ1259">
            <v>400495.46999999991</v>
          </cell>
          <cell r="AK1259">
            <v>400495.46999999991</v>
          </cell>
          <cell r="AL1259">
            <v>400495.46999999991</v>
          </cell>
          <cell r="AM1259">
            <v>400495.46999999991</v>
          </cell>
          <cell r="AN1259">
            <v>400495.46999999991</v>
          </cell>
          <cell r="AP1259">
            <v>383808.15874999994</v>
          </cell>
          <cell r="AT1259">
            <v>0</v>
          </cell>
        </row>
        <row r="1260">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D1260">
            <v>0</v>
          </cell>
          <cell r="AE1260">
            <v>0</v>
          </cell>
          <cell r="AF1260">
            <v>0</v>
          </cell>
          <cell r="AG1260">
            <v>0</v>
          </cell>
          <cell r="AH1260">
            <v>0</v>
          </cell>
          <cell r="AI1260">
            <v>0</v>
          </cell>
          <cell r="AJ1260">
            <v>0</v>
          </cell>
          <cell r="AK1260">
            <v>0</v>
          </cell>
          <cell r="AL1260">
            <v>0</v>
          </cell>
          <cell r="AM1260">
            <v>0</v>
          </cell>
          <cell r="AN1260">
            <v>0</v>
          </cell>
          <cell r="AP1260">
            <v>0</v>
          </cell>
          <cell r="AT1260" t="str">
            <v>57</v>
          </cell>
        </row>
        <row r="1261">
          <cell r="J1261">
            <v>111880.23</v>
          </cell>
          <cell r="K1261">
            <v>111880.23</v>
          </cell>
          <cell r="L1261">
            <v>111880.23</v>
          </cell>
          <cell r="M1261">
            <v>111880.23</v>
          </cell>
          <cell r="N1261">
            <v>111880.23</v>
          </cell>
          <cell r="O1261">
            <v>111880.23</v>
          </cell>
          <cell r="P1261">
            <v>111880.23</v>
          </cell>
          <cell r="Q1261">
            <v>111880.23</v>
          </cell>
          <cell r="R1261">
            <v>111880.23</v>
          </cell>
          <cell r="S1261">
            <v>111880.23</v>
          </cell>
          <cell r="T1261">
            <v>111880.23</v>
          </cell>
          <cell r="U1261">
            <v>111880.23</v>
          </cell>
          <cell r="V1261">
            <v>111880.23</v>
          </cell>
          <cell r="W1261">
            <v>111880.23</v>
          </cell>
          <cell r="X1261">
            <v>111880.23</v>
          </cell>
          <cell r="Y1261">
            <v>111880.23</v>
          </cell>
          <cell r="Z1261">
            <v>111880.23</v>
          </cell>
          <cell r="AA1261">
            <v>111880.23</v>
          </cell>
          <cell r="AD1261">
            <v>111880.23</v>
          </cell>
          <cell r="AE1261">
            <v>111880.23</v>
          </cell>
          <cell r="AF1261">
            <v>111880.23</v>
          </cell>
          <cell r="AG1261">
            <v>111880.23</v>
          </cell>
          <cell r="AH1261">
            <v>111880.23</v>
          </cell>
          <cell r="AI1261">
            <v>111880.23</v>
          </cell>
          <cell r="AJ1261">
            <v>111880.23</v>
          </cell>
          <cell r="AK1261">
            <v>111880.23</v>
          </cell>
          <cell r="AL1261">
            <v>111880.23</v>
          </cell>
          <cell r="AM1261">
            <v>111880.23</v>
          </cell>
          <cell r="AN1261">
            <v>111880.23</v>
          </cell>
          <cell r="AP1261">
            <v>107218.55375000001</v>
          </cell>
          <cell r="AT1261">
            <v>0</v>
          </cell>
        </row>
        <row r="1262">
          <cell r="J1262">
            <v>1466508.01</v>
          </cell>
          <cell r="K1262">
            <v>1466508.01</v>
          </cell>
          <cell r="L1262">
            <v>1466508.01</v>
          </cell>
          <cell r="M1262">
            <v>1468005.57</v>
          </cell>
          <cell r="N1262">
            <v>1470852.25</v>
          </cell>
          <cell r="O1262">
            <v>1475459.45</v>
          </cell>
          <cell r="P1262">
            <v>1475797.7</v>
          </cell>
          <cell r="Q1262">
            <v>1475797.7</v>
          </cell>
          <cell r="R1262">
            <v>1475797.7</v>
          </cell>
          <cell r="S1262">
            <v>1475797.7</v>
          </cell>
          <cell r="T1262">
            <v>1475797.7</v>
          </cell>
          <cell r="U1262">
            <v>1475797.7</v>
          </cell>
          <cell r="V1262">
            <v>1475797.7</v>
          </cell>
          <cell r="W1262">
            <v>1475797.7</v>
          </cell>
          <cell r="X1262">
            <v>1475797.7</v>
          </cell>
          <cell r="Y1262">
            <v>1475797.7</v>
          </cell>
          <cell r="Z1262">
            <v>1480960.31</v>
          </cell>
          <cell r="AA1262">
            <v>1485636.56</v>
          </cell>
          <cell r="AD1262">
            <v>1469400.8954166665</v>
          </cell>
          <cell r="AE1262">
            <v>1469975.4745833331</v>
          </cell>
          <cell r="AF1262">
            <v>1470550.0537499997</v>
          </cell>
          <cell r="AG1262">
            <v>1471224.4137499996</v>
          </cell>
          <cell r="AH1262">
            <v>1471998.5545833332</v>
          </cell>
          <cell r="AI1262">
            <v>1472772.6954166663</v>
          </cell>
          <cell r="AJ1262">
            <v>1473546.8362499997</v>
          </cell>
          <cell r="AK1262">
            <v>1474320.9770833331</v>
          </cell>
          <cell r="AL1262">
            <v>1475032.7195833332</v>
          </cell>
          <cell r="AM1262">
            <v>1475778.5608333331</v>
          </cell>
          <cell r="AN1262">
            <v>1476623.7762499999</v>
          </cell>
          <cell r="AP1262">
            <v>1416992.1695833334</v>
          </cell>
          <cell r="AT1262" t="str">
            <v>57</v>
          </cell>
        </row>
        <row r="1263">
          <cell r="J1263">
            <v>103859</v>
          </cell>
          <cell r="K1263">
            <v>89566.8</v>
          </cell>
          <cell r="L1263">
            <v>89566.8</v>
          </cell>
          <cell r="M1263">
            <v>89566.8</v>
          </cell>
          <cell r="N1263">
            <v>182506.68</v>
          </cell>
          <cell r="O1263">
            <v>182506.68</v>
          </cell>
          <cell r="P1263">
            <v>182506.68</v>
          </cell>
          <cell r="Q1263">
            <v>114999.83</v>
          </cell>
          <cell r="R1263">
            <v>114999.83</v>
          </cell>
          <cell r="S1263">
            <v>114999.83</v>
          </cell>
          <cell r="T1263">
            <v>114999.83</v>
          </cell>
          <cell r="U1263">
            <v>114999.83</v>
          </cell>
          <cell r="V1263">
            <v>114999.83</v>
          </cell>
          <cell r="W1263">
            <v>114999.83</v>
          </cell>
          <cell r="X1263">
            <v>114999.83</v>
          </cell>
          <cell r="Y1263">
            <v>114999.83</v>
          </cell>
          <cell r="Z1263">
            <v>49763.24</v>
          </cell>
          <cell r="AA1263">
            <v>49763.24</v>
          </cell>
          <cell r="AD1263">
            <v>124816.44624999999</v>
          </cell>
          <cell r="AE1263">
            <v>123983.09875</v>
          </cell>
          <cell r="AF1263">
            <v>123149.75125000002</v>
          </cell>
          <cell r="AG1263">
            <v>123197.27875000001</v>
          </cell>
          <cell r="AH1263">
            <v>124125.68125000001</v>
          </cell>
          <cell r="AI1263">
            <v>125054.08375000001</v>
          </cell>
          <cell r="AJ1263">
            <v>126577.99458333333</v>
          </cell>
          <cell r="AK1263">
            <v>128697.41375000001</v>
          </cell>
          <cell r="AL1263">
            <v>130816.83291666668</v>
          </cell>
          <cell r="AM1263">
            <v>126345.56583333334</v>
          </cell>
          <cell r="AN1263">
            <v>115283.61249999999</v>
          </cell>
          <cell r="AP1263">
            <v>235565.68958333333</v>
          </cell>
          <cell r="AT1263" t="str">
            <v>57</v>
          </cell>
        </row>
        <row r="1264">
          <cell r="J1264">
            <v>314555.62</v>
          </cell>
          <cell r="K1264">
            <v>324638.12</v>
          </cell>
          <cell r="L1264">
            <v>229750.74</v>
          </cell>
          <cell r="M1264">
            <v>231698.24</v>
          </cell>
          <cell r="N1264">
            <v>231698.24</v>
          </cell>
          <cell r="O1264">
            <v>231698.24</v>
          </cell>
          <cell r="P1264">
            <v>231698.24</v>
          </cell>
          <cell r="Q1264">
            <v>231698.24</v>
          </cell>
          <cell r="R1264">
            <v>231698.24</v>
          </cell>
          <cell r="S1264">
            <v>231698.24</v>
          </cell>
          <cell r="T1264">
            <v>231698.24</v>
          </cell>
          <cell r="U1264">
            <v>231698.24</v>
          </cell>
          <cell r="V1264">
            <v>231698.24</v>
          </cell>
          <cell r="W1264">
            <v>231698.24</v>
          </cell>
          <cell r="X1264">
            <v>231698.24</v>
          </cell>
          <cell r="Y1264">
            <v>275967.33</v>
          </cell>
          <cell r="Z1264">
            <v>296934.83</v>
          </cell>
          <cell r="AA1264">
            <v>299240.65000000002</v>
          </cell>
          <cell r="AD1264">
            <v>273310.97500000003</v>
          </cell>
          <cell r="AE1264">
            <v>268518.75166666671</v>
          </cell>
          <cell r="AF1264">
            <v>263126.38250000007</v>
          </cell>
          <cell r="AG1264">
            <v>256853.13833333334</v>
          </cell>
          <cell r="AH1264">
            <v>249880.93583333338</v>
          </cell>
          <cell r="AI1264">
            <v>242733.32916666672</v>
          </cell>
          <cell r="AJ1264">
            <v>235408.44333333333</v>
          </cell>
          <cell r="AK1264">
            <v>231617.09416666665</v>
          </cell>
          <cell r="AL1264">
            <v>233542.78541666665</v>
          </cell>
          <cell r="AM1264">
            <v>238105.52208333334</v>
          </cell>
          <cell r="AN1264">
            <v>243637.98041666663</v>
          </cell>
          <cell r="AP1264">
            <v>316074.28875000001</v>
          </cell>
          <cell r="AT1264">
            <v>0</v>
          </cell>
        </row>
        <row r="1265">
          <cell r="J1265">
            <v>96000</v>
          </cell>
          <cell r="K1265">
            <v>96000</v>
          </cell>
          <cell r="L1265">
            <v>96000</v>
          </cell>
          <cell r="M1265">
            <v>96000</v>
          </cell>
          <cell r="N1265">
            <v>96000</v>
          </cell>
          <cell r="O1265">
            <v>96000</v>
          </cell>
          <cell r="P1265">
            <v>96000</v>
          </cell>
          <cell r="Q1265">
            <v>96000</v>
          </cell>
          <cell r="R1265">
            <v>96000</v>
          </cell>
          <cell r="S1265">
            <v>96000</v>
          </cell>
          <cell r="T1265">
            <v>96000</v>
          </cell>
          <cell r="U1265">
            <v>96000</v>
          </cell>
          <cell r="V1265">
            <v>96000</v>
          </cell>
          <cell r="W1265">
            <v>96000</v>
          </cell>
          <cell r="X1265">
            <v>96000</v>
          </cell>
          <cell r="Y1265">
            <v>96000</v>
          </cell>
          <cell r="Z1265">
            <v>96000</v>
          </cell>
          <cell r="AA1265">
            <v>96000</v>
          </cell>
          <cell r="AD1265">
            <v>96000</v>
          </cell>
          <cell r="AE1265">
            <v>96000</v>
          </cell>
          <cell r="AF1265">
            <v>96000</v>
          </cell>
          <cell r="AG1265">
            <v>96000</v>
          </cell>
          <cell r="AH1265">
            <v>96000</v>
          </cell>
          <cell r="AI1265">
            <v>96000</v>
          </cell>
          <cell r="AJ1265">
            <v>96000</v>
          </cell>
          <cell r="AK1265">
            <v>96000</v>
          </cell>
          <cell r="AL1265">
            <v>96000</v>
          </cell>
          <cell r="AM1265">
            <v>96000</v>
          </cell>
          <cell r="AN1265">
            <v>96000</v>
          </cell>
          <cell r="AP1265">
            <v>96000</v>
          </cell>
          <cell r="AT1265" t="str">
            <v>57</v>
          </cell>
        </row>
        <row r="1266">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D1266">
            <v>0</v>
          </cell>
          <cell r="AE1266">
            <v>0</v>
          </cell>
          <cell r="AF1266">
            <v>0</v>
          </cell>
          <cell r="AG1266">
            <v>0</v>
          </cell>
          <cell r="AH1266">
            <v>0</v>
          </cell>
          <cell r="AI1266">
            <v>0</v>
          </cell>
          <cell r="AJ1266">
            <v>0</v>
          </cell>
          <cell r="AK1266">
            <v>0</v>
          </cell>
          <cell r="AL1266">
            <v>0</v>
          </cell>
          <cell r="AM1266">
            <v>0</v>
          </cell>
          <cell r="AN1266">
            <v>0</v>
          </cell>
          <cell r="AP1266">
            <v>0</v>
          </cell>
          <cell r="AT1266" t="str">
            <v>57</v>
          </cell>
        </row>
        <row r="1267">
          <cell r="J1267">
            <v>695.75</v>
          </cell>
          <cell r="K1267">
            <v>695.75</v>
          </cell>
          <cell r="L1267">
            <v>695.75</v>
          </cell>
          <cell r="M1267">
            <v>695.75</v>
          </cell>
          <cell r="N1267">
            <v>695.75</v>
          </cell>
          <cell r="O1267">
            <v>695.75</v>
          </cell>
          <cell r="P1267">
            <v>695.75</v>
          </cell>
          <cell r="Q1267">
            <v>695.75</v>
          </cell>
          <cell r="R1267">
            <v>695.75</v>
          </cell>
          <cell r="S1267">
            <v>695.75</v>
          </cell>
          <cell r="T1267">
            <v>695.75</v>
          </cell>
          <cell r="U1267">
            <v>695.75</v>
          </cell>
          <cell r="V1267">
            <v>695.75</v>
          </cell>
          <cell r="W1267">
            <v>695.75</v>
          </cell>
          <cell r="X1267">
            <v>695.75</v>
          </cell>
          <cell r="Y1267">
            <v>695.75</v>
          </cell>
          <cell r="Z1267">
            <v>695.75</v>
          </cell>
          <cell r="AA1267">
            <v>695.75</v>
          </cell>
          <cell r="AD1267">
            <v>695.75</v>
          </cell>
          <cell r="AE1267">
            <v>695.75</v>
          </cell>
          <cell r="AF1267">
            <v>695.75</v>
          </cell>
          <cell r="AG1267">
            <v>695.75</v>
          </cell>
          <cell r="AH1267">
            <v>695.75</v>
          </cell>
          <cell r="AI1267">
            <v>695.75</v>
          </cell>
          <cell r="AJ1267">
            <v>695.75</v>
          </cell>
          <cell r="AK1267">
            <v>695.75</v>
          </cell>
          <cell r="AL1267">
            <v>695.75</v>
          </cell>
          <cell r="AM1267">
            <v>695.75</v>
          </cell>
          <cell r="AN1267">
            <v>695.75</v>
          </cell>
          <cell r="AP1267">
            <v>666.76041666666663</v>
          </cell>
          <cell r="AT1267">
            <v>0</v>
          </cell>
        </row>
        <row r="1268">
          <cell r="J1268">
            <v>0</v>
          </cell>
          <cell r="K1268">
            <v>0</v>
          </cell>
          <cell r="L1268">
            <v>0</v>
          </cell>
          <cell r="M1268">
            <v>0</v>
          </cell>
          <cell r="N1268">
            <v>0</v>
          </cell>
          <cell r="O1268">
            <v>0</v>
          </cell>
          <cell r="P1268">
            <v>0</v>
          </cell>
          <cell r="Q1268">
            <v>0</v>
          </cell>
          <cell r="R1268">
            <v>0</v>
          </cell>
          <cell r="S1268">
            <v>0</v>
          </cell>
          <cell r="T1268">
            <v>-105008.2</v>
          </cell>
          <cell r="U1268">
            <v>-105008.2</v>
          </cell>
          <cell r="V1268">
            <v>-105008.2</v>
          </cell>
          <cell r="W1268">
            <v>-105008.2</v>
          </cell>
          <cell r="X1268">
            <v>-105008.2</v>
          </cell>
          <cell r="Y1268">
            <v>-105008.2</v>
          </cell>
          <cell r="Z1268">
            <v>-105008.2</v>
          </cell>
          <cell r="AA1268">
            <v>-105008.2</v>
          </cell>
          <cell r="AD1268">
            <v>0</v>
          </cell>
          <cell r="AE1268">
            <v>0</v>
          </cell>
          <cell r="AF1268">
            <v>0</v>
          </cell>
          <cell r="AG1268">
            <v>-4375.3416666666662</v>
          </cell>
          <cell r="AH1268">
            <v>-13126.025</v>
          </cell>
          <cell r="AI1268">
            <v>-21876.708333333332</v>
          </cell>
          <cell r="AJ1268">
            <v>-30627.391666666663</v>
          </cell>
          <cell r="AK1268">
            <v>-39378.074999999997</v>
          </cell>
          <cell r="AL1268">
            <v>-48128.758333333331</v>
          </cell>
          <cell r="AM1268">
            <v>-56879.441666666658</v>
          </cell>
          <cell r="AN1268">
            <v>-65630.124999999985</v>
          </cell>
          <cell r="AP1268">
            <v>-83131.491666666654</v>
          </cell>
          <cell r="AT1268">
            <v>0</v>
          </cell>
        </row>
        <row r="1269">
          <cell r="J1269">
            <v>0</v>
          </cell>
          <cell r="K1269">
            <v>0</v>
          </cell>
          <cell r="L1269">
            <v>0</v>
          </cell>
          <cell r="M1269">
            <v>0</v>
          </cell>
          <cell r="N1269">
            <v>0</v>
          </cell>
          <cell r="O1269">
            <v>0</v>
          </cell>
          <cell r="P1269">
            <v>0</v>
          </cell>
          <cell r="Q1269">
            <v>0</v>
          </cell>
          <cell r="R1269">
            <v>0</v>
          </cell>
          <cell r="S1269">
            <v>0</v>
          </cell>
          <cell r="T1269">
            <v>0</v>
          </cell>
          <cell r="U1269">
            <v>0</v>
          </cell>
          <cell r="V1269">
            <v>56229.11</v>
          </cell>
          <cell r="W1269">
            <v>58229.11</v>
          </cell>
          <cell r="X1269">
            <v>62651.61</v>
          </cell>
          <cell r="Y1269">
            <v>62651.61</v>
          </cell>
          <cell r="Z1269">
            <v>72448.399999999994</v>
          </cell>
          <cell r="AA1269">
            <v>72448.399999999994</v>
          </cell>
          <cell r="AD1269">
            <v>0</v>
          </cell>
          <cell r="AE1269">
            <v>0</v>
          </cell>
          <cell r="AF1269">
            <v>0</v>
          </cell>
          <cell r="AG1269">
            <v>0</v>
          </cell>
          <cell r="AH1269">
            <v>0</v>
          </cell>
          <cell r="AI1269">
            <v>2342.8795833333334</v>
          </cell>
          <cell r="AJ1269">
            <v>7111.972083333334</v>
          </cell>
          <cell r="AK1269">
            <v>12148.668749999999</v>
          </cell>
          <cell r="AL1269">
            <v>17369.63625</v>
          </cell>
          <cell r="AM1269">
            <v>22998.803333333333</v>
          </cell>
          <cell r="AN1269">
            <v>29036.17</v>
          </cell>
          <cell r="AP1269">
            <v>42747.82</v>
          </cell>
          <cell r="AT1269">
            <v>0</v>
          </cell>
        </row>
        <row r="1270">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119551.6</v>
          </cell>
          <cell r="AA1270">
            <v>119551.6</v>
          </cell>
          <cell r="AD1270">
            <v>0</v>
          </cell>
          <cell r="AE1270">
            <v>0</v>
          </cell>
          <cell r="AF1270">
            <v>0</v>
          </cell>
          <cell r="AG1270">
            <v>0</v>
          </cell>
          <cell r="AH1270">
            <v>0</v>
          </cell>
          <cell r="AI1270">
            <v>0</v>
          </cell>
          <cell r="AJ1270">
            <v>0</v>
          </cell>
          <cell r="AK1270">
            <v>0</v>
          </cell>
          <cell r="AL1270">
            <v>0</v>
          </cell>
          <cell r="AM1270">
            <v>4981.3166666666666</v>
          </cell>
          <cell r="AN1270">
            <v>14943.950000000003</v>
          </cell>
          <cell r="AP1270">
            <v>37887.9</v>
          </cell>
          <cell r="AT1270" t="str">
            <v>57</v>
          </cell>
        </row>
        <row r="1271">
          <cell r="J1271">
            <v>3961262</v>
          </cell>
          <cell r="K1271">
            <v>3961262</v>
          </cell>
          <cell r="L1271">
            <v>3961262</v>
          </cell>
          <cell r="M1271">
            <v>3961262</v>
          </cell>
          <cell r="N1271">
            <v>3961262</v>
          </cell>
          <cell r="O1271">
            <v>3961262</v>
          </cell>
          <cell r="P1271">
            <v>3961262</v>
          </cell>
          <cell r="Q1271">
            <v>3961506.13</v>
          </cell>
          <cell r="R1271">
            <v>3964866.13</v>
          </cell>
          <cell r="S1271">
            <v>3964866.13</v>
          </cell>
          <cell r="T1271">
            <v>3964866.13</v>
          </cell>
          <cell r="U1271">
            <v>3966323.76</v>
          </cell>
          <cell r="V1271">
            <v>3966323.76</v>
          </cell>
          <cell r="W1271">
            <v>3966323.76</v>
          </cell>
          <cell r="X1271">
            <v>3966323.76</v>
          </cell>
          <cell r="Y1271">
            <v>3966323.76</v>
          </cell>
          <cell r="Z1271">
            <v>3969159.89</v>
          </cell>
          <cell r="AA1271">
            <v>3970968.52</v>
          </cell>
          <cell r="AD1271">
            <v>3960482.8879166669</v>
          </cell>
          <cell r="AE1271">
            <v>3960915.1704166676</v>
          </cell>
          <cell r="AF1271">
            <v>3961487.4529166673</v>
          </cell>
          <cell r="AG1271">
            <v>3961951.1258333339</v>
          </cell>
          <cell r="AH1271">
            <v>3962366.9237500001</v>
          </cell>
          <cell r="AI1271">
            <v>3962816.0966666671</v>
          </cell>
          <cell r="AJ1271">
            <v>3963237.9099999997</v>
          </cell>
          <cell r="AK1271">
            <v>3963659.7233333327</v>
          </cell>
          <cell r="AL1271">
            <v>3964081.5366666657</v>
          </cell>
          <cell r="AM1271">
            <v>3964621.5220833323</v>
          </cell>
          <cell r="AN1271">
            <v>3965355.0391666661</v>
          </cell>
          <cell r="AP1271">
            <v>3801910.0370833338</v>
          </cell>
          <cell r="AT1271" t="str">
            <v>57</v>
          </cell>
        </row>
        <row r="1272">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1919779.11</v>
          </cell>
          <cell r="Y1272">
            <v>1898649.16</v>
          </cell>
          <cell r="Z1272">
            <v>1884222.84</v>
          </cell>
          <cell r="AA1272">
            <v>1867995.44</v>
          </cell>
          <cell r="AD1272">
            <v>0</v>
          </cell>
          <cell r="AE1272">
            <v>0</v>
          </cell>
          <cell r="AF1272">
            <v>0</v>
          </cell>
          <cell r="AG1272">
            <v>0</v>
          </cell>
          <cell r="AH1272">
            <v>0</v>
          </cell>
          <cell r="AI1272">
            <v>0</v>
          </cell>
          <cell r="AJ1272">
            <v>0</v>
          </cell>
          <cell r="AK1272">
            <v>79990.796249999999</v>
          </cell>
          <cell r="AL1272">
            <v>239091.97416666665</v>
          </cell>
          <cell r="AM1272">
            <v>396711.64083333337</v>
          </cell>
          <cell r="AN1272">
            <v>553054.06916666671</v>
          </cell>
          <cell r="AP1272">
            <v>860494.98583333334</v>
          </cell>
          <cell r="AT1272">
            <v>0</v>
          </cell>
        </row>
        <row r="1273">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1919779.12</v>
          </cell>
          <cell r="Y1273">
            <v>1898649.17</v>
          </cell>
          <cell r="Z1273">
            <v>1884222.85</v>
          </cell>
          <cell r="AA1273">
            <v>1867995.45</v>
          </cell>
          <cell r="AD1273">
            <v>0</v>
          </cell>
          <cell r="AE1273">
            <v>0</v>
          </cell>
          <cell r="AF1273">
            <v>0</v>
          </cell>
          <cell r="AG1273">
            <v>0</v>
          </cell>
          <cell r="AH1273">
            <v>0</v>
          </cell>
          <cell r="AI1273">
            <v>0</v>
          </cell>
          <cell r="AJ1273">
            <v>0</v>
          </cell>
          <cell r="AK1273">
            <v>79990.796666666676</v>
          </cell>
          <cell r="AL1273">
            <v>239091.97541666668</v>
          </cell>
          <cell r="AM1273">
            <v>396711.64291666663</v>
          </cell>
          <cell r="AN1273">
            <v>553054.07208333339</v>
          </cell>
          <cell r="AP1273">
            <v>860494.99041666684</v>
          </cell>
          <cell r="AT1273">
            <v>0</v>
          </cell>
        </row>
        <row r="1274">
          <cell r="J1274">
            <v>2651381.7400000002</v>
          </cell>
          <cell r="K1274">
            <v>2651381.7400000002</v>
          </cell>
          <cell r="L1274">
            <v>2651381.7400000002</v>
          </cell>
          <cell r="M1274">
            <v>2651381.7400000002</v>
          </cell>
          <cell r="N1274">
            <v>2651381.7400000002</v>
          </cell>
          <cell r="O1274">
            <v>2651381.7400000002</v>
          </cell>
          <cell r="P1274">
            <v>2651381.7400000002</v>
          </cell>
          <cell r="Q1274">
            <v>2651381.7400000002</v>
          </cell>
          <cell r="R1274">
            <v>2651381.7400000002</v>
          </cell>
          <cell r="S1274">
            <v>2651381.7400000002</v>
          </cell>
          <cell r="T1274">
            <v>2651381.7400000002</v>
          </cell>
          <cell r="U1274">
            <v>2651381.7400000002</v>
          </cell>
          <cell r="V1274">
            <v>2651381.7400000002</v>
          </cell>
          <cell r="W1274">
            <v>2651381.7400000002</v>
          </cell>
          <cell r="X1274">
            <v>2651381.7400000002</v>
          </cell>
          <cell r="Y1274">
            <v>2651381.7400000002</v>
          </cell>
          <cell r="Z1274">
            <v>2651381.7400000002</v>
          </cell>
          <cell r="AA1274">
            <v>2651381.7400000002</v>
          </cell>
          <cell r="AD1274">
            <v>2651381.7400000007</v>
          </cell>
          <cell r="AE1274">
            <v>2651381.7400000007</v>
          </cell>
          <cell r="AF1274">
            <v>2651381.7400000007</v>
          </cell>
          <cell r="AG1274">
            <v>2651381.7400000007</v>
          </cell>
          <cell r="AH1274">
            <v>2651381.7400000007</v>
          </cell>
          <cell r="AI1274">
            <v>2651381.7400000007</v>
          </cell>
          <cell r="AJ1274">
            <v>2651381.7400000007</v>
          </cell>
          <cell r="AK1274">
            <v>2651381.7400000007</v>
          </cell>
          <cell r="AL1274">
            <v>2651381.7400000007</v>
          </cell>
          <cell r="AM1274">
            <v>2651381.7400000007</v>
          </cell>
          <cell r="AN1274">
            <v>2651381.7400000007</v>
          </cell>
          <cell r="AP1274">
            <v>2540907.5008333339</v>
          </cell>
          <cell r="AT1274" t="str">
            <v>57</v>
          </cell>
        </row>
        <row r="1275">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D1275">
            <v>0</v>
          </cell>
          <cell r="AE1275">
            <v>0</v>
          </cell>
          <cell r="AF1275">
            <v>0</v>
          </cell>
          <cell r="AG1275">
            <v>0</v>
          </cell>
          <cell r="AH1275">
            <v>0</v>
          </cell>
          <cell r="AI1275">
            <v>0</v>
          </cell>
          <cell r="AJ1275">
            <v>0</v>
          </cell>
          <cell r="AK1275">
            <v>0</v>
          </cell>
          <cell r="AL1275">
            <v>0</v>
          </cell>
          <cell r="AM1275">
            <v>0</v>
          </cell>
          <cell r="AN1275">
            <v>0</v>
          </cell>
          <cell r="AP1275">
            <v>0</v>
          </cell>
          <cell r="AT1275" t="str">
            <v>57</v>
          </cell>
        </row>
        <row r="1276">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45000</v>
          </cell>
          <cell r="AA1276">
            <v>45000</v>
          </cell>
          <cell r="AD1276">
            <v>0</v>
          </cell>
          <cell r="AE1276">
            <v>0</v>
          </cell>
          <cell r="AF1276">
            <v>0</v>
          </cell>
          <cell r="AG1276">
            <v>0</v>
          </cell>
          <cell r="AH1276">
            <v>0</v>
          </cell>
          <cell r="AI1276">
            <v>0</v>
          </cell>
          <cell r="AJ1276">
            <v>0</v>
          </cell>
          <cell r="AK1276">
            <v>0</v>
          </cell>
          <cell r="AL1276">
            <v>0</v>
          </cell>
          <cell r="AM1276">
            <v>1875</v>
          </cell>
          <cell r="AN1276">
            <v>5625</v>
          </cell>
          <cell r="AP1276">
            <v>13125</v>
          </cell>
          <cell r="AT1276" t="str">
            <v>57</v>
          </cell>
        </row>
        <row r="1277">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D1277">
            <v>0</v>
          </cell>
          <cell r="AE1277">
            <v>0</v>
          </cell>
          <cell r="AF1277">
            <v>0</v>
          </cell>
          <cell r="AG1277">
            <v>0</v>
          </cell>
          <cell r="AH1277">
            <v>0</v>
          </cell>
          <cell r="AI1277">
            <v>0</v>
          </cell>
          <cell r="AJ1277">
            <v>0</v>
          </cell>
          <cell r="AK1277">
            <v>0</v>
          </cell>
          <cell r="AL1277">
            <v>0</v>
          </cell>
          <cell r="AM1277">
            <v>0</v>
          </cell>
          <cell r="AN1277">
            <v>0</v>
          </cell>
          <cell r="AP1277">
            <v>0</v>
          </cell>
          <cell r="AT1277" t="str">
            <v>57</v>
          </cell>
        </row>
        <row r="1278">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D1278">
            <v>0</v>
          </cell>
          <cell r="AE1278">
            <v>0</v>
          </cell>
          <cell r="AF1278">
            <v>0</v>
          </cell>
          <cell r="AG1278">
            <v>0</v>
          </cell>
          <cell r="AH1278">
            <v>0</v>
          </cell>
          <cell r="AI1278">
            <v>0</v>
          </cell>
          <cell r="AJ1278">
            <v>0</v>
          </cell>
          <cell r="AK1278">
            <v>0</v>
          </cell>
          <cell r="AL1278">
            <v>0</v>
          </cell>
          <cell r="AM1278">
            <v>0</v>
          </cell>
          <cell r="AN1278">
            <v>0</v>
          </cell>
          <cell r="AP1278">
            <v>0</v>
          </cell>
          <cell r="AT1278" t="str">
            <v>57</v>
          </cell>
        </row>
        <row r="1279">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D1279">
            <v>0</v>
          </cell>
          <cell r="AE1279">
            <v>0</v>
          </cell>
          <cell r="AF1279">
            <v>0</v>
          </cell>
          <cell r="AG1279">
            <v>0</v>
          </cell>
          <cell r="AH1279">
            <v>0</v>
          </cell>
          <cell r="AI1279">
            <v>0</v>
          </cell>
          <cell r="AJ1279">
            <v>0</v>
          </cell>
          <cell r="AK1279">
            <v>0</v>
          </cell>
          <cell r="AL1279">
            <v>0</v>
          </cell>
          <cell r="AM1279">
            <v>0</v>
          </cell>
          <cell r="AN1279">
            <v>0</v>
          </cell>
          <cell r="AP1279">
            <v>0</v>
          </cell>
          <cell r="AT1279" t="str">
            <v>57</v>
          </cell>
        </row>
        <row r="1280">
          <cell r="J1280">
            <v>781921.98</v>
          </cell>
          <cell r="K1280">
            <v>782101.95</v>
          </cell>
          <cell r="L1280">
            <v>782101.95</v>
          </cell>
          <cell r="M1280">
            <v>784856.57</v>
          </cell>
          <cell r="N1280">
            <v>785957.33</v>
          </cell>
          <cell r="O1280">
            <v>790312.13</v>
          </cell>
          <cell r="P1280">
            <v>790312.13</v>
          </cell>
          <cell r="Q1280">
            <v>792458.63</v>
          </cell>
          <cell r="R1280">
            <v>796283.63</v>
          </cell>
          <cell r="S1280">
            <v>796283.63</v>
          </cell>
          <cell r="T1280">
            <v>798173.63</v>
          </cell>
          <cell r="U1280">
            <v>799288.63</v>
          </cell>
          <cell r="V1280">
            <v>801808.63</v>
          </cell>
          <cell r="W1280">
            <v>805241.86</v>
          </cell>
          <cell r="X1280">
            <v>807109.36</v>
          </cell>
          <cell r="Y1280">
            <v>807986.86</v>
          </cell>
          <cell r="Z1280">
            <v>811023.83</v>
          </cell>
          <cell r="AA1280">
            <v>813379.13</v>
          </cell>
          <cell r="AD1280">
            <v>783352.45791666675</v>
          </cell>
          <cell r="AE1280">
            <v>784839.06875000009</v>
          </cell>
          <cell r="AF1280">
            <v>786327.70333333325</v>
          </cell>
          <cell r="AG1280">
            <v>787737.73666666669</v>
          </cell>
          <cell r="AH1280">
            <v>789243.23875000002</v>
          </cell>
          <cell r="AI1280">
            <v>790832.95958333323</v>
          </cell>
          <cell r="AJ1280">
            <v>792625.73291666666</v>
          </cell>
          <cell r="AK1280">
            <v>794631.87124999985</v>
          </cell>
          <cell r="AL1280">
            <v>796637.60875000001</v>
          </cell>
          <cell r="AM1280">
            <v>798645.80833333347</v>
          </cell>
          <cell r="AN1280">
            <v>800651.37083333347</v>
          </cell>
          <cell r="AP1280">
            <v>771936.96125000005</v>
          </cell>
          <cell r="AT1280" t="str">
            <v>57</v>
          </cell>
        </row>
        <row r="1281">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D1281">
            <v>0</v>
          </cell>
          <cell r="AE1281">
            <v>0</v>
          </cell>
          <cell r="AF1281">
            <v>0</v>
          </cell>
          <cell r="AG1281">
            <v>0</v>
          </cell>
          <cell r="AH1281">
            <v>0</v>
          </cell>
          <cell r="AI1281">
            <v>0</v>
          </cell>
          <cell r="AJ1281">
            <v>0</v>
          </cell>
          <cell r="AK1281">
            <v>0</v>
          </cell>
          <cell r="AL1281">
            <v>0</v>
          </cell>
          <cell r="AM1281">
            <v>0</v>
          </cell>
          <cell r="AN1281">
            <v>0</v>
          </cell>
          <cell r="AP1281">
            <v>0</v>
          </cell>
          <cell r="AT1281" t="str">
            <v>57</v>
          </cell>
        </row>
        <row r="1282">
          <cell r="J1282">
            <v>5357529.62</v>
          </cell>
          <cell r="K1282">
            <v>5357529.62</v>
          </cell>
          <cell r="L1282">
            <v>5361017.12</v>
          </cell>
          <cell r="M1282">
            <v>5361208.37</v>
          </cell>
          <cell r="N1282">
            <v>5361208.37</v>
          </cell>
          <cell r="O1282">
            <v>5361208.37</v>
          </cell>
          <cell r="P1282">
            <v>5361208.37</v>
          </cell>
          <cell r="Q1282">
            <v>5360730.47</v>
          </cell>
          <cell r="R1282">
            <v>5360730.47</v>
          </cell>
          <cell r="S1282">
            <v>5365710.1100000003</v>
          </cell>
          <cell r="T1282">
            <v>5365710.1100000003</v>
          </cell>
          <cell r="U1282">
            <v>5365710.1100000003</v>
          </cell>
          <cell r="V1282">
            <v>5365710.1100000003</v>
          </cell>
          <cell r="W1282">
            <v>5366996.2699999996</v>
          </cell>
          <cell r="X1282">
            <v>5367131.2699999996</v>
          </cell>
          <cell r="Y1282">
            <v>5367131.2699999996</v>
          </cell>
          <cell r="Z1282">
            <v>5367131.2699999996</v>
          </cell>
          <cell r="AA1282">
            <v>5367131.2699999996</v>
          </cell>
          <cell r="AD1282">
            <v>5359399.732499999</v>
          </cell>
          <cell r="AE1282">
            <v>5359610.5925000003</v>
          </cell>
          <cell r="AF1282">
            <v>5360028.9375</v>
          </cell>
          <cell r="AG1282">
            <v>5360672.6187499994</v>
          </cell>
          <cell r="AH1282">
            <v>5361314.2387500005</v>
          </cell>
          <cell r="AI1282">
            <v>5361965.94625</v>
          </cell>
          <cell r="AJ1282">
            <v>5362701.2437499994</v>
          </cell>
          <cell r="AK1282">
            <v>5363350.4437499996</v>
          </cell>
          <cell r="AL1282">
            <v>5363851.9874999989</v>
          </cell>
          <cell r="AM1282">
            <v>5364345.5624999991</v>
          </cell>
          <cell r="AN1282">
            <v>5364839.1374999983</v>
          </cell>
          <cell r="AP1282">
            <v>5142630.7991666654</v>
          </cell>
          <cell r="AT1282" t="str">
            <v>57</v>
          </cell>
        </row>
        <row r="1283">
          <cell r="J1283">
            <v>8781.25</v>
          </cell>
          <cell r="K1283">
            <v>8781.25</v>
          </cell>
          <cell r="L1283">
            <v>8781.25</v>
          </cell>
          <cell r="M1283">
            <v>8781.25</v>
          </cell>
          <cell r="N1283">
            <v>8781.25</v>
          </cell>
          <cell r="O1283">
            <v>8781.25</v>
          </cell>
          <cell r="P1283">
            <v>8781.25</v>
          </cell>
          <cell r="Q1283">
            <v>8781.25</v>
          </cell>
          <cell r="R1283">
            <v>8781.25</v>
          </cell>
          <cell r="S1283">
            <v>8781.25</v>
          </cell>
          <cell r="T1283">
            <v>8781.25</v>
          </cell>
          <cell r="U1283">
            <v>8781.25</v>
          </cell>
          <cell r="V1283">
            <v>8781.25</v>
          </cell>
          <cell r="W1283">
            <v>8781.25</v>
          </cell>
          <cell r="X1283">
            <v>8781.25</v>
          </cell>
          <cell r="Y1283">
            <v>8781.25</v>
          </cell>
          <cell r="Z1283">
            <v>8781.25</v>
          </cell>
          <cell r="AA1283">
            <v>8781.25</v>
          </cell>
          <cell r="AD1283">
            <v>8359.375</v>
          </cell>
          <cell r="AE1283">
            <v>8453.125</v>
          </cell>
          <cell r="AF1283">
            <v>8546.875</v>
          </cell>
          <cell r="AG1283">
            <v>8640.625</v>
          </cell>
          <cell r="AH1283">
            <v>8734.375</v>
          </cell>
          <cell r="AI1283">
            <v>8781.25</v>
          </cell>
          <cell r="AJ1283">
            <v>8781.25</v>
          </cell>
          <cell r="AK1283">
            <v>8781.25</v>
          </cell>
          <cell r="AL1283">
            <v>8781.25</v>
          </cell>
          <cell r="AM1283">
            <v>8781.25</v>
          </cell>
          <cell r="AN1283">
            <v>8781.25</v>
          </cell>
          <cell r="AP1283">
            <v>8415.3645833333339</v>
          </cell>
          <cell r="AT1283" t="str">
            <v>57</v>
          </cell>
        </row>
        <row r="1284">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D1284">
            <v>0</v>
          </cell>
          <cell r="AE1284">
            <v>0</v>
          </cell>
          <cell r="AF1284">
            <v>0</v>
          </cell>
          <cell r="AG1284">
            <v>0</v>
          </cell>
          <cell r="AH1284">
            <v>0</v>
          </cell>
          <cell r="AI1284">
            <v>0</v>
          </cell>
          <cell r="AJ1284">
            <v>0</v>
          </cell>
          <cell r="AK1284">
            <v>0</v>
          </cell>
          <cell r="AL1284">
            <v>0</v>
          </cell>
          <cell r="AM1284">
            <v>0</v>
          </cell>
          <cell r="AN1284">
            <v>0</v>
          </cell>
          <cell r="AP1284">
            <v>0</v>
          </cell>
          <cell r="AT1284" t="str">
            <v>57</v>
          </cell>
        </row>
        <row r="1285">
          <cell r="J1285">
            <v>935530</v>
          </cell>
          <cell r="K1285">
            <v>935530</v>
          </cell>
          <cell r="L1285">
            <v>935530</v>
          </cell>
          <cell r="M1285">
            <v>935530</v>
          </cell>
          <cell r="N1285">
            <v>935530</v>
          </cell>
          <cell r="O1285">
            <v>935530</v>
          </cell>
          <cell r="P1285">
            <v>935530</v>
          </cell>
          <cell r="Q1285">
            <v>935530</v>
          </cell>
          <cell r="R1285">
            <v>935530</v>
          </cell>
          <cell r="S1285">
            <v>935530</v>
          </cell>
          <cell r="T1285">
            <v>935530</v>
          </cell>
          <cell r="U1285">
            <v>935530</v>
          </cell>
          <cell r="V1285">
            <v>935530</v>
          </cell>
          <cell r="W1285">
            <v>935530</v>
          </cell>
          <cell r="X1285">
            <v>935530</v>
          </cell>
          <cell r="Y1285">
            <v>935530</v>
          </cell>
          <cell r="Z1285">
            <v>935530</v>
          </cell>
          <cell r="AA1285">
            <v>935530</v>
          </cell>
          <cell r="AD1285">
            <v>935530</v>
          </cell>
          <cell r="AE1285">
            <v>935530</v>
          </cell>
          <cell r="AF1285">
            <v>935530</v>
          </cell>
          <cell r="AG1285">
            <v>935530</v>
          </cell>
          <cell r="AH1285">
            <v>935530</v>
          </cell>
          <cell r="AI1285">
            <v>935530</v>
          </cell>
          <cell r="AJ1285">
            <v>935530</v>
          </cell>
          <cell r="AK1285">
            <v>935530</v>
          </cell>
          <cell r="AL1285">
            <v>935530</v>
          </cell>
          <cell r="AM1285">
            <v>935530</v>
          </cell>
          <cell r="AN1285">
            <v>935530</v>
          </cell>
          <cell r="AP1285">
            <v>896549.58333333337</v>
          </cell>
          <cell r="AT1285">
            <v>0</v>
          </cell>
        </row>
        <row r="1286">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D1286">
            <v>0</v>
          </cell>
          <cell r="AE1286">
            <v>0</v>
          </cell>
          <cell r="AF1286">
            <v>0</v>
          </cell>
          <cell r="AG1286">
            <v>0</v>
          </cell>
          <cell r="AH1286">
            <v>0</v>
          </cell>
          <cell r="AI1286">
            <v>0</v>
          </cell>
          <cell r="AJ1286">
            <v>0</v>
          </cell>
          <cell r="AK1286">
            <v>0</v>
          </cell>
          <cell r="AL1286">
            <v>0</v>
          </cell>
          <cell r="AM1286">
            <v>0</v>
          </cell>
          <cell r="AN1286">
            <v>0</v>
          </cell>
          <cell r="AP1286">
            <v>0</v>
          </cell>
          <cell r="AT1286">
            <v>0</v>
          </cell>
        </row>
        <row r="1287">
          <cell r="J1287">
            <v>-3488999.1</v>
          </cell>
          <cell r="K1287">
            <v>-3488999.1</v>
          </cell>
          <cell r="L1287">
            <v>-3488999.1</v>
          </cell>
          <cell r="M1287">
            <v>-3488999.1</v>
          </cell>
          <cell r="N1287">
            <v>-3488999.1</v>
          </cell>
          <cell r="O1287">
            <v>-3488999.1</v>
          </cell>
          <cell r="P1287">
            <v>-3488999.1</v>
          </cell>
          <cell r="Q1287">
            <v>-3488999.1</v>
          </cell>
          <cell r="R1287">
            <v>-3488999.1</v>
          </cell>
          <cell r="S1287">
            <v>-3488999.1</v>
          </cell>
          <cell r="T1287">
            <v>-3488999.1</v>
          </cell>
          <cell r="U1287">
            <v>-3488999.1</v>
          </cell>
          <cell r="V1287">
            <v>-3488999.1</v>
          </cell>
          <cell r="W1287">
            <v>-3488999.1</v>
          </cell>
          <cell r="X1287">
            <v>-3488999.1</v>
          </cell>
          <cell r="Y1287">
            <v>-3488999.1</v>
          </cell>
          <cell r="Z1287">
            <v>-3488999.1</v>
          </cell>
          <cell r="AA1287">
            <v>-3488999.1</v>
          </cell>
          <cell r="AD1287">
            <v>-3488999.100000001</v>
          </cell>
          <cell r="AE1287">
            <v>-3488999.100000001</v>
          </cell>
          <cell r="AF1287">
            <v>-3488999.100000001</v>
          </cell>
          <cell r="AG1287">
            <v>-3488999.100000001</v>
          </cell>
          <cell r="AH1287">
            <v>-3488999.100000001</v>
          </cell>
          <cell r="AI1287">
            <v>-3488999.100000001</v>
          </cell>
          <cell r="AJ1287">
            <v>-3488999.100000001</v>
          </cell>
          <cell r="AK1287">
            <v>-3488999.100000001</v>
          </cell>
          <cell r="AL1287">
            <v>-3488999.100000001</v>
          </cell>
          <cell r="AM1287">
            <v>-3488999.100000001</v>
          </cell>
          <cell r="AN1287">
            <v>-3488999.100000001</v>
          </cell>
          <cell r="AP1287">
            <v>-3343624.1375000007</v>
          </cell>
          <cell r="AT1287" t="str">
            <v>57</v>
          </cell>
        </row>
        <row r="1288">
          <cell r="J1288">
            <v>-801550.75</v>
          </cell>
          <cell r="K1288">
            <v>-801550.75</v>
          </cell>
          <cell r="L1288">
            <v>-801550.75</v>
          </cell>
          <cell r="M1288">
            <v>-801550.75</v>
          </cell>
          <cell r="N1288">
            <v>-801550.75</v>
          </cell>
          <cell r="O1288">
            <v>-801550.75</v>
          </cell>
          <cell r="P1288">
            <v>-801550.75</v>
          </cell>
          <cell r="Q1288">
            <v>-801550.75</v>
          </cell>
          <cell r="R1288">
            <v>-801550.75</v>
          </cell>
          <cell r="S1288">
            <v>-801550.75</v>
          </cell>
          <cell r="T1288">
            <v>-801550.75</v>
          </cell>
          <cell r="U1288">
            <v>-801550.75</v>
          </cell>
          <cell r="V1288">
            <v>-801550.75</v>
          </cell>
          <cell r="W1288">
            <v>-801550.75</v>
          </cell>
          <cell r="X1288">
            <v>-801550.75</v>
          </cell>
          <cell r="Y1288">
            <v>-801550.75</v>
          </cell>
          <cell r="Z1288">
            <v>-801550.75</v>
          </cell>
          <cell r="AA1288">
            <v>-801550.75</v>
          </cell>
          <cell r="AD1288">
            <v>-801550.75</v>
          </cell>
          <cell r="AE1288">
            <v>-801550.75</v>
          </cell>
          <cell r="AF1288">
            <v>-801550.75</v>
          </cell>
          <cell r="AG1288">
            <v>-801550.75</v>
          </cell>
          <cell r="AH1288">
            <v>-801550.75</v>
          </cell>
          <cell r="AI1288">
            <v>-801550.75</v>
          </cell>
          <cell r="AJ1288">
            <v>-801550.75</v>
          </cell>
          <cell r="AK1288">
            <v>-801550.75</v>
          </cell>
          <cell r="AL1288">
            <v>-801550.75</v>
          </cell>
          <cell r="AM1288">
            <v>-801550.75</v>
          </cell>
          <cell r="AN1288">
            <v>-801550.75</v>
          </cell>
          <cell r="AP1288">
            <v>-768152.80208333337</v>
          </cell>
          <cell r="AT1288" t="str">
            <v>57</v>
          </cell>
        </row>
        <row r="1289">
          <cell r="J1289">
            <v>-160310.15</v>
          </cell>
          <cell r="K1289">
            <v>-160310.15</v>
          </cell>
          <cell r="L1289">
            <v>-160310.15</v>
          </cell>
          <cell r="M1289">
            <v>-160310.15</v>
          </cell>
          <cell r="N1289">
            <v>-160310.15</v>
          </cell>
          <cell r="O1289">
            <v>-160310.15</v>
          </cell>
          <cell r="P1289">
            <v>-160310.15</v>
          </cell>
          <cell r="Q1289">
            <v>-160310.15</v>
          </cell>
          <cell r="R1289">
            <v>-160310.15</v>
          </cell>
          <cell r="S1289">
            <v>-160310.15</v>
          </cell>
          <cell r="T1289">
            <v>-160310.15</v>
          </cell>
          <cell r="U1289">
            <v>-160310.15</v>
          </cell>
          <cell r="V1289">
            <v>-160310.15</v>
          </cell>
          <cell r="W1289">
            <v>-160310.15</v>
          </cell>
          <cell r="X1289">
            <v>-160310.15</v>
          </cell>
          <cell r="Y1289">
            <v>-160310.15</v>
          </cell>
          <cell r="Z1289">
            <v>-160310.15</v>
          </cell>
          <cell r="AA1289">
            <v>-160310.15</v>
          </cell>
          <cell r="AD1289">
            <v>-160310.14999999997</v>
          </cell>
          <cell r="AE1289">
            <v>-160310.14999999997</v>
          </cell>
          <cell r="AF1289">
            <v>-160310.14999999997</v>
          </cell>
          <cell r="AG1289">
            <v>-160310.14999999997</v>
          </cell>
          <cell r="AH1289">
            <v>-160310.14999999997</v>
          </cell>
          <cell r="AI1289">
            <v>-160310.14999999997</v>
          </cell>
          <cell r="AJ1289">
            <v>-160310.14999999997</v>
          </cell>
          <cell r="AK1289">
            <v>-160310.14999999997</v>
          </cell>
          <cell r="AL1289">
            <v>-160310.14999999997</v>
          </cell>
          <cell r="AM1289">
            <v>-160310.14999999997</v>
          </cell>
          <cell r="AN1289">
            <v>-160310.14999999997</v>
          </cell>
          <cell r="AP1289">
            <v>-153630.56041666665</v>
          </cell>
          <cell r="AT1289" t="str">
            <v>57</v>
          </cell>
        </row>
        <row r="1290">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D1290">
            <v>0</v>
          </cell>
          <cell r="AE1290">
            <v>0</v>
          </cell>
          <cell r="AF1290">
            <v>0</v>
          </cell>
          <cell r="AG1290">
            <v>0</v>
          </cell>
          <cell r="AH1290">
            <v>0</v>
          </cell>
          <cell r="AI1290">
            <v>0</v>
          </cell>
          <cell r="AJ1290">
            <v>0</v>
          </cell>
          <cell r="AK1290">
            <v>0</v>
          </cell>
          <cell r="AL1290">
            <v>0</v>
          </cell>
          <cell r="AM1290">
            <v>0</v>
          </cell>
          <cell r="AN1290">
            <v>0</v>
          </cell>
          <cell r="AP1290">
            <v>0</v>
          </cell>
          <cell r="AT1290" t="str">
            <v>57</v>
          </cell>
        </row>
        <row r="1291">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D1291">
            <v>0</v>
          </cell>
          <cell r="AE1291">
            <v>0</v>
          </cell>
          <cell r="AF1291">
            <v>0</v>
          </cell>
          <cell r="AG1291">
            <v>0</v>
          </cell>
          <cell r="AH1291">
            <v>0</v>
          </cell>
          <cell r="AI1291">
            <v>0</v>
          </cell>
          <cell r="AJ1291">
            <v>0</v>
          </cell>
          <cell r="AK1291">
            <v>0</v>
          </cell>
          <cell r="AL1291">
            <v>0</v>
          </cell>
          <cell r="AM1291">
            <v>0</v>
          </cell>
          <cell r="AN1291">
            <v>0</v>
          </cell>
          <cell r="AP1291">
            <v>0</v>
          </cell>
          <cell r="AT1291" t="str">
            <v>57</v>
          </cell>
        </row>
        <row r="1292">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D1292">
            <v>0</v>
          </cell>
          <cell r="AE1292">
            <v>0</v>
          </cell>
          <cell r="AF1292">
            <v>0</v>
          </cell>
          <cell r="AG1292">
            <v>0</v>
          </cell>
          <cell r="AH1292">
            <v>0</v>
          </cell>
          <cell r="AI1292">
            <v>0</v>
          </cell>
          <cell r="AJ1292">
            <v>0</v>
          </cell>
          <cell r="AK1292">
            <v>0</v>
          </cell>
          <cell r="AL1292">
            <v>0</v>
          </cell>
          <cell r="AM1292">
            <v>0</v>
          </cell>
          <cell r="AN1292">
            <v>0</v>
          </cell>
          <cell r="AP1292">
            <v>0</v>
          </cell>
          <cell r="AT1292" t="str">
            <v>57</v>
          </cell>
        </row>
        <row r="1293">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D1293">
            <v>0</v>
          </cell>
          <cell r="AE1293">
            <v>0</v>
          </cell>
          <cell r="AF1293">
            <v>0</v>
          </cell>
          <cell r="AG1293">
            <v>0</v>
          </cell>
          <cell r="AH1293">
            <v>0</v>
          </cell>
          <cell r="AI1293">
            <v>0</v>
          </cell>
          <cell r="AJ1293">
            <v>0</v>
          </cell>
          <cell r="AK1293">
            <v>0</v>
          </cell>
          <cell r="AL1293">
            <v>0</v>
          </cell>
          <cell r="AM1293">
            <v>0</v>
          </cell>
          <cell r="AN1293">
            <v>0</v>
          </cell>
          <cell r="AP1293">
            <v>0</v>
          </cell>
          <cell r="AT1293" t="str">
            <v>57</v>
          </cell>
        </row>
        <row r="1294">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D1294">
            <v>0</v>
          </cell>
          <cell r="AE1294">
            <v>0</v>
          </cell>
          <cell r="AF1294">
            <v>0</v>
          </cell>
          <cell r="AG1294">
            <v>0</v>
          </cell>
          <cell r="AH1294">
            <v>0</v>
          </cell>
          <cell r="AI1294">
            <v>0</v>
          </cell>
          <cell r="AJ1294">
            <v>0</v>
          </cell>
          <cell r="AK1294">
            <v>0</v>
          </cell>
          <cell r="AL1294">
            <v>0</v>
          </cell>
          <cell r="AM1294">
            <v>0</v>
          </cell>
          <cell r="AN1294">
            <v>0</v>
          </cell>
          <cell r="AP1294">
            <v>0</v>
          </cell>
          <cell r="AT1294" t="str">
            <v>57</v>
          </cell>
        </row>
        <row r="1295">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D1295">
            <v>0</v>
          </cell>
          <cell r="AE1295">
            <v>0</v>
          </cell>
          <cell r="AF1295">
            <v>0</v>
          </cell>
          <cell r="AG1295">
            <v>0</v>
          </cell>
          <cell r="AH1295">
            <v>0</v>
          </cell>
          <cell r="AI1295">
            <v>0</v>
          </cell>
          <cell r="AJ1295">
            <v>0</v>
          </cell>
          <cell r="AK1295">
            <v>0</v>
          </cell>
          <cell r="AL1295">
            <v>0</v>
          </cell>
          <cell r="AM1295">
            <v>0</v>
          </cell>
          <cell r="AN1295">
            <v>0</v>
          </cell>
          <cell r="AP1295">
            <v>0</v>
          </cell>
          <cell r="AT1295" t="str">
            <v>57</v>
          </cell>
        </row>
        <row r="1296">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D1296">
            <v>0</v>
          </cell>
          <cell r="AE1296">
            <v>0</v>
          </cell>
          <cell r="AF1296">
            <v>0</v>
          </cell>
          <cell r="AG1296">
            <v>0</v>
          </cell>
          <cell r="AH1296">
            <v>0</v>
          </cell>
          <cell r="AI1296">
            <v>0</v>
          </cell>
          <cell r="AJ1296">
            <v>0</v>
          </cell>
          <cell r="AK1296">
            <v>0</v>
          </cell>
          <cell r="AL1296">
            <v>0</v>
          </cell>
          <cell r="AM1296">
            <v>0</v>
          </cell>
          <cell r="AN1296">
            <v>0</v>
          </cell>
          <cell r="AP1296">
            <v>0</v>
          </cell>
          <cell r="AT1296" t="str">
            <v>57</v>
          </cell>
        </row>
        <row r="1297">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D1297">
            <v>0</v>
          </cell>
          <cell r="AE1297">
            <v>0</v>
          </cell>
          <cell r="AF1297">
            <v>0</v>
          </cell>
          <cell r="AG1297">
            <v>0</v>
          </cell>
          <cell r="AH1297">
            <v>0</v>
          </cell>
          <cell r="AI1297">
            <v>0</v>
          </cell>
          <cell r="AJ1297">
            <v>0</v>
          </cell>
          <cell r="AK1297">
            <v>0</v>
          </cell>
          <cell r="AL1297">
            <v>0</v>
          </cell>
          <cell r="AM1297">
            <v>0</v>
          </cell>
          <cell r="AN1297">
            <v>0</v>
          </cell>
          <cell r="AP1297">
            <v>0</v>
          </cell>
          <cell r="AT1297" t="str">
            <v>57</v>
          </cell>
        </row>
        <row r="1298">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D1298">
            <v>0</v>
          </cell>
          <cell r="AE1298">
            <v>0</v>
          </cell>
          <cell r="AF1298">
            <v>0</v>
          </cell>
          <cell r="AG1298">
            <v>0</v>
          </cell>
          <cell r="AH1298">
            <v>0</v>
          </cell>
          <cell r="AI1298">
            <v>0</v>
          </cell>
          <cell r="AJ1298">
            <v>0</v>
          </cell>
          <cell r="AK1298">
            <v>0</v>
          </cell>
          <cell r="AL1298">
            <v>0</v>
          </cell>
          <cell r="AM1298">
            <v>0</v>
          </cell>
          <cell r="AN1298">
            <v>0</v>
          </cell>
          <cell r="AP1298">
            <v>0</v>
          </cell>
          <cell r="AT1298" t="str">
            <v>57</v>
          </cell>
        </row>
        <row r="1299">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D1299">
            <v>0</v>
          </cell>
          <cell r="AE1299">
            <v>0</v>
          </cell>
          <cell r="AF1299">
            <v>0</v>
          </cell>
          <cell r="AG1299">
            <v>0</v>
          </cell>
          <cell r="AH1299">
            <v>0</v>
          </cell>
          <cell r="AI1299">
            <v>0</v>
          </cell>
          <cell r="AJ1299">
            <v>0</v>
          </cell>
          <cell r="AK1299">
            <v>0</v>
          </cell>
          <cell r="AL1299">
            <v>0</v>
          </cell>
          <cell r="AM1299">
            <v>0</v>
          </cell>
          <cell r="AN1299">
            <v>0</v>
          </cell>
          <cell r="AP1299">
            <v>0</v>
          </cell>
          <cell r="AT1299" t="str">
            <v>57</v>
          </cell>
        </row>
        <row r="1300">
          <cell r="J1300">
            <v>12405154.710000001</v>
          </cell>
          <cell r="K1300">
            <v>12405154.710000001</v>
          </cell>
          <cell r="L1300">
            <v>12405154.710000001</v>
          </cell>
          <cell r="M1300">
            <v>12405154.710000001</v>
          </cell>
          <cell r="N1300">
            <v>12405154.710000001</v>
          </cell>
          <cell r="O1300">
            <v>12405154.710000001</v>
          </cell>
          <cell r="P1300">
            <v>12405154.710000001</v>
          </cell>
          <cell r="Q1300">
            <v>12405154.710000001</v>
          </cell>
          <cell r="R1300">
            <v>12405154.710000001</v>
          </cell>
          <cell r="S1300">
            <v>12405154.710000001</v>
          </cell>
          <cell r="T1300">
            <v>12405154.710000001</v>
          </cell>
          <cell r="U1300">
            <v>12405154.710000001</v>
          </cell>
          <cell r="V1300">
            <v>12405154.710000001</v>
          </cell>
          <cell r="W1300">
            <v>12405154.710000001</v>
          </cell>
          <cell r="X1300">
            <v>12405154.710000001</v>
          </cell>
          <cell r="Y1300">
            <v>12405154.710000001</v>
          </cell>
          <cell r="Z1300">
            <v>12405154.710000001</v>
          </cell>
          <cell r="AA1300">
            <v>12405154.710000001</v>
          </cell>
          <cell r="AD1300">
            <v>12405154.710000003</v>
          </cell>
          <cell r="AE1300">
            <v>12405154.710000003</v>
          </cell>
          <cell r="AF1300">
            <v>12405154.710000003</v>
          </cell>
          <cell r="AG1300">
            <v>12405154.710000003</v>
          </cell>
          <cell r="AH1300">
            <v>12405154.710000003</v>
          </cell>
          <cell r="AI1300">
            <v>12405154.710000003</v>
          </cell>
          <cell r="AJ1300">
            <v>12405154.710000003</v>
          </cell>
          <cell r="AK1300">
            <v>12405154.710000003</v>
          </cell>
          <cell r="AL1300">
            <v>12405154.710000003</v>
          </cell>
          <cell r="AM1300">
            <v>12405154.710000003</v>
          </cell>
          <cell r="AN1300">
            <v>12405154.710000003</v>
          </cell>
          <cell r="AP1300">
            <v>11888273.263750002</v>
          </cell>
          <cell r="AT1300" t="str">
            <v>57</v>
          </cell>
        </row>
        <row r="1301">
          <cell r="J1301">
            <v>0</v>
          </cell>
          <cell r="K1301">
            <v>0</v>
          </cell>
          <cell r="L1301">
            <v>0</v>
          </cell>
          <cell r="M1301">
            <v>0</v>
          </cell>
          <cell r="N1301">
            <v>0</v>
          </cell>
          <cell r="O1301">
            <v>0</v>
          </cell>
          <cell r="P1301">
            <v>0</v>
          </cell>
          <cell r="Q1301">
            <v>0</v>
          </cell>
          <cell r="R1301">
            <v>0</v>
          </cell>
          <cell r="S1301">
            <v>0</v>
          </cell>
          <cell r="T1301">
            <v>-190064.35</v>
          </cell>
          <cell r="U1301">
            <v>-190064.35</v>
          </cell>
          <cell r="V1301">
            <v>-190064.35</v>
          </cell>
          <cell r="W1301">
            <v>-264240.05</v>
          </cell>
          <cell r="X1301">
            <v>-264240.05</v>
          </cell>
          <cell r="Y1301">
            <v>-264240.05</v>
          </cell>
          <cell r="Z1301">
            <v>-404102.46</v>
          </cell>
          <cell r="AA1301">
            <v>-404102.46</v>
          </cell>
          <cell r="AD1301">
            <v>0</v>
          </cell>
          <cell r="AE1301">
            <v>0</v>
          </cell>
          <cell r="AF1301">
            <v>0</v>
          </cell>
          <cell r="AG1301">
            <v>-7919.3479166666666</v>
          </cell>
          <cell r="AH1301">
            <v>-23758.043750000001</v>
          </cell>
          <cell r="AI1301">
            <v>-39596.739583333336</v>
          </cell>
          <cell r="AJ1301">
            <v>-58526.089583333342</v>
          </cell>
          <cell r="AK1301">
            <v>-80546.093750000015</v>
          </cell>
          <cell r="AL1301">
            <v>-102566.09791666667</v>
          </cell>
          <cell r="AM1301">
            <v>-130413.70250000001</v>
          </cell>
          <cell r="AN1301">
            <v>-164088.9075</v>
          </cell>
          <cell r="AP1301">
            <v>-235403.20333333334</v>
          </cell>
          <cell r="AT1301" t="str">
            <v>57</v>
          </cell>
        </row>
        <row r="1302">
          <cell r="J1302">
            <v>22000000</v>
          </cell>
          <cell r="K1302">
            <v>21861913.539999999</v>
          </cell>
          <cell r="L1302">
            <v>21861913.539999999</v>
          </cell>
          <cell r="M1302">
            <v>21861913.539999999</v>
          </cell>
          <cell r="N1302">
            <v>27500000</v>
          </cell>
          <cell r="O1302">
            <v>27500000</v>
          </cell>
          <cell r="P1302">
            <v>27500000</v>
          </cell>
          <cell r="Q1302">
            <v>22000000</v>
          </cell>
          <cell r="R1302">
            <v>22000000</v>
          </cell>
          <cell r="S1302">
            <v>22000000</v>
          </cell>
          <cell r="T1302">
            <v>21621445.27</v>
          </cell>
          <cell r="U1302">
            <v>21621445.27</v>
          </cell>
          <cell r="V1302">
            <v>21621445.27</v>
          </cell>
          <cell r="W1302">
            <v>20919845.690000001</v>
          </cell>
          <cell r="X1302">
            <v>20919845.690000001</v>
          </cell>
          <cell r="Y1302">
            <v>20919845.690000001</v>
          </cell>
          <cell r="Z1302">
            <v>20442357.969999999</v>
          </cell>
          <cell r="AA1302">
            <v>20442357.969999999</v>
          </cell>
          <cell r="AD1302">
            <v>23132145.051666666</v>
          </cell>
          <cell r="AE1302">
            <v>23215478.385000002</v>
          </cell>
          <cell r="AF1302">
            <v>23298811.718333334</v>
          </cell>
          <cell r="AG1302">
            <v>23324705.271249998</v>
          </cell>
          <cell r="AH1302">
            <v>23293159.043750003</v>
          </cell>
          <cell r="AI1302">
            <v>23261612.81625</v>
          </cell>
          <cell r="AJ1302">
            <v>23206586.875416666</v>
          </cell>
          <cell r="AK1302">
            <v>23128081.221250001</v>
          </cell>
          <cell r="AL1302">
            <v>23049575.567083333</v>
          </cell>
          <cell r="AM1302">
            <v>22716254.322083335</v>
          </cell>
          <cell r="AN1302">
            <v>22128117.486249998</v>
          </cell>
          <cell r="AP1302">
            <v>21287578.899166666</v>
          </cell>
          <cell r="AT1302" t="str">
            <v>57</v>
          </cell>
        </row>
        <row r="1303">
          <cell r="J1303">
            <v>6426658.46</v>
          </cell>
          <cell r="K1303">
            <v>6513036.9100000001</v>
          </cell>
          <cell r="L1303">
            <v>6558238.9299999997</v>
          </cell>
          <cell r="M1303">
            <v>6710935.7999999998</v>
          </cell>
          <cell r="N1303">
            <v>6872373.6200000001</v>
          </cell>
          <cell r="O1303">
            <v>7031117.3300000001</v>
          </cell>
          <cell r="P1303">
            <v>7201346.5099999998</v>
          </cell>
          <cell r="Q1303">
            <v>7419660.5</v>
          </cell>
          <cell r="R1303">
            <v>7528242.8099999996</v>
          </cell>
          <cell r="S1303">
            <v>7645328.4400000004</v>
          </cell>
          <cell r="T1303">
            <v>7798215.2300000004</v>
          </cell>
          <cell r="U1303">
            <v>7798215.2300000004</v>
          </cell>
          <cell r="V1303">
            <v>8309537.9299999997</v>
          </cell>
          <cell r="W1303">
            <v>8499814.8100000005</v>
          </cell>
          <cell r="X1303">
            <v>8652943.7100000009</v>
          </cell>
          <cell r="Y1303">
            <v>8835195.8699999992</v>
          </cell>
          <cell r="Z1303">
            <v>8977302.5299999993</v>
          </cell>
          <cell r="AA1303">
            <v>9159459.3300000001</v>
          </cell>
          <cell r="AD1303">
            <v>6589220.791666667</v>
          </cell>
          <cell r="AE1303">
            <v>6716370.8120833328</v>
          </cell>
          <cell r="AF1303">
            <v>6836325.4308333322</v>
          </cell>
          <cell r="AG1303">
            <v>6954282.2233333327</v>
          </cell>
          <cell r="AH1303">
            <v>7069432.8683333332</v>
          </cell>
          <cell r="AI1303">
            <v>7203734.1254166663</v>
          </cell>
          <cell r="AJ1303">
            <v>7364969.849166668</v>
          </cell>
          <cell r="AK1303">
            <v>7535031.6275000004</v>
          </cell>
          <cell r="AL1303">
            <v>7710821.8295833329</v>
          </cell>
          <cell r="AM1303">
            <v>7887038.0370833343</v>
          </cell>
          <cell r="AN1303">
            <v>8063424.3250000002</v>
          </cell>
          <cell r="AP1303">
            <v>8130171.9741666662</v>
          </cell>
          <cell r="AT1303" t="str">
            <v>57</v>
          </cell>
        </row>
        <row r="1304">
          <cell r="J1304">
            <v>49298.32</v>
          </cell>
          <cell r="K1304">
            <v>54328.86</v>
          </cell>
          <cell r="L1304">
            <v>227819.36</v>
          </cell>
          <cell r="M1304">
            <v>227819.36</v>
          </cell>
          <cell r="N1304">
            <v>227819.36</v>
          </cell>
          <cell r="O1304">
            <v>232287.35999999999</v>
          </cell>
          <cell r="P1304">
            <v>239225.44</v>
          </cell>
          <cell r="Q1304">
            <v>238684</v>
          </cell>
          <cell r="R1304">
            <v>239013.5</v>
          </cell>
          <cell r="S1304">
            <v>239013.5</v>
          </cell>
          <cell r="T1304">
            <v>239013.5</v>
          </cell>
          <cell r="U1304">
            <v>239013.5</v>
          </cell>
          <cell r="V1304">
            <v>239013.5</v>
          </cell>
          <cell r="W1304">
            <v>293630.5</v>
          </cell>
          <cell r="X1304">
            <v>293811</v>
          </cell>
          <cell r="Y1304">
            <v>293811</v>
          </cell>
          <cell r="Z1304">
            <v>293811</v>
          </cell>
          <cell r="AA1304">
            <v>293811</v>
          </cell>
          <cell r="AD1304">
            <v>130029.54833333332</v>
          </cell>
          <cell r="AE1304">
            <v>146780.36583333332</v>
          </cell>
          <cell r="AF1304">
            <v>163509.41749999998</v>
          </cell>
          <cell r="AG1304">
            <v>180016.62541666665</v>
          </cell>
          <cell r="AH1304">
            <v>196301.98958333328</v>
          </cell>
          <cell r="AI1304">
            <v>212349.47083333335</v>
          </cell>
          <cell r="AJ1304">
            <v>230225.17166666666</v>
          </cell>
          <cell r="AK1304">
            <v>242945.72500000001</v>
          </cell>
          <cell r="AL1304">
            <v>248445.02833333335</v>
          </cell>
          <cell r="AM1304">
            <v>253944.33166666667</v>
          </cell>
          <cell r="AN1304">
            <v>259257.46833333335</v>
          </cell>
          <cell r="AP1304">
            <v>259192.44333333333</v>
          </cell>
          <cell r="AT1304" t="str">
            <v>57</v>
          </cell>
        </row>
        <row r="1305">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D1305">
            <v>0</v>
          </cell>
          <cell r="AE1305">
            <v>0</v>
          </cell>
          <cell r="AF1305">
            <v>0</v>
          </cell>
          <cell r="AG1305">
            <v>0</v>
          </cell>
          <cell r="AH1305">
            <v>0</v>
          </cell>
          <cell r="AI1305">
            <v>0</v>
          </cell>
          <cell r="AJ1305">
            <v>0</v>
          </cell>
          <cell r="AK1305">
            <v>0</v>
          </cell>
          <cell r="AL1305">
            <v>0</v>
          </cell>
          <cell r="AM1305">
            <v>0</v>
          </cell>
          <cell r="AN1305">
            <v>0</v>
          </cell>
          <cell r="AP1305">
            <v>0</v>
          </cell>
          <cell r="AT1305" t="str">
            <v>57</v>
          </cell>
        </row>
        <row r="1306">
          <cell r="J1306">
            <v>231369.84</v>
          </cell>
          <cell r="K1306">
            <v>232919.84</v>
          </cell>
          <cell r="L1306">
            <v>240483.58</v>
          </cell>
          <cell r="M1306">
            <v>242928.58</v>
          </cell>
          <cell r="N1306">
            <v>436858.74</v>
          </cell>
          <cell r="O1306">
            <v>255635.44</v>
          </cell>
          <cell r="P1306">
            <v>449646.4</v>
          </cell>
          <cell r="Q1306">
            <v>479528.95</v>
          </cell>
          <cell r="R1306">
            <v>483104.61</v>
          </cell>
          <cell r="S1306">
            <v>498344.98</v>
          </cell>
          <cell r="T1306">
            <v>530448.35</v>
          </cell>
          <cell r="U1306">
            <v>552313.48</v>
          </cell>
          <cell r="V1306">
            <v>574624.11</v>
          </cell>
          <cell r="W1306">
            <v>622438.01</v>
          </cell>
          <cell r="X1306">
            <v>893568.55</v>
          </cell>
          <cell r="Y1306">
            <v>896418.05</v>
          </cell>
          <cell r="Z1306">
            <v>973882.84</v>
          </cell>
          <cell r="AA1306">
            <v>1081118.92</v>
          </cell>
          <cell r="AD1306">
            <v>280897.59791666671</v>
          </cell>
          <cell r="AE1306">
            <v>301726.50958333333</v>
          </cell>
          <cell r="AF1306">
            <v>323339.42250000004</v>
          </cell>
          <cell r="AG1306">
            <v>346924.99124999996</v>
          </cell>
          <cell r="AH1306">
            <v>372759.2475</v>
          </cell>
          <cell r="AI1306">
            <v>400434.16041666665</v>
          </cell>
          <cell r="AJ1306">
            <v>430966.34541666665</v>
          </cell>
          <cell r="AK1306">
            <v>474408.14291666675</v>
          </cell>
          <cell r="AL1306">
            <v>528848.74458333338</v>
          </cell>
          <cell r="AM1306">
            <v>578453.47666666668</v>
          </cell>
          <cell r="AN1306">
            <v>635224.62583333324</v>
          </cell>
          <cell r="AP1306">
            <v>729144.32374999998</v>
          </cell>
          <cell r="AT1306" t="str">
            <v>57</v>
          </cell>
        </row>
        <row r="1307">
          <cell r="J1307">
            <v>1255840.19</v>
          </cell>
          <cell r="K1307">
            <v>1255840.19</v>
          </cell>
          <cell r="L1307">
            <v>1256078.69</v>
          </cell>
          <cell r="M1307">
            <v>1256873.69</v>
          </cell>
          <cell r="N1307">
            <v>1263973.54</v>
          </cell>
          <cell r="O1307">
            <v>1266333.54</v>
          </cell>
          <cell r="P1307">
            <v>1266333.54</v>
          </cell>
          <cell r="Q1307">
            <v>1265653.31</v>
          </cell>
          <cell r="R1307">
            <v>1265653.31</v>
          </cell>
          <cell r="S1307">
            <v>1265653.31</v>
          </cell>
          <cell r="T1307">
            <v>1265653.31</v>
          </cell>
          <cell r="U1307">
            <v>1265653.31</v>
          </cell>
          <cell r="V1307">
            <v>1265653.31</v>
          </cell>
          <cell r="W1307">
            <v>1265653.31</v>
          </cell>
          <cell r="X1307">
            <v>1265653.31</v>
          </cell>
          <cell r="Y1307">
            <v>1265653.31</v>
          </cell>
          <cell r="Z1307">
            <v>1265653.31</v>
          </cell>
          <cell r="AA1307">
            <v>1265653.31</v>
          </cell>
          <cell r="AD1307">
            <v>1260878.2074999998</v>
          </cell>
          <cell r="AE1307">
            <v>1260414.7641666664</v>
          </cell>
          <cell r="AF1307">
            <v>1260504.5916666666</v>
          </cell>
          <cell r="AG1307">
            <v>1261235.0208333335</v>
          </cell>
          <cell r="AH1307">
            <v>1262052.7808333335</v>
          </cell>
          <cell r="AI1307">
            <v>1262870.5408333335</v>
          </cell>
          <cell r="AJ1307">
            <v>1263688.3008333335</v>
          </cell>
          <cell r="AK1307">
            <v>1264496.1233333338</v>
          </cell>
          <cell r="AL1307">
            <v>1265260.8833333335</v>
          </cell>
          <cell r="AM1307">
            <v>1265696.6912500004</v>
          </cell>
          <cell r="AN1307">
            <v>1265738.3387500003</v>
          </cell>
          <cell r="AP1307">
            <v>1213341.5541666669</v>
          </cell>
          <cell r="AT1307" t="str">
            <v>57</v>
          </cell>
        </row>
        <row r="1308">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D1308">
            <v>0</v>
          </cell>
          <cell r="AE1308">
            <v>0</v>
          </cell>
          <cell r="AF1308">
            <v>0</v>
          </cell>
          <cell r="AG1308">
            <v>0</v>
          </cell>
          <cell r="AH1308">
            <v>0</v>
          </cell>
          <cell r="AI1308">
            <v>0</v>
          </cell>
          <cell r="AJ1308">
            <v>0</v>
          </cell>
          <cell r="AK1308">
            <v>0</v>
          </cell>
          <cell r="AL1308">
            <v>0</v>
          </cell>
          <cell r="AM1308">
            <v>0</v>
          </cell>
          <cell r="AN1308">
            <v>0</v>
          </cell>
          <cell r="AP1308">
            <v>0</v>
          </cell>
          <cell r="AT1308" t="str">
            <v>57</v>
          </cell>
        </row>
        <row r="1309">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D1309">
            <v>0</v>
          </cell>
          <cell r="AE1309">
            <v>0</v>
          </cell>
          <cell r="AF1309">
            <v>0</v>
          </cell>
          <cell r="AG1309">
            <v>0</v>
          </cell>
          <cell r="AH1309">
            <v>0</v>
          </cell>
          <cell r="AI1309">
            <v>0</v>
          </cell>
          <cell r="AJ1309">
            <v>0</v>
          </cell>
          <cell r="AK1309">
            <v>0</v>
          </cell>
          <cell r="AL1309">
            <v>0</v>
          </cell>
          <cell r="AM1309">
            <v>0</v>
          </cell>
          <cell r="AN1309">
            <v>0</v>
          </cell>
          <cell r="AP1309">
            <v>0</v>
          </cell>
          <cell r="AT1309" t="str">
            <v>57</v>
          </cell>
        </row>
        <row r="1310">
          <cell r="J1310">
            <v>631223.56999999995</v>
          </cell>
          <cell r="K1310">
            <v>629429.85</v>
          </cell>
          <cell r="L1310">
            <v>629429.85</v>
          </cell>
          <cell r="M1310">
            <v>629429.85</v>
          </cell>
          <cell r="N1310">
            <v>625574.47</v>
          </cell>
          <cell r="O1310">
            <v>625574.47</v>
          </cell>
          <cell r="P1310">
            <v>625574.47</v>
          </cell>
          <cell r="Q1310">
            <v>640000</v>
          </cell>
          <cell r="R1310">
            <v>640000</v>
          </cell>
          <cell r="S1310">
            <v>640000</v>
          </cell>
          <cell r="T1310">
            <v>634285</v>
          </cell>
          <cell r="U1310">
            <v>634285</v>
          </cell>
          <cell r="V1310">
            <v>634285</v>
          </cell>
          <cell r="W1310">
            <v>627216.77</v>
          </cell>
          <cell r="X1310">
            <v>627216.77</v>
          </cell>
          <cell r="Y1310">
            <v>627216.77</v>
          </cell>
          <cell r="Z1310">
            <v>621434.80000000005</v>
          </cell>
          <cell r="AA1310">
            <v>621434.80000000005</v>
          </cell>
          <cell r="AD1310">
            <v>630515.30583333317</v>
          </cell>
          <cell r="AE1310">
            <v>630931.97249999992</v>
          </cell>
          <cell r="AF1310">
            <v>631348.63916666666</v>
          </cell>
          <cell r="AG1310">
            <v>631684.53208333335</v>
          </cell>
          <cell r="AH1310">
            <v>631939.65125</v>
          </cell>
          <cell r="AI1310">
            <v>632194.77041666664</v>
          </cell>
          <cell r="AJ1310">
            <v>632230.11833333329</v>
          </cell>
          <cell r="AK1310">
            <v>632045.69499999995</v>
          </cell>
          <cell r="AL1310">
            <v>631861.27166666661</v>
          </cell>
          <cell r="AM1310">
            <v>631596.57374999986</v>
          </cell>
          <cell r="AN1310">
            <v>631251.60124999995</v>
          </cell>
          <cell r="AP1310">
            <v>630734.14249999996</v>
          </cell>
          <cell r="AT1310" t="str">
            <v>57</v>
          </cell>
        </row>
        <row r="1311">
          <cell r="J1311">
            <v>530428.43000000005</v>
          </cell>
          <cell r="K1311">
            <v>529545.53</v>
          </cell>
          <cell r="L1311">
            <v>556000</v>
          </cell>
          <cell r="M1311">
            <v>556000</v>
          </cell>
          <cell r="N1311">
            <v>552321.25</v>
          </cell>
          <cell r="O1311">
            <v>552321.25</v>
          </cell>
          <cell r="P1311">
            <v>552321.25</v>
          </cell>
          <cell r="Q1311">
            <v>556500</v>
          </cell>
          <cell r="R1311">
            <v>556500</v>
          </cell>
          <cell r="S1311">
            <v>556500</v>
          </cell>
          <cell r="T1311">
            <v>551520.36</v>
          </cell>
          <cell r="U1311">
            <v>551520.36</v>
          </cell>
          <cell r="V1311">
            <v>551520.36</v>
          </cell>
          <cell r="W1311">
            <v>550234.19999999995</v>
          </cell>
          <cell r="X1311">
            <v>550234.19999999995</v>
          </cell>
          <cell r="Y1311">
            <v>550234.19999999995</v>
          </cell>
          <cell r="Z1311">
            <v>550099.19999999995</v>
          </cell>
          <cell r="AA1311">
            <v>550099.19999999995</v>
          </cell>
          <cell r="AD1311">
            <v>541087.04749999999</v>
          </cell>
          <cell r="AE1311">
            <v>543295.38083333336</v>
          </cell>
          <cell r="AF1311">
            <v>545503.71416666673</v>
          </cell>
          <cell r="AG1311">
            <v>547486.71125000005</v>
          </cell>
          <cell r="AH1311">
            <v>549244.37208333332</v>
          </cell>
          <cell r="AI1311">
            <v>551002.03291666682</v>
          </cell>
          <cell r="AJ1311">
            <v>552742.8912500001</v>
          </cell>
          <cell r="AK1311">
            <v>553364.67750000011</v>
          </cell>
          <cell r="AL1311">
            <v>552884.19416666671</v>
          </cell>
          <cell r="AM1311">
            <v>552551.36708333332</v>
          </cell>
          <cell r="AN1311">
            <v>552366.19624999992</v>
          </cell>
          <cell r="AP1311">
            <v>552088.44000000006</v>
          </cell>
          <cell r="AT1311" t="str">
            <v>57</v>
          </cell>
        </row>
        <row r="1312">
          <cell r="J1312">
            <v>3302394.74</v>
          </cell>
          <cell r="K1312">
            <v>3302394.74</v>
          </cell>
          <cell r="L1312">
            <v>3302394.74</v>
          </cell>
          <cell r="M1312">
            <v>3302394.74</v>
          </cell>
          <cell r="N1312">
            <v>3298050.5</v>
          </cell>
          <cell r="O1312">
            <v>3298050.5</v>
          </cell>
          <cell r="P1312">
            <v>3298050.5</v>
          </cell>
          <cell r="Q1312">
            <v>2475000</v>
          </cell>
          <cell r="R1312">
            <v>2475000</v>
          </cell>
          <cell r="S1312">
            <v>2475000</v>
          </cell>
          <cell r="T1312">
            <v>2475000</v>
          </cell>
          <cell r="U1312">
            <v>2475000</v>
          </cell>
          <cell r="V1312">
            <v>2475000</v>
          </cell>
          <cell r="W1312">
            <v>2475000</v>
          </cell>
          <cell r="X1312">
            <v>2475000</v>
          </cell>
          <cell r="Y1312">
            <v>2475000</v>
          </cell>
          <cell r="Z1312">
            <v>2469837.39</v>
          </cell>
          <cell r="AA1312">
            <v>2469837.39</v>
          </cell>
          <cell r="AD1312">
            <v>3266334.9950000006</v>
          </cell>
          <cell r="AE1312">
            <v>3197584.9950000006</v>
          </cell>
          <cell r="AF1312">
            <v>3128834.9949999996</v>
          </cell>
          <cell r="AG1312">
            <v>3059985.2141666668</v>
          </cell>
          <cell r="AH1312">
            <v>2991035.6524999999</v>
          </cell>
          <cell r="AI1312">
            <v>2922086.0908333329</v>
          </cell>
          <cell r="AJ1312">
            <v>2853136.5291666668</v>
          </cell>
          <cell r="AK1312">
            <v>2784186.9675000003</v>
          </cell>
          <cell r="AL1312">
            <v>2715237.4058333333</v>
          </cell>
          <cell r="AM1312">
            <v>2646253.7454166668</v>
          </cell>
          <cell r="AN1312">
            <v>2577235.9862500001</v>
          </cell>
          <cell r="AP1312">
            <v>2473709.3475000001</v>
          </cell>
          <cell r="AT1312" t="str">
            <v>57</v>
          </cell>
        </row>
        <row r="1313">
          <cell r="J1313">
            <v>236393.37</v>
          </cell>
          <cell r="K1313">
            <v>235736.74</v>
          </cell>
          <cell r="L1313">
            <v>235736.74</v>
          </cell>
          <cell r="M1313">
            <v>235736.74</v>
          </cell>
          <cell r="N1313">
            <v>235736.74</v>
          </cell>
          <cell r="O1313">
            <v>235736.74</v>
          </cell>
          <cell r="P1313">
            <v>235736.74</v>
          </cell>
          <cell r="Q1313">
            <v>222200</v>
          </cell>
          <cell r="R1313">
            <v>222200</v>
          </cell>
          <cell r="S1313">
            <v>222200</v>
          </cell>
          <cell r="T1313">
            <v>218840</v>
          </cell>
          <cell r="U1313">
            <v>218840</v>
          </cell>
          <cell r="V1313">
            <v>218840</v>
          </cell>
          <cell r="W1313">
            <v>217382.37</v>
          </cell>
          <cell r="X1313">
            <v>217382.37</v>
          </cell>
          <cell r="Y1313">
            <v>217382.37</v>
          </cell>
          <cell r="Z1313">
            <v>214546.24</v>
          </cell>
          <cell r="AA1313">
            <v>214546.24</v>
          </cell>
          <cell r="AD1313">
            <v>236016.71249999999</v>
          </cell>
          <cell r="AE1313">
            <v>234616.71249999999</v>
          </cell>
          <cell r="AF1313">
            <v>233216.71249999999</v>
          </cell>
          <cell r="AG1313">
            <v>231785.3220833333</v>
          </cell>
          <cell r="AH1313">
            <v>230322.54125000001</v>
          </cell>
          <cell r="AI1313">
            <v>228859.76041666666</v>
          </cell>
          <cell r="AJ1313">
            <v>227363.60458333336</v>
          </cell>
          <cell r="AK1313">
            <v>225834.07375000001</v>
          </cell>
          <cell r="AL1313">
            <v>224304.54291666669</v>
          </cell>
          <cell r="AM1313">
            <v>222656.84</v>
          </cell>
          <cell r="AN1313">
            <v>220890.965</v>
          </cell>
          <cell r="AP1313">
            <v>217825.48583333334</v>
          </cell>
          <cell r="AT1313" t="str">
            <v>57</v>
          </cell>
        </row>
        <row r="1314">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D1314">
            <v>0</v>
          </cell>
          <cell r="AE1314">
            <v>0</v>
          </cell>
          <cell r="AF1314">
            <v>0</v>
          </cell>
          <cell r="AG1314">
            <v>0</v>
          </cell>
          <cell r="AH1314">
            <v>0</v>
          </cell>
          <cell r="AI1314">
            <v>0</v>
          </cell>
          <cell r="AJ1314">
            <v>0</v>
          </cell>
          <cell r="AK1314">
            <v>0</v>
          </cell>
          <cell r="AL1314">
            <v>0</v>
          </cell>
          <cell r="AM1314">
            <v>0</v>
          </cell>
          <cell r="AN1314">
            <v>0</v>
          </cell>
          <cell r="AP1314">
            <v>0</v>
          </cell>
          <cell r="AT1314" t="str">
            <v>57</v>
          </cell>
        </row>
        <row r="1315">
          <cell r="J1315">
            <v>1293823.8700000001</v>
          </cell>
          <cell r="K1315">
            <v>1283084.1399999999</v>
          </cell>
          <cell r="L1315">
            <v>1283084.1399999999</v>
          </cell>
          <cell r="M1315">
            <v>1283084.1399999999</v>
          </cell>
          <cell r="N1315">
            <v>1109593.6399999999</v>
          </cell>
          <cell r="O1315">
            <v>1109593.6399999999</v>
          </cell>
          <cell r="P1315">
            <v>1109593.6399999999</v>
          </cell>
          <cell r="Q1315">
            <v>1270000</v>
          </cell>
          <cell r="R1315">
            <v>1270000</v>
          </cell>
          <cell r="S1315">
            <v>1270000</v>
          </cell>
          <cell r="T1315">
            <v>1269670.5</v>
          </cell>
          <cell r="U1315">
            <v>1269670.5</v>
          </cell>
          <cell r="V1315">
            <v>1269670.5</v>
          </cell>
          <cell r="W1315">
            <v>1215053.5</v>
          </cell>
          <cell r="X1315">
            <v>1215053.5</v>
          </cell>
          <cell r="Y1315">
            <v>1215053.5</v>
          </cell>
          <cell r="Z1315">
            <v>1214873</v>
          </cell>
          <cell r="AA1315">
            <v>1214873</v>
          </cell>
          <cell r="AD1315">
            <v>1245375.4125000003</v>
          </cell>
          <cell r="AE1315">
            <v>1242875.4125000001</v>
          </cell>
          <cell r="AF1315">
            <v>1240375.4125000001</v>
          </cell>
          <cell r="AG1315">
            <v>1238119.0220833335</v>
          </cell>
          <cell r="AH1315">
            <v>1236106.24125</v>
          </cell>
          <cell r="AI1315">
            <v>1234093.4604166667</v>
          </cell>
          <cell r="AJ1315">
            <v>1230252.46</v>
          </cell>
          <cell r="AK1315">
            <v>1224583.24</v>
          </cell>
          <cell r="AL1315">
            <v>1218914.02</v>
          </cell>
          <cell r="AM1315">
            <v>1220466.05</v>
          </cell>
          <cell r="AN1315">
            <v>1229239.33</v>
          </cell>
          <cell r="AP1315">
            <v>1242399.25</v>
          </cell>
          <cell r="AT1315" t="str">
            <v>57</v>
          </cell>
        </row>
        <row r="1316">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D1316">
            <v>0</v>
          </cell>
          <cell r="AE1316">
            <v>0</v>
          </cell>
          <cell r="AF1316">
            <v>0</v>
          </cell>
          <cell r="AG1316">
            <v>0</v>
          </cell>
          <cell r="AH1316">
            <v>0</v>
          </cell>
          <cell r="AI1316">
            <v>0</v>
          </cell>
          <cell r="AJ1316">
            <v>0</v>
          </cell>
          <cell r="AK1316">
            <v>0</v>
          </cell>
          <cell r="AL1316">
            <v>0</v>
          </cell>
          <cell r="AM1316">
            <v>0</v>
          </cell>
          <cell r="AN1316">
            <v>0</v>
          </cell>
          <cell r="AP1316">
            <v>0</v>
          </cell>
          <cell r="AT1316" t="str">
            <v>57</v>
          </cell>
        </row>
        <row r="1317">
          <cell r="J1317">
            <v>2473994.61</v>
          </cell>
          <cell r="K1317">
            <v>7450000</v>
          </cell>
          <cell r="L1317">
            <v>7450000</v>
          </cell>
          <cell r="M1317">
            <v>7450000</v>
          </cell>
          <cell r="N1317">
            <v>7417375.0499999998</v>
          </cell>
          <cell r="O1317">
            <v>7417375.0499999998</v>
          </cell>
          <cell r="P1317">
            <v>7417375.0499999998</v>
          </cell>
          <cell r="Q1317">
            <v>7450000</v>
          </cell>
          <cell r="R1317">
            <v>7450000</v>
          </cell>
          <cell r="S1317">
            <v>7450000</v>
          </cell>
          <cell r="T1317">
            <v>7405505.5999999996</v>
          </cell>
          <cell r="U1317">
            <v>7405505.5999999996</v>
          </cell>
          <cell r="V1317">
            <v>7405505.5999999996</v>
          </cell>
          <cell r="W1317">
            <v>7364177.9199999999</v>
          </cell>
          <cell r="X1317">
            <v>7364177.9199999999</v>
          </cell>
          <cell r="Y1317">
            <v>7364177.9199999999</v>
          </cell>
          <cell r="Z1317">
            <v>7281029.54</v>
          </cell>
          <cell r="AA1317">
            <v>7281029.54</v>
          </cell>
          <cell r="AD1317">
            <v>5166592.4149999991</v>
          </cell>
          <cell r="AE1317">
            <v>5579092.4149999991</v>
          </cell>
          <cell r="AF1317">
            <v>5991592.4149999991</v>
          </cell>
          <cell r="AG1317">
            <v>6403322.0395833328</v>
          </cell>
          <cell r="AH1317">
            <v>6814281.2887499994</v>
          </cell>
          <cell r="AI1317">
            <v>7225240.5379166668</v>
          </cell>
          <cell r="AJ1317">
            <v>7427144.2424999988</v>
          </cell>
          <cell r="AK1317">
            <v>7419992.4024999999</v>
          </cell>
          <cell r="AL1317">
            <v>7412840.5625</v>
          </cell>
          <cell r="AM1317">
            <v>7403583.5795833347</v>
          </cell>
          <cell r="AN1317">
            <v>7392221.4537500003</v>
          </cell>
          <cell r="AP1317">
            <v>7368928.2650000015</v>
          </cell>
          <cell r="AT1317" t="str">
            <v>57</v>
          </cell>
        </row>
        <row r="1318">
          <cell r="J1318">
            <v>2050000</v>
          </cell>
          <cell r="K1318">
            <v>2048450</v>
          </cell>
          <cell r="L1318">
            <v>2048450</v>
          </cell>
          <cell r="M1318">
            <v>2048450</v>
          </cell>
          <cell r="N1318">
            <v>1844511.1</v>
          </cell>
          <cell r="O1318">
            <v>1844511.1</v>
          </cell>
          <cell r="P1318">
            <v>1844511.1</v>
          </cell>
          <cell r="Q1318">
            <v>2380000</v>
          </cell>
          <cell r="R1318">
            <v>2380000</v>
          </cell>
          <cell r="S1318">
            <v>2380000</v>
          </cell>
          <cell r="T1318">
            <v>2329080.6</v>
          </cell>
          <cell r="U1318">
            <v>2329080.6</v>
          </cell>
          <cell r="V1318">
            <v>2329080.6</v>
          </cell>
          <cell r="W1318">
            <v>2237090.94</v>
          </cell>
          <cell r="X1318">
            <v>2237090.94</v>
          </cell>
          <cell r="Y1318">
            <v>2237090.94</v>
          </cell>
          <cell r="Z1318">
            <v>1885646.11</v>
          </cell>
          <cell r="AA1318">
            <v>1885646.11</v>
          </cell>
          <cell r="AD1318">
            <v>2011990.2750000004</v>
          </cell>
          <cell r="AE1318">
            <v>2039490.2750000001</v>
          </cell>
          <cell r="AF1318">
            <v>2066990.2750000001</v>
          </cell>
          <cell r="AG1318">
            <v>2092368.6333333331</v>
          </cell>
          <cell r="AH1318">
            <v>2115625.35</v>
          </cell>
          <cell r="AI1318">
            <v>2138882.0666666669</v>
          </cell>
          <cell r="AJ1318">
            <v>2158370.4641666668</v>
          </cell>
          <cell r="AK1318">
            <v>2174090.5425000004</v>
          </cell>
          <cell r="AL1318">
            <v>2189810.6208333336</v>
          </cell>
          <cell r="AM1318">
            <v>2199384.6187500004</v>
          </cell>
          <cell r="AN1318">
            <v>2202812.5362500004</v>
          </cell>
          <cell r="AP1318">
            <v>2207954.4124999996</v>
          </cell>
          <cell r="AT1318" t="str">
            <v>57</v>
          </cell>
        </row>
        <row r="1319">
          <cell r="J1319">
            <v>499874.44</v>
          </cell>
          <cell r="K1319">
            <v>499874.44</v>
          </cell>
          <cell r="L1319">
            <v>499874.44</v>
          </cell>
          <cell r="M1319">
            <v>499874.44</v>
          </cell>
          <cell r="N1319">
            <v>491741.09</v>
          </cell>
          <cell r="O1319">
            <v>491741.09</v>
          </cell>
          <cell r="P1319">
            <v>491741.09</v>
          </cell>
          <cell r="Q1319">
            <v>484500</v>
          </cell>
          <cell r="R1319">
            <v>484500</v>
          </cell>
          <cell r="S1319">
            <v>484500</v>
          </cell>
          <cell r="T1319">
            <v>484500</v>
          </cell>
          <cell r="U1319">
            <v>484500</v>
          </cell>
          <cell r="V1319">
            <v>484500</v>
          </cell>
          <cell r="W1319">
            <v>484500</v>
          </cell>
          <cell r="X1319">
            <v>484500</v>
          </cell>
          <cell r="Y1319">
            <v>484500</v>
          </cell>
          <cell r="Z1319">
            <v>484500</v>
          </cell>
          <cell r="AA1319">
            <v>484500</v>
          </cell>
          <cell r="AD1319">
            <v>493997.49249999993</v>
          </cell>
          <cell r="AE1319">
            <v>493997.49249999993</v>
          </cell>
          <cell r="AF1319">
            <v>493997.49249999999</v>
          </cell>
          <cell r="AG1319">
            <v>493356.89083333331</v>
          </cell>
          <cell r="AH1319">
            <v>492075.68749999994</v>
          </cell>
          <cell r="AI1319">
            <v>490794.48416666663</v>
          </cell>
          <cell r="AJ1319">
            <v>489513.28083333332</v>
          </cell>
          <cell r="AK1319">
            <v>488232.07749999996</v>
          </cell>
          <cell r="AL1319">
            <v>486950.87416666659</v>
          </cell>
          <cell r="AM1319">
            <v>486008.56041666662</v>
          </cell>
          <cell r="AN1319">
            <v>485405.13624999998</v>
          </cell>
          <cell r="AP1319">
            <v>484500</v>
          </cell>
          <cell r="AT1319" t="str">
            <v>57</v>
          </cell>
        </row>
        <row r="1320">
          <cell r="J1320">
            <v>200000</v>
          </cell>
          <cell r="K1320">
            <v>200000</v>
          </cell>
          <cell r="L1320">
            <v>200000</v>
          </cell>
          <cell r="M1320">
            <v>200000</v>
          </cell>
          <cell r="N1320">
            <v>200000</v>
          </cell>
          <cell r="O1320">
            <v>200000</v>
          </cell>
          <cell r="P1320">
            <v>200000</v>
          </cell>
          <cell r="Q1320">
            <v>200000</v>
          </cell>
          <cell r="R1320">
            <v>200000</v>
          </cell>
          <cell r="S1320">
            <v>200000</v>
          </cell>
          <cell r="T1320">
            <v>200000</v>
          </cell>
          <cell r="U1320">
            <v>200000</v>
          </cell>
          <cell r="V1320">
            <v>200000</v>
          </cell>
          <cell r="W1320">
            <v>200000</v>
          </cell>
          <cell r="X1320">
            <v>200000</v>
          </cell>
          <cell r="Y1320">
            <v>200000</v>
          </cell>
          <cell r="Z1320">
            <v>200000</v>
          </cell>
          <cell r="AA1320">
            <v>200000</v>
          </cell>
          <cell r="AD1320">
            <v>200000</v>
          </cell>
          <cell r="AE1320">
            <v>200000</v>
          </cell>
          <cell r="AF1320">
            <v>200000</v>
          </cell>
          <cell r="AG1320">
            <v>200000</v>
          </cell>
          <cell r="AH1320">
            <v>200000</v>
          </cell>
          <cell r="AI1320">
            <v>200000</v>
          </cell>
          <cell r="AJ1320">
            <v>200000</v>
          </cell>
          <cell r="AK1320">
            <v>200000</v>
          </cell>
          <cell r="AL1320">
            <v>200000</v>
          </cell>
          <cell r="AM1320">
            <v>200000</v>
          </cell>
          <cell r="AN1320">
            <v>200000</v>
          </cell>
          <cell r="AP1320">
            <v>200000</v>
          </cell>
          <cell r="AT1320" t="str">
            <v>57</v>
          </cell>
        </row>
        <row r="1321">
          <cell r="J1321">
            <v>140000</v>
          </cell>
          <cell r="K1321">
            <v>140000</v>
          </cell>
          <cell r="L1321">
            <v>140000</v>
          </cell>
          <cell r="M1321">
            <v>140000</v>
          </cell>
          <cell r="N1321">
            <v>130200.01</v>
          </cell>
          <cell r="O1321">
            <v>130200.01</v>
          </cell>
          <cell r="P1321">
            <v>130200.01</v>
          </cell>
          <cell r="Q1321">
            <v>140000</v>
          </cell>
          <cell r="R1321">
            <v>140000</v>
          </cell>
          <cell r="S1321">
            <v>140000</v>
          </cell>
          <cell r="T1321">
            <v>140000</v>
          </cell>
          <cell r="U1321">
            <v>140000</v>
          </cell>
          <cell r="V1321">
            <v>140000</v>
          </cell>
          <cell r="W1321">
            <v>140000</v>
          </cell>
          <cell r="X1321">
            <v>140000</v>
          </cell>
          <cell r="Y1321">
            <v>140000</v>
          </cell>
          <cell r="Z1321">
            <v>140000</v>
          </cell>
          <cell r="AA1321">
            <v>140000</v>
          </cell>
          <cell r="AD1321">
            <v>137550.0025</v>
          </cell>
          <cell r="AE1321">
            <v>137550.0025</v>
          </cell>
          <cell r="AF1321">
            <v>137550.0025</v>
          </cell>
          <cell r="AG1321">
            <v>137550.0025</v>
          </cell>
          <cell r="AH1321">
            <v>137550.0025</v>
          </cell>
          <cell r="AI1321">
            <v>137550.0025</v>
          </cell>
          <cell r="AJ1321">
            <v>137550.0025</v>
          </cell>
          <cell r="AK1321">
            <v>137550.0025</v>
          </cell>
          <cell r="AL1321">
            <v>137550.0025</v>
          </cell>
          <cell r="AM1321">
            <v>137958.33541666667</v>
          </cell>
          <cell r="AN1321">
            <v>138775.00125</v>
          </cell>
          <cell r="AP1321">
            <v>140000</v>
          </cell>
          <cell r="AT1321" t="str">
            <v>57</v>
          </cell>
        </row>
        <row r="1322">
          <cell r="J1322">
            <v>100000</v>
          </cell>
          <cell r="K1322">
            <v>100000</v>
          </cell>
          <cell r="L1322">
            <v>100000</v>
          </cell>
          <cell r="M1322">
            <v>100000</v>
          </cell>
          <cell r="N1322">
            <v>100000</v>
          </cell>
          <cell r="O1322">
            <v>100000</v>
          </cell>
          <cell r="P1322">
            <v>100000</v>
          </cell>
          <cell r="Q1322">
            <v>100000</v>
          </cell>
          <cell r="R1322">
            <v>100000</v>
          </cell>
          <cell r="S1322">
            <v>100000</v>
          </cell>
          <cell r="T1322">
            <v>100000</v>
          </cell>
          <cell r="U1322">
            <v>100000</v>
          </cell>
          <cell r="V1322">
            <v>100000</v>
          </cell>
          <cell r="W1322">
            <v>100000</v>
          </cell>
          <cell r="X1322">
            <v>100000</v>
          </cell>
          <cell r="Y1322">
            <v>100000</v>
          </cell>
          <cell r="Z1322">
            <v>100000</v>
          </cell>
          <cell r="AA1322">
            <v>100000</v>
          </cell>
          <cell r="AD1322">
            <v>100000</v>
          </cell>
          <cell r="AE1322">
            <v>100000</v>
          </cell>
          <cell r="AF1322">
            <v>100000</v>
          </cell>
          <cell r="AG1322">
            <v>100000</v>
          </cell>
          <cell r="AH1322">
            <v>100000</v>
          </cell>
          <cell r="AI1322">
            <v>100000</v>
          </cell>
          <cell r="AJ1322">
            <v>100000</v>
          </cell>
          <cell r="AK1322">
            <v>100000</v>
          </cell>
          <cell r="AL1322">
            <v>100000</v>
          </cell>
          <cell r="AM1322">
            <v>100000</v>
          </cell>
          <cell r="AN1322">
            <v>100000</v>
          </cell>
          <cell r="AP1322">
            <v>100000</v>
          </cell>
          <cell r="AT1322" t="str">
            <v>57</v>
          </cell>
        </row>
        <row r="1323">
          <cell r="J1323">
            <v>163595.71</v>
          </cell>
          <cell r="K1323">
            <v>163595.71</v>
          </cell>
          <cell r="L1323">
            <v>163595.71</v>
          </cell>
          <cell r="M1323">
            <v>163595.71</v>
          </cell>
          <cell r="N1323">
            <v>163595.71</v>
          </cell>
          <cell r="O1323">
            <v>164151.93</v>
          </cell>
          <cell r="P1323">
            <v>164151.93</v>
          </cell>
          <cell r="Q1323">
            <v>164151.93</v>
          </cell>
          <cell r="R1323">
            <v>164151.93</v>
          </cell>
          <cell r="S1323">
            <v>164151.93</v>
          </cell>
          <cell r="T1323">
            <v>164151.93</v>
          </cell>
          <cell r="U1323">
            <v>164151.93</v>
          </cell>
          <cell r="V1323">
            <v>164151.93</v>
          </cell>
          <cell r="W1323">
            <v>164151.93</v>
          </cell>
          <cell r="X1323">
            <v>164151.93</v>
          </cell>
          <cell r="Y1323">
            <v>164151.93</v>
          </cell>
          <cell r="Z1323">
            <v>164151.93</v>
          </cell>
          <cell r="AA1323">
            <v>165965.81</v>
          </cell>
          <cell r="AD1323">
            <v>163711.58916666664</v>
          </cell>
          <cell r="AE1323">
            <v>163757.94083333333</v>
          </cell>
          <cell r="AF1323">
            <v>163804.29249999998</v>
          </cell>
          <cell r="AG1323">
            <v>163850.64416666664</v>
          </cell>
          <cell r="AH1323">
            <v>163896.99583333332</v>
          </cell>
          <cell r="AI1323">
            <v>163943.34749999997</v>
          </cell>
          <cell r="AJ1323">
            <v>163989.69916666663</v>
          </cell>
          <cell r="AK1323">
            <v>164036.05083333331</v>
          </cell>
          <cell r="AL1323">
            <v>164082.40249999997</v>
          </cell>
          <cell r="AM1323">
            <v>164128.75416666662</v>
          </cell>
          <cell r="AN1323">
            <v>164227.5083333333</v>
          </cell>
          <cell r="AP1323">
            <v>164529.82166666666</v>
          </cell>
          <cell r="AT1323" t="str">
            <v xml:space="preserve"> </v>
          </cell>
        </row>
        <row r="1324">
          <cell r="J1324">
            <v>817108.2</v>
          </cell>
          <cell r="K1324">
            <v>817108.2</v>
          </cell>
          <cell r="L1324">
            <v>817108.2</v>
          </cell>
          <cell r="M1324">
            <v>817108.2</v>
          </cell>
          <cell r="N1324">
            <v>817108.2</v>
          </cell>
          <cell r="O1324">
            <v>824293.54</v>
          </cell>
          <cell r="P1324">
            <v>824293.54</v>
          </cell>
          <cell r="Q1324">
            <v>824293.54</v>
          </cell>
          <cell r="R1324">
            <v>824293.54</v>
          </cell>
          <cell r="S1324">
            <v>824293.54</v>
          </cell>
          <cell r="T1324">
            <v>824293.54</v>
          </cell>
          <cell r="U1324">
            <v>824293.54</v>
          </cell>
          <cell r="V1324">
            <v>824293.54</v>
          </cell>
          <cell r="W1324">
            <v>824293.54</v>
          </cell>
          <cell r="X1324">
            <v>824293.54</v>
          </cell>
          <cell r="Y1324">
            <v>824293.54</v>
          </cell>
          <cell r="Z1324">
            <v>824293.54</v>
          </cell>
          <cell r="AA1324">
            <v>847622.47</v>
          </cell>
          <cell r="AD1324">
            <v>818605.14583333337</v>
          </cell>
          <cell r="AE1324">
            <v>819203.92416666669</v>
          </cell>
          <cell r="AF1324">
            <v>819802.70250000001</v>
          </cell>
          <cell r="AG1324">
            <v>820401.48083333333</v>
          </cell>
          <cell r="AH1324">
            <v>821000.25916666666</v>
          </cell>
          <cell r="AI1324">
            <v>821599.03749999998</v>
          </cell>
          <cell r="AJ1324">
            <v>822197.8158333333</v>
          </cell>
          <cell r="AK1324">
            <v>822796.59416666673</v>
          </cell>
          <cell r="AL1324">
            <v>823395.37250000006</v>
          </cell>
          <cell r="AM1324">
            <v>823994.15083333338</v>
          </cell>
          <cell r="AN1324">
            <v>825265.57875000022</v>
          </cell>
          <cell r="AP1324">
            <v>829153.73375000013</v>
          </cell>
          <cell r="AT1324" t="str">
            <v xml:space="preserve"> </v>
          </cell>
        </row>
        <row r="1325">
          <cell r="J1325">
            <v>1449799.6</v>
          </cell>
          <cell r="K1325">
            <v>1449799.6</v>
          </cell>
          <cell r="L1325">
            <v>1449799.6</v>
          </cell>
          <cell r="M1325">
            <v>1449799.6</v>
          </cell>
          <cell r="N1325">
            <v>1449799.6</v>
          </cell>
          <cell r="O1325">
            <v>1450030.8</v>
          </cell>
          <cell r="P1325">
            <v>1450030.8</v>
          </cell>
          <cell r="Q1325">
            <v>1450030.8</v>
          </cell>
          <cell r="R1325">
            <v>1450030.8</v>
          </cell>
          <cell r="S1325">
            <v>1450030.8</v>
          </cell>
          <cell r="T1325">
            <v>1450030.8</v>
          </cell>
          <cell r="U1325">
            <v>1450030.8</v>
          </cell>
          <cell r="V1325">
            <v>1450030.8</v>
          </cell>
          <cell r="W1325">
            <v>1450030.8</v>
          </cell>
          <cell r="X1325">
            <v>1450030.8</v>
          </cell>
          <cell r="Y1325">
            <v>1450030.8</v>
          </cell>
          <cell r="Z1325">
            <v>1450030.8</v>
          </cell>
          <cell r="AA1325">
            <v>1450784.75</v>
          </cell>
          <cell r="AD1325">
            <v>1449847.7666666666</v>
          </cell>
          <cell r="AE1325">
            <v>1449867.0333333334</v>
          </cell>
          <cell r="AF1325">
            <v>1449886.3</v>
          </cell>
          <cell r="AG1325">
            <v>1449905.5666666671</v>
          </cell>
          <cell r="AH1325">
            <v>1449924.8333333337</v>
          </cell>
          <cell r="AI1325">
            <v>1449944.1000000003</v>
          </cell>
          <cell r="AJ1325">
            <v>1449963.3666666672</v>
          </cell>
          <cell r="AK1325">
            <v>1449982.6333333338</v>
          </cell>
          <cell r="AL1325">
            <v>1450001.9000000004</v>
          </cell>
          <cell r="AM1325">
            <v>1450021.166666667</v>
          </cell>
          <cell r="AN1325">
            <v>1450062.2145833336</v>
          </cell>
          <cell r="AP1325">
            <v>1450187.8729166668</v>
          </cell>
          <cell r="AT1325" t="str">
            <v xml:space="preserve"> </v>
          </cell>
        </row>
        <row r="1326">
          <cell r="J1326">
            <v>1257125.7</v>
          </cell>
          <cell r="K1326">
            <v>1283684.77</v>
          </cell>
          <cell r="L1326">
            <v>1283684.77</v>
          </cell>
          <cell r="M1326">
            <v>1283684.77</v>
          </cell>
          <cell r="N1326">
            <v>3458805.07</v>
          </cell>
          <cell r="O1326">
            <v>3470451.36</v>
          </cell>
          <cell r="P1326">
            <v>3470451.36</v>
          </cell>
          <cell r="Q1326">
            <v>3147880.49</v>
          </cell>
          <cell r="R1326">
            <v>3147880.49</v>
          </cell>
          <cell r="S1326">
            <v>3147880.49</v>
          </cell>
          <cell r="T1326">
            <v>3150967.92</v>
          </cell>
          <cell r="U1326">
            <v>2916923.92</v>
          </cell>
          <cell r="V1326">
            <v>2916923.92</v>
          </cell>
          <cell r="W1326">
            <v>2875631.38</v>
          </cell>
          <cell r="X1326">
            <v>2875631.38</v>
          </cell>
          <cell r="Y1326">
            <v>2875631.38</v>
          </cell>
          <cell r="Z1326">
            <v>2769391.66</v>
          </cell>
          <cell r="AA1326">
            <v>2799624.09</v>
          </cell>
          <cell r="AD1326">
            <v>1901583.5558333334</v>
          </cell>
          <cell r="AE1326">
            <v>2056476.155833333</v>
          </cell>
          <cell r="AF1326">
            <v>2211368.7558333334</v>
          </cell>
          <cell r="AG1326">
            <v>2367725.148333333</v>
          </cell>
          <cell r="AH1326">
            <v>2515793.5000000005</v>
          </cell>
          <cell r="AI1326">
            <v>2654110.0183333335</v>
          </cell>
          <cell r="AJ1326">
            <v>2789599.38625</v>
          </cell>
          <cell r="AK1326">
            <v>2922261.6037500002</v>
          </cell>
          <cell r="AL1326">
            <v>3054923.8212500005</v>
          </cell>
          <cell r="AM1326">
            <v>3092529.3712500003</v>
          </cell>
          <cell r="AN1326">
            <v>3035852.67625</v>
          </cell>
          <cell r="AP1326">
            <v>2932756.7108333334</v>
          </cell>
          <cell r="AT1326" t="str">
            <v xml:space="preserve"> </v>
          </cell>
        </row>
        <row r="1327">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D1327">
            <v>0</v>
          </cell>
          <cell r="AE1327">
            <v>0</v>
          </cell>
          <cell r="AF1327">
            <v>0</v>
          </cell>
          <cell r="AG1327">
            <v>0</v>
          </cell>
          <cell r="AH1327">
            <v>0</v>
          </cell>
          <cell r="AI1327">
            <v>0</v>
          </cell>
          <cell r="AJ1327">
            <v>0</v>
          </cell>
          <cell r="AK1327">
            <v>0</v>
          </cell>
          <cell r="AL1327">
            <v>0</v>
          </cell>
          <cell r="AM1327">
            <v>0</v>
          </cell>
          <cell r="AN1327">
            <v>0</v>
          </cell>
          <cell r="AP1327">
            <v>0</v>
          </cell>
          <cell r="AT1327">
            <v>0</v>
          </cell>
        </row>
        <row r="1328">
          <cell r="J1328">
            <v>0</v>
          </cell>
          <cell r="K1328">
            <v>0</v>
          </cell>
          <cell r="L1328">
            <v>0</v>
          </cell>
          <cell r="M1328">
            <v>0</v>
          </cell>
          <cell r="N1328">
            <v>0</v>
          </cell>
          <cell r="O1328">
            <v>0</v>
          </cell>
          <cell r="P1328">
            <v>0</v>
          </cell>
          <cell r="Q1328">
            <v>0</v>
          </cell>
          <cell r="R1328">
            <v>0</v>
          </cell>
          <cell r="S1328">
            <v>0</v>
          </cell>
          <cell r="T1328">
            <v>0</v>
          </cell>
          <cell r="U1328">
            <v>631427.37</v>
          </cell>
          <cell r="V1328">
            <v>574024.87</v>
          </cell>
          <cell r="W1328">
            <v>574024.87</v>
          </cell>
          <cell r="X1328">
            <v>0</v>
          </cell>
          <cell r="Y1328">
            <v>0</v>
          </cell>
          <cell r="Z1328">
            <v>0</v>
          </cell>
          <cell r="AA1328">
            <v>0</v>
          </cell>
          <cell r="AD1328">
            <v>0</v>
          </cell>
          <cell r="AE1328">
            <v>0</v>
          </cell>
          <cell r="AF1328">
            <v>0</v>
          </cell>
          <cell r="AG1328">
            <v>0</v>
          </cell>
          <cell r="AH1328">
            <v>26309.473750000001</v>
          </cell>
          <cell r="AI1328">
            <v>76536.650416666656</v>
          </cell>
          <cell r="AJ1328">
            <v>124372.05625000001</v>
          </cell>
          <cell r="AK1328">
            <v>148289.75916666666</v>
          </cell>
          <cell r="AL1328">
            <v>148289.75916666666</v>
          </cell>
          <cell r="AM1328">
            <v>148289.75916666666</v>
          </cell>
          <cell r="AN1328">
            <v>148289.75916666666</v>
          </cell>
          <cell r="AP1328">
            <v>148289.75916666666</v>
          </cell>
          <cell r="AT1328">
            <v>0</v>
          </cell>
        </row>
        <row r="1329">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D1329">
            <v>0</v>
          </cell>
          <cell r="AE1329">
            <v>0</v>
          </cell>
          <cell r="AF1329">
            <v>0</v>
          </cell>
          <cell r="AG1329">
            <v>0</v>
          </cell>
          <cell r="AH1329">
            <v>0</v>
          </cell>
          <cell r="AI1329">
            <v>0</v>
          </cell>
          <cell r="AJ1329">
            <v>0</v>
          </cell>
          <cell r="AK1329">
            <v>0</v>
          </cell>
          <cell r="AL1329">
            <v>0</v>
          </cell>
          <cell r="AM1329">
            <v>0</v>
          </cell>
          <cell r="AN1329">
            <v>0</v>
          </cell>
          <cell r="AP1329">
            <v>208333.33333333334</v>
          </cell>
          <cell r="AT1329">
            <v>0</v>
          </cell>
        </row>
        <row r="1330">
          <cell r="J1330">
            <v>155510.24</v>
          </cell>
          <cell r="K1330">
            <v>139842.70000000001</v>
          </cell>
          <cell r="L1330">
            <v>93887</v>
          </cell>
          <cell r="M1330">
            <v>28087.84</v>
          </cell>
          <cell r="N1330">
            <v>238666.58</v>
          </cell>
          <cell r="O1330">
            <v>647170.75</v>
          </cell>
          <cell r="P1330">
            <v>1134782.8999999999</v>
          </cell>
          <cell r="Q1330">
            <v>0</v>
          </cell>
          <cell r="R1330">
            <v>282798.09000000003</v>
          </cell>
          <cell r="S1330">
            <v>427577.95</v>
          </cell>
          <cell r="T1330">
            <v>444760.76</v>
          </cell>
          <cell r="U1330">
            <v>379083.97</v>
          </cell>
          <cell r="V1330">
            <v>363279.04</v>
          </cell>
          <cell r="W1330">
            <v>276589.46999999997</v>
          </cell>
          <cell r="X1330">
            <v>215864.66</v>
          </cell>
          <cell r="Y1330">
            <v>164725.32</v>
          </cell>
          <cell r="Z1330">
            <v>259216.37</v>
          </cell>
          <cell r="AA1330">
            <v>579641.73</v>
          </cell>
          <cell r="AD1330">
            <v>275109.8808333333</v>
          </cell>
          <cell r="AE1330">
            <v>276844.51708333334</v>
          </cell>
          <cell r="AF1330">
            <v>287203.82416666666</v>
          </cell>
          <cell r="AG1330">
            <v>305821.44999999995</v>
          </cell>
          <cell r="AH1330">
            <v>323414.23499999993</v>
          </cell>
          <cell r="AI1330">
            <v>339671.09833333333</v>
          </cell>
          <cell r="AJ1330">
            <v>354025.91375000001</v>
          </cell>
          <cell r="AK1330">
            <v>364806.09833333333</v>
          </cell>
          <cell r="AL1330">
            <v>375581.72916666669</v>
          </cell>
          <cell r="AM1330">
            <v>382131.19874999998</v>
          </cell>
          <cell r="AN1330">
            <v>380173.73083333328</v>
          </cell>
          <cell r="AP1330">
            <v>359608.40500000003</v>
          </cell>
          <cell r="AT1330" t="str">
            <v>57</v>
          </cell>
        </row>
        <row r="1331">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D1331">
            <v>0</v>
          </cell>
          <cell r="AE1331">
            <v>0</v>
          </cell>
          <cell r="AF1331">
            <v>0</v>
          </cell>
          <cell r="AG1331">
            <v>0</v>
          </cell>
          <cell r="AH1331">
            <v>0</v>
          </cell>
          <cell r="AI1331">
            <v>0</v>
          </cell>
          <cell r="AJ1331">
            <v>0</v>
          </cell>
          <cell r="AK1331">
            <v>0</v>
          </cell>
          <cell r="AL1331">
            <v>0</v>
          </cell>
          <cell r="AM1331">
            <v>0</v>
          </cell>
          <cell r="AN1331">
            <v>0</v>
          </cell>
          <cell r="AP1331">
            <v>0</v>
          </cell>
          <cell r="AT1331">
            <v>0</v>
          </cell>
        </row>
        <row r="1332">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D1332">
            <v>0</v>
          </cell>
          <cell r="AE1332">
            <v>0</v>
          </cell>
          <cell r="AF1332">
            <v>0</v>
          </cell>
          <cell r="AG1332">
            <v>0</v>
          </cell>
          <cell r="AH1332">
            <v>0</v>
          </cell>
          <cell r="AI1332">
            <v>0</v>
          </cell>
          <cell r="AJ1332">
            <v>0</v>
          </cell>
          <cell r="AK1332">
            <v>0</v>
          </cell>
          <cell r="AL1332">
            <v>0</v>
          </cell>
          <cell r="AM1332">
            <v>0</v>
          </cell>
          <cell r="AN1332">
            <v>0</v>
          </cell>
          <cell r="AP1332">
            <v>0</v>
          </cell>
          <cell r="AT1332">
            <v>0</v>
          </cell>
        </row>
        <row r="1333">
          <cell r="J1333">
            <v>0</v>
          </cell>
          <cell r="K1333">
            <v>0</v>
          </cell>
          <cell r="L1333">
            <v>0</v>
          </cell>
          <cell r="M1333">
            <v>481168.02</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D1333">
            <v>40097.334999999999</v>
          </cell>
          <cell r="AE1333">
            <v>40097.334999999999</v>
          </cell>
          <cell r="AF1333">
            <v>40097.334999999999</v>
          </cell>
          <cell r="AG1333">
            <v>40097.334999999999</v>
          </cell>
          <cell r="AH1333">
            <v>40097.334999999999</v>
          </cell>
          <cell r="AI1333">
            <v>40097.334999999999</v>
          </cell>
          <cell r="AJ1333">
            <v>40097.334999999999</v>
          </cell>
          <cell r="AK1333">
            <v>40097.334999999999</v>
          </cell>
          <cell r="AL1333">
            <v>20048.6675</v>
          </cell>
          <cell r="AM1333">
            <v>0</v>
          </cell>
          <cell r="AN1333">
            <v>0</v>
          </cell>
          <cell r="AP1333">
            <v>0</v>
          </cell>
          <cell r="AT1333">
            <v>0</v>
          </cell>
        </row>
        <row r="1334">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D1334">
            <v>0</v>
          </cell>
          <cell r="AE1334">
            <v>0</v>
          </cell>
          <cell r="AF1334">
            <v>0</v>
          </cell>
          <cell r="AG1334">
            <v>0</v>
          </cell>
          <cell r="AH1334">
            <v>0</v>
          </cell>
          <cell r="AI1334">
            <v>0</v>
          </cell>
          <cell r="AJ1334">
            <v>0</v>
          </cell>
          <cell r="AK1334">
            <v>0</v>
          </cell>
          <cell r="AL1334">
            <v>0</v>
          </cell>
          <cell r="AM1334">
            <v>0</v>
          </cell>
          <cell r="AN1334">
            <v>0</v>
          </cell>
          <cell r="AP1334">
            <v>0</v>
          </cell>
          <cell r="AT1334">
            <v>0</v>
          </cell>
        </row>
        <row r="1335">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D1335">
            <v>0</v>
          </cell>
          <cell r="AE1335">
            <v>0</v>
          </cell>
          <cell r="AF1335">
            <v>0</v>
          </cell>
          <cell r="AG1335">
            <v>0</v>
          </cell>
          <cell r="AH1335">
            <v>0</v>
          </cell>
          <cell r="AI1335">
            <v>0</v>
          </cell>
          <cell r="AJ1335">
            <v>0</v>
          </cell>
          <cell r="AK1335">
            <v>0</v>
          </cell>
          <cell r="AL1335">
            <v>0</v>
          </cell>
          <cell r="AM1335">
            <v>0</v>
          </cell>
          <cell r="AN1335">
            <v>0</v>
          </cell>
          <cell r="AP1335">
            <v>0</v>
          </cell>
          <cell r="AT1335">
            <v>0</v>
          </cell>
        </row>
        <row r="1336">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D1336">
            <v>0</v>
          </cell>
          <cell r="AE1336">
            <v>0</v>
          </cell>
          <cell r="AF1336">
            <v>0</v>
          </cell>
          <cell r="AG1336">
            <v>0</v>
          </cell>
          <cell r="AH1336">
            <v>0</v>
          </cell>
          <cell r="AI1336">
            <v>0</v>
          </cell>
          <cell r="AJ1336">
            <v>0</v>
          </cell>
          <cell r="AK1336">
            <v>0</v>
          </cell>
          <cell r="AL1336">
            <v>0</v>
          </cell>
          <cell r="AM1336">
            <v>0</v>
          </cell>
          <cell r="AN1336">
            <v>0</v>
          </cell>
          <cell r="AP1336">
            <v>0</v>
          </cell>
          <cell r="AT1336">
            <v>0</v>
          </cell>
        </row>
        <row r="1337">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D1337">
            <v>0</v>
          </cell>
          <cell r="AE1337">
            <v>0</v>
          </cell>
          <cell r="AF1337">
            <v>0</v>
          </cell>
          <cell r="AG1337">
            <v>0</v>
          </cell>
          <cell r="AH1337">
            <v>0</v>
          </cell>
          <cell r="AI1337">
            <v>0</v>
          </cell>
          <cell r="AJ1337">
            <v>0</v>
          </cell>
          <cell r="AK1337">
            <v>0</v>
          </cell>
          <cell r="AL1337">
            <v>0</v>
          </cell>
          <cell r="AM1337">
            <v>0</v>
          </cell>
          <cell r="AN1337">
            <v>0</v>
          </cell>
          <cell r="AP1337">
            <v>0</v>
          </cell>
          <cell r="AT1337">
            <v>0</v>
          </cell>
        </row>
        <row r="1338">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D1338">
            <v>0</v>
          </cell>
          <cell r="AE1338">
            <v>0</v>
          </cell>
          <cell r="AF1338">
            <v>0</v>
          </cell>
          <cell r="AG1338">
            <v>0</v>
          </cell>
          <cell r="AH1338">
            <v>0</v>
          </cell>
          <cell r="AI1338">
            <v>0</v>
          </cell>
          <cell r="AJ1338">
            <v>0</v>
          </cell>
          <cell r="AK1338">
            <v>0</v>
          </cell>
          <cell r="AL1338">
            <v>0</v>
          </cell>
          <cell r="AM1338">
            <v>0</v>
          </cell>
          <cell r="AN1338">
            <v>0</v>
          </cell>
          <cell r="AP1338">
            <v>0</v>
          </cell>
          <cell r="AT1338">
            <v>0</v>
          </cell>
        </row>
        <row r="1339">
          <cell r="J1339">
            <v>316253.37</v>
          </cell>
          <cell r="K1339">
            <v>316253.37</v>
          </cell>
          <cell r="L1339">
            <v>316253.37</v>
          </cell>
          <cell r="M1339">
            <v>316253.37</v>
          </cell>
          <cell r="N1339">
            <v>316253.37</v>
          </cell>
          <cell r="O1339">
            <v>316253.37</v>
          </cell>
          <cell r="P1339">
            <v>316253.37</v>
          </cell>
          <cell r="Q1339">
            <v>316253.37</v>
          </cell>
          <cell r="R1339">
            <v>316253.37</v>
          </cell>
          <cell r="S1339">
            <v>316253.37</v>
          </cell>
          <cell r="T1339">
            <v>316253.37</v>
          </cell>
          <cell r="U1339">
            <v>316253.37</v>
          </cell>
          <cell r="V1339">
            <v>316253.37</v>
          </cell>
          <cell r="W1339">
            <v>316253.37</v>
          </cell>
          <cell r="X1339">
            <v>316253.37</v>
          </cell>
          <cell r="Y1339">
            <v>316253.37</v>
          </cell>
          <cell r="Z1339">
            <v>316253.37</v>
          </cell>
          <cell r="AA1339">
            <v>316253.37</v>
          </cell>
          <cell r="AD1339">
            <v>316253.37000000005</v>
          </cell>
          <cell r="AE1339">
            <v>316253.37000000005</v>
          </cell>
          <cell r="AF1339">
            <v>316253.37000000005</v>
          </cell>
          <cell r="AG1339">
            <v>316253.37000000005</v>
          </cell>
          <cell r="AH1339">
            <v>316253.37000000005</v>
          </cell>
          <cell r="AI1339">
            <v>316253.37000000005</v>
          </cell>
          <cell r="AJ1339">
            <v>316253.37000000005</v>
          </cell>
          <cell r="AK1339">
            <v>316253.37000000005</v>
          </cell>
          <cell r="AL1339">
            <v>316253.37000000005</v>
          </cell>
          <cell r="AM1339">
            <v>316253.37000000005</v>
          </cell>
          <cell r="AN1339">
            <v>316253.37000000005</v>
          </cell>
          <cell r="AP1339">
            <v>303076.14625000005</v>
          </cell>
          <cell r="AT1339">
            <v>0</v>
          </cell>
        </row>
        <row r="1340">
          <cell r="J1340">
            <v>328215.28000000003</v>
          </cell>
          <cell r="K1340">
            <v>328215.28000000003</v>
          </cell>
          <cell r="L1340">
            <v>328215.28000000003</v>
          </cell>
          <cell r="M1340">
            <v>328215.28000000003</v>
          </cell>
          <cell r="N1340">
            <v>328215.28000000003</v>
          </cell>
          <cell r="O1340">
            <v>328215.28000000003</v>
          </cell>
          <cell r="P1340">
            <v>328215.28000000003</v>
          </cell>
          <cell r="Q1340">
            <v>328215.28000000003</v>
          </cell>
          <cell r="R1340">
            <v>328215.28000000003</v>
          </cell>
          <cell r="S1340">
            <v>328215.28000000003</v>
          </cell>
          <cell r="T1340">
            <v>328215.28000000003</v>
          </cell>
          <cell r="U1340">
            <v>328845.77</v>
          </cell>
          <cell r="V1340">
            <v>328845.77</v>
          </cell>
          <cell r="W1340">
            <v>328845.77</v>
          </cell>
          <cell r="X1340">
            <v>328845.77</v>
          </cell>
          <cell r="Y1340">
            <v>328845.77</v>
          </cell>
          <cell r="Z1340">
            <v>328845.77</v>
          </cell>
          <cell r="AA1340">
            <v>328845.77</v>
          </cell>
          <cell r="AD1340">
            <v>328194.33083333337</v>
          </cell>
          <cell r="AE1340">
            <v>328209.76833333343</v>
          </cell>
          <cell r="AF1340">
            <v>328215.28000000009</v>
          </cell>
          <cell r="AG1340">
            <v>328215.28000000009</v>
          </cell>
          <cell r="AH1340">
            <v>328241.55041666672</v>
          </cell>
          <cell r="AI1340">
            <v>328294.09125000006</v>
          </cell>
          <cell r="AJ1340">
            <v>328346.63208333339</v>
          </cell>
          <cell r="AK1340">
            <v>328399.17291666666</v>
          </cell>
          <cell r="AL1340">
            <v>328451.71375</v>
          </cell>
          <cell r="AM1340">
            <v>328504.25458333333</v>
          </cell>
          <cell r="AN1340">
            <v>328556.79541666672</v>
          </cell>
          <cell r="AP1340">
            <v>313987.22875000001</v>
          </cell>
          <cell r="AT1340">
            <v>0</v>
          </cell>
        </row>
        <row r="1341">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D1341">
            <v>0</v>
          </cell>
          <cell r="AE1341">
            <v>0</v>
          </cell>
          <cell r="AF1341">
            <v>0</v>
          </cell>
          <cell r="AG1341">
            <v>0</v>
          </cell>
          <cell r="AH1341">
            <v>0</v>
          </cell>
          <cell r="AI1341">
            <v>0</v>
          </cell>
          <cell r="AJ1341">
            <v>0</v>
          </cell>
          <cell r="AK1341">
            <v>0</v>
          </cell>
          <cell r="AL1341">
            <v>0</v>
          </cell>
          <cell r="AM1341">
            <v>0</v>
          </cell>
          <cell r="AN1341">
            <v>0</v>
          </cell>
          <cell r="AP1341">
            <v>0</v>
          </cell>
          <cell r="AT1341">
            <v>0</v>
          </cell>
        </row>
        <row r="1342">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D1342">
            <v>0</v>
          </cell>
          <cell r="AE1342">
            <v>0</v>
          </cell>
          <cell r="AF1342">
            <v>0</v>
          </cell>
          <cell r="AG1342">
            <v>0</v>
          </cell>
          <cell r="AH1342">
            <v>0</v>
          </cell>
          <cell r="AI1342">
            <v>0</v>
          </cell>
          <cell r="AJ1342">
            <v>0</v>
          </cell>
          <cell r="AK1342">
            <v>0</v>
          </cell>
          <cell r="AL1342">
            <v>0</v>
          </cell>
          <cell r="AM1342">
            <v>0</v>
          </cell>
          <cell r="AN1342">
            <v>0</v>
          </cell>
          <cell r="AP1342">
            <v>0</v>
          </cell>
          <cell r="AT1342">
            <v>0</v>
          </cell>
        </row>
        <row r="1343">
          <cell r="J1343">
            <v>-19197.61</v>
          </cell>
          <cell r="K1343">
            <v>-20570.849999999999</v>
          </cell>
          <cell r="L1343">
            <v>-21944.09</v>
          </cell>
          <cell r="M1343">
            <v>-23317.33</v>
          </cell>
          <cell r="N1343">
            <v>-24690.57</v>
          </cell>
          <cell r="O1343">
            <v>-26063.81</v>
          </cell>
          <cell r="P1343">
            <v>-27437.05</v>
          </cell>
          <cell r="Q1343">
            <v>-28810.29</v>
          </cell>
          <cell r="R1343">
            <v>-30183.53</v>
          </cell>
          <cell r="S1343">
            <v>-31556.77</v>
          </cell>
          <cell r="T1343">
            <v>-32930.01</v>
          </cell>
          <cell r="U1343">
            <v>-34303.25</v>
          </cell>
          <cell r="V1343">
            <v>-35676.49</v>
          </cell>
          <cell r="W1343">
            <v>-37049.730000000003</v>
          </cell>
          <cell r="X1343">
            <v>-38422.97</v>
          </cell>
          <cell r="Y1343">
            <v>-39796.21</v>
          </cell>
          <cell r="Z1343">
            <v>-41169.449999999997</v>
          </cell>
          <cell r="AA1343">
            <v>-42542.69</v>
          </cell>
          <cell r="AD1343">
            <v>-20570.849999999999</v>
          </cell>
          <cell r="AE1343">
            <v>-21944.09</v>
          </cell>
          <cell r="AF1343">
            <v>-23317.329999999998</v>
          </cell>
          <cell r="AG1343">
            <v>-24690.570000000003</v>
          </cell>
          <cell r="AH1343">
            <v>-26063.809999999998</v>
          </cell>
          <cell r="AI1343">
            <v>-27437.05</v>
          </cell>
          <cell r="AJ1343">
            <v>-28810.289999999994</v>
          </cell>
          <cell r="AK1343">
            <v>-30183.53</v>
          </cell>
          <cell r="AL1343">
            <v>-31556.77</v>
          </cell>
          <cell r="AM1343">
            <v>-32930.01</v>
          </cell>
          <cell r="AN1343">
            <v>-34303.25</v>
          </cell>
          <cell r="AP1343">
            <v>-35162.681250000001</v>
          </cell>
          <cell r="AT1343">
            <v>0</v>
          </cell>
        </row>
        <row r="1344">
          <cell r="J1344">
            <v>-143251.54999999999</v>
          </cell>
          <cell r="K1344">
            <v>-154305.60000000001</v>
          </cell>
          <cell r="L1344">
            <v>-165359.65</v>
          </cell>
          <cell r="M1344">
            <v>-176413.7</v>
          </cell>
          <cell r="N1344">
            <v>-187467.75</v>
          </cell>
          <cell r="O1344">
            <v>-198521.8</v>
          </cell>
          <cell r="P1344">
            <v>-209575.85</v>
          </cell>
          <cell r="Q1344">
            <v>-220629.9</v>
          </cell>
          <cell r="R1344">
            <v>-231683.95</v>
          </cell>
          <cell r="S1344">
            <v>-242738</v>
          </cell>
          <cell r="T1344">
            <v>-253792.05</v>
          </cell>
          <cell r="U1344">
            <v>-264846.09999999998</v>
          </cell>
          <cell r="V1344">
            <v>-275900.15000000002</v>
          </cell>
          <cell r="W1344">
            <v>-286954.2</v>
          </cell>
          <cell r="X1344">
            <v>-298008.25</v>
          </cell>
          <cell r="Y1344">
            <v>-309062.3</v>
          </cell>
          <cell r="Z1344">
            <v>-320116.34999999998</v>
          </cell>
          <cell r="AA1344">
            <v>-331170.40000000002</v>
          </cell>
          <cell r="AD1344">
            <v>-154305.60000000001</v>
          </cell>
          <cell r="AE1344">
            <v>-165359.65000000002</v>
          </cell>
          <cell r="AF1344">
            <v>-176413.69999999998</v>
          </cell>
          <cell r="AG1344">
            <v>-187467.75</v>
          </cell>
          <cell r="AH1344">
            <v>-198521.79999999996</v>
          </cell>
          <cell r="AI1344">
            <v>-209575.85</v>
          </cell>
          <cell r="AJ1344">
            <v>-220629.9</v>
          </cell>
          <cell r="AK1344">
            <v>-231683.95000000004</v>
          </cell>
          <cell r="AL1344">
            <v>-242738</v>
          </cell>
          <cell r="AM1344">
            <v>-253792.04999999996</v>
          </cell>
          <cell r="AN1344">
            <v>-264846.10000000003</v>
          </cell>
          <cell r="AP1344">
            <v>-272234.26250000001</v>
          </cell>
          <cell r="AT1344">
            <v>0</v>
          </cell>
        </row>
        <row r="1345">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D1345">
            <v>0</v>
          </cell>
          <cell r="AE1345">
            <v>0</v>
          </cell>
          <cell r="AF1345">
            <v>0</v>
          </cell>
          <cell r="AG1345">
            <v>0</v>
          </cell>
          <cell r="AH1345">
            <v>0</v>
          </cell>
          <cell r="AI1345">
            <v>0</v>
          </cell>
          <cell r="AJ1345">
            <v>0</v>
          </cell>
          <cell r="AK1345">
            <v>0</v>
          </cell>
          <cell r="AL1345">
            <v>0</v>
          </cell>
          <cell r="AM1345">
            <v>0</v>
          </cell>
          <cell r="AN1345">
            <v>0</v>
          </cell>
          <cell r="AP1345">
            <v>-838.98708333333332</v>
          </cell>
          <cell r="AT1345">
            <v>0</v>
          </cell>
        </row>
        <row r="1346">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D1346">
            <v>0</v>
          </cell>
          <cell r="AE1346">
            <v>0</v>
          </cell>
          <cell r="AF1346">
            <v>0</v>
          </cell>
          <cell r="AG1346">
            <v>0</v>
          </cell>
          <cell r="AH1346">
            <v>0</v>
          </cell>
          <cell r="AI1346">
            <v>0</v>
          </cell>
          <cell r="AJ1346">
            <v>0</v>
          </cell>
          <cell r="AK1346">
            <v>0</v>
          </cell>
          <cell r="AL1346">
            <v>0</v>
          </cell>
          <cell r="AM1346">
            <v>0</v>
          </cell>
          <cell r="AN1346">
            <v>0</v>
          </cell>
          <cell r="AP1346">
            <v>11182.653333333334</v>
          </cell>
          <cell r="AT1346">
            <v>0</v>
          </cell>
        </row>
        <row r="1347">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D1347">
            <v>0</v>
          </cell>
          <cell r="AE1347">
            <v>0</v>
          </cell>
          <cell r="AF1347">
            <v>0</v>
          </cell>
          <cell r="AG1347">
            <v>0</v>
          </cell>
          <cell r="AH1347">
            <v>0</v>
          </cell>
          <cell r="AI1347">
            <v>0</v>
          </cell>
          <cell r="AJ1347">
            <v>0</v>
          </cell>
          <cell r="AK1347">
            <v>0</v>
          </cell>
          <cell r="AL1347">
            <v>0</v>
          </cell>
          <cell r="AM1347">
            <v>0</v>
          </cell>
          <cell r="AN1347">
            <v>0</v>
          </cell>
          <cell r="AP1347">
            <v>0</v>
          </cell>
          <cell r="AT1347" t="str">
            <v xml:space="preserve"> </v>
          </cell>
        </row>
        <row r="1348">
          <cell r="J1348">
            <v>8430</v>
          </cell>
          <cell r="K1348">
            <v>6902</v>
          </cell>
          <cell r="L1348">
            <v>5374</v>
          </cell>
          <cell r="M1348">
            <v>3846</v>
          </cell>
          <cell r="N1348">
            <v>2318</v>
          </cell>
          <cell r="O1348">
            <v>790</v>
          </cell>
          <cell r="P1348">
            <v>0</v>
          </cell>
          <cell r="Q1348">
            <v>0</v>
          </cell>
          <cell r="R1348">
            <v>0</v>
          </cell>
          <cell r="S1348">
            <v>0</v>
          </cell>
          <cell r="T1348">
            <v>0</v>
          </cell>
          <cell r="U1348">
            <v>0</v>
          </cell>
          <cell r="V1348">
            <v>0</v>
          </cell>
          <cell r="W1348">
            <v>0</v>
          </cell>
          <cell r="X1348">
            <v>0</v>
          </cell>
          <cell r="Y1348">
            <v>0</v>
          </cell>
          <cell r="Z1348">
            <v>0</v>
          </cell>
          <cell r="AA1348">
            <v>0</v>
          </cell>
          <cell r="AD1348">
            <v>7057.916666666667</v>
          </cell>
          <cell r="AE1348">
            <v>5782.416666666667</v>
          </cell>
          <cell r="AF1348">
            <v>4634.25</v>
          </cell>
          <cell r="AG1348">
            <v>3613.4166666666665</v>
          </cell>
          <cell r="AH1348">
            <v>2719.9166666666665</v>
          </cell>
          <cell r="AI1348">
            <v>1953.75</v>
          </cell>
          <cell r="AJ1348">
            <v>1314.9166666666667</v>
          </cell>
          <cell r="AK1348">
            <v>803.41666666666663</v>
          </cell>
          <cell r="AL1348">
            <v>419.25</v>
          </cell>
          <cell r="AM1348">
            <v>162.41666666666666</v>
          </cell>
          <cell r="AN1348">
            <v>32.916666666666664</v>
          </cell>
          <cell r="AP1348">
            <v>0</v>
          </cell>
          <cell r="AT1348">
            <v>12</v>
          </cell>
        </row>
        <row r="1349">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D1349">
            <v>0</v>
          </cell>
          <cell r="AE1349">
            <v>0</v>
          </cell>
          <cell r="AF1349">
            <v>0</v>
          </cell>
          <cell r="AG1349">
            <v>0</v>
          </cell>
          <cell r="AH1349">
            <v>0</v>
          </cell>
          <cell r="AI1349">
            <v>0</v>
          </cell>
          <cell r="AJ1349">
            <v>0</v>
          </cell>
          <cell r="AK1349">
            <v>0</v>
          </cell>
          <cell r="AL1349">
            <v>0</v>
          </cell>
          <cell r="AM1349">
            <v>0</v>
          </cell>
          <cell r="AN1349">
            <v>0</v>
          </cell>
          <cell r="AP1349">
            <v>0</v>
          </cell>
          <cell r="AT1349">
            <v>12</v>
          </cell>
        </row>
        <row r="1350">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D1350">
            <v>0</v>
          </cell>
          <cell r="AE1350">
            <v>0</v>
          </cell>
          <cell r="AF1350">
            <v>0</v>
          </cell>
          <cell r="AG1350">
            <v>0</v>
          </cell>
          <cell r="AH1350">
            <v>0</v>
          </cell>
          <cell r="AI1350">
            <v>0</v>
          </cell>
          <cell r="AJ1350">
            <v>0</v>
          </cell>
          <cell r="AK1350">
            <v>0</v>
          </cell>
          <cell r="AL1350">
            <v>0</v>
          </cell>
          <cell r="AM1350">
            <v>0</v>
          </cell>
          <cell r="AN1350">
            <v>0</v>
          </cell>
          <cell r="AP1350">
            <v>0</v>
          </cell>
          <cell r="AT1350">
            <v>12</v>
          </cell>
        </row>
        <row r="1351">
          <cell r="J1351">
            <v>1294747.94</v>
          </cell>
          <cell r="K1351">
            <v>1280674.6000000001</v>
          </cell>
          <cell r="L1351">
            <v>1266601.26</v>
          </cell>
          <cell r="M1351">
            <v>1252527.92</v>
          </cell>
          <cell r="N1351">
            <v>1238454.58</v>
          </cell>
          <cell r="O1351">
            <v>1224381.24</v>
          </cell>
          <cell r="P1351">
            <v>1210307.8999999999</v>
          </cell>
          <cell r="Q1351">
            <v>1196234.56</v>
          </cell>
          <cell r="R1351">
            <v>1182161.22</v>
          </cell>
          <cell r="S1351">
            <v>1168087.8799999999</v>
          </cell>
          <cell r="T1351">
            <v>1154014.54</v>
          </cell>
          <cell r="U1351">
            <v>1139941.2</v>
          </cell>
          <cell r="V1351">
            <v>1125867.8600000001</v>
          </cell>
          <cell r="W1351">
            <v>1111794.52</v>
          </cell>
          <cell r="X1351">
            <v>1097721.18</v>
          </cell>
          <cell r="Y1351">
            <v>1083647.8400000001</v>
          </cell>
          <cell r="Z1351">
            <v>1069574.5</v>
          </cell>
          <cell r="AA1351">
            <v>1055501.1599999999</v>
          </cell>
          <cell r="AD1351">
            <v>1280674.5999999999</v>
          </cell>
          <cell r="AE1351">
            <v>1266601.26</v>
          </cell>
          <cell r="AF1351">
            <v>1252527.9200000002</v>
          </cell>
          <cell r="AG1351">
            <v>1238454.5800000003</v>
          </cell>
          <cell r="AH1351">
            <v>1224381.24</v>
          </cell>
          <cell r="AI1351">
            <v>1210307.8999999999</v>
          </cell>
          <cell r="AJ1351">
            <v>1196234.56</v>
          </cell>
          <cell r="AK1351">
            <v>1182161.22</v>
          </cell>
          <cell r="AL1351">
            <v>1168087.8799999999</v>
          </cell>
          <cell r="AM1351">
            <v>1154014.54</v>
          </cell>
          <cell r="AN1351">
            <v>1139941.2</v>
          </cell>
          <cell r="AP1351">
            <v>1111794.52</v>
          </cell>
          <cell r="AT1351">
            <v>12</v>
          </cell>
        </row>
        <row r="1352">
          <cell r="J1352">
            <v>324644.09000000003</v>
          </cell>
          <cell r="K1352">
            <v>323220.21000000002</v>
          </cell>
          <cell r="L1352">
            <v>321796.33</v>
          </cell>
          <cell r="M1352">
            <v>320372.45</v>
          </cell>
          <cell r="N1352">
            <v>318948.57</v>
          </cell>
          <cell r="O1352">
            <v>317524.69</v>
          </cell>
          <cell r="P1352">
            <v>316100.81</v>
          </cell>
          <cell r="Q1352">
            <v>314676.93</v>
          </cell>
          <cell r="R1352">
            <v>313253.05</v>
          </cell>
          <cell r="S1352">
            <v>311829.17</v>
          </cell>
          <cell r="T1352">
            <v>310405.28999999998</v>
          </cell>
          <cell r="U1352">
            <v>308981.40999999997</v>
          </cell>
          <cell r="V1352">
            <v>307557.53000000003</v>
          </cell>
          <cell r="W1352">
            <v>306133.65000000002</v>
          </cell>
          <cell r="X1352">
            <v>304709.77</v>
          </cell>
          <cell r="Y1352">
            <v>303285.89</v>
          </cell>
          <cell r="Z1352">
            <v>301862.01</v>
          </cell>
          <cell r="AA1352">
            <v>300438.13</v>
          </cell>
          <cell r="AD1352">
            <v>323220.21000000002</v>
          </cell>
          <cell r="AE1352">
            <v>321796.33</v>
          </cell>
          <cell r="AF1352">
            <v>320372.44999999995</v>
          </cell>
          <cell r="AG1352">
            <v>318948.57</v>
          </cell>
          <cell r="AH1352">
            <v>317524.69</v>
          </cell>
          <cell r="AI1352">
            <v>316100.81</v>
          </cell>
          <cell r="AJ1352">
            <v>314676.93000000005</v>
          </cell>
          <cell r="AK1352">
            <v>313253.05000000005</v>
          </cell>
          <cell r="AL1352">
            <v>311829.17</v>
          </cell>
          <cell r="AM1352">
            <v>310405.28999999998</v>
          </cell>
          <cell r="AN1352">
            <v>308981.40999999997</v>
          </cell>
          <cell r="AP1352">
            <v>306133.65000000002</v>
          </cell>
          <cell r="AT1352">
            <v>12</v>
          </cell>
        </row>
        <row r="1353">
          <cell r="J1353">
            <v>2527845.46</v>
          </cell>
          <cell r="K1353">
            <v>2508695.11</v>
          </cell>
          <cell r="L1353">
            <v>2489544.7599999998</v>
          </cell>
          <cell r="M1353">
            <v>2470394.41</v>
          </cell>
          <cell r="N1353">
            <v>2451244.06</v>
          </cell>
          <cell r="O1353">
            <v>2432093.71</v>
          </cell>
          <cell r="P1353">
            <v>2412943.3599999999</v>
          </cell>
          <cell r="Q1353">
            <v>2393793.0099999998</v>
          </cell>
          <cell r="R1353">
            <v>2374642.66</v>
          </cell>
          <cell r="S1353">
            <v>2355492.31</v>
          </cell>
          <cell r="T1353">
            <v>2336341.96</v>
          </cell>
          <cell r="U1353">
            <v>2317191.61</v>
          </cell>
          <cell r="V1353">
            <v>2298041.2599999998</v>
          </cell>
          <cell r="W1353">
            <v>2278890.91</v>
          </cell>
          <cell r="X1353">
            <v>2259740.56</v>
          </cell>
          <cell r="Y1353">
            <v>2240590.21</v>
          </cell>
          <cell r="Z1353">
            <v>2221439.86</v>
          </cell>
          <cell r="AA1353">
            <v>2202289.5099999998</v>
          </cell>
          <cell r="AD1353">
            <v>2508695.11</v>
          </cell>
          <cell r="AE1353">
            <v>2489544.7599999998</v>
          </cell>
          <cell r="AF1353">
            <v>2470394.41</v>
          </cell>
          <cell r="AG1353">
            <v>2451244.0599999996</v>
          </cell>
          <cell r="AH1353">
            <v>2432093.7100000004</v>
          </cell>
          <cell r="AI1353">
            <v>2412943.3599999999</v>
          </cell>
          <cell r="AJ1353">
            <v>2393793.0099999998</v>
          </cell>
          <cell r="AK1353">
            <v>2374642.66</v>
          </cell>
          <cell r="AL1353">
            <v>2355492.3099999996</v>
          </cell>
          <cell r="AM1353">
            <v>2336341.9600000004</v>
          </cell>
          <cell r="AN1353">
            <v>2317191.61</v>
          </cell>
          <cell r="AP1353">
            <v>2278890.91</v>
          </cell>
          <cell r="AT1353">
            <v>12</v>
          </cell>
        </row>
        <row r="1354">
          <cell r="J1354">
            <v>2381317.98</v>
          </cell>
          <cell r="K1354">
            <v>2374459.44</v>
          </cell>
          <cell r="L1354">
            <v>2367600.9</v>
          </cell>
          <cell r="M1354">
            <v>2360742.36</v>
          </cell>
          <cell r="N1354">
            <v>2353883.8199999998</v>
          </cell>
          <cell r="O1354">
            <v>2347025.2799999998</v>
          </cell>
          <cell r="P1354">
            <v>2340166.7400000002</v>
          </cell>
          <cell r="Q1354">
            <v>2333308.2000000002</v>
          </cell>
          <cell r="R1354">
            <v>2326449.66</v>
          </cell>
          <cell r="S1354">
            <v>2319591.12</v>
          </cell>
          <cell r="T1354">
            <v>2312732.58</v>
          </cell>
          <cell r="U1354">
            <v>2305874.04</v>
          </cell>
          <cell r="V1354">
            <v>2299015.5</v>
          </cell>
          <cell r="W1354">
            <v>2292156.96</v>
          </cell>
          <cell r="X1354">
            <v>2285298.42</v>
          </cell>
          <cell r="Y1354">
            <v>2278439.88</v>
          </cell>
          <cell r="Z1354">
            <v>2271581.34</v>
          </cell>
          <cell r="AA1354">
            <v>2264722.7999999998</v>
          </cell>
          <cell r="AD1354">
            <v>2374459.4400000004</v>
          </cell>
          <cell r="AE1354">
            <v>2367600.9000000004</v>
          </cell>
          <cell r="AF1354">
            <v>2360742.36</v>
          </cell>
          <cell r="AG1354">
            <v>2353883.8199999998</v>
          </cell>
          <cell r="AH1354">
            <v>2347025.2799999998</v>
          </cell>
          <cell r="AI1354">
            <v>2340166.7400000002</v>
          </cell>
          <cell r="AJ1354">
            <v>2333308.2000000002</v>
          </cell>
          <cell r="AK1354">
            <v>2326449.6599999997</v>
          </cell>
          <cell r="AL1354">
            <v>2319591.12</v>
          </cell>
          <cell r="AM1354">
            <v>2312732.58</v>
          </cell>
          <cell r="AN1354">
            <v>2305874.0399999996</v>
          </cell>
          <cell r="AP1354">
            <v>2292156.9600000004</v>
          </cell>
          <cell r="AT1354" t="str">
            <v>12</v>
          </cell>
        </row>
        <row r="1355">
          <cell r="J1355">
            <v>9160465.6999999993</v>
          </cell>
          <cell r="K1355">
            <v>9134078.2200000007</v>
          </cell>
          <cell r="L1355">
            <v>9107690.7400000002</v>
          </cell>
          <cell r="M1355">
            <v>9081303.2599999998</v>
          </cell>
          <cell r="N1355">
            <v>9054915.7799999993</v>
          </cell>
          <cell r="O1355">
            <v>9028528.3000000007</v>
          </cell>
          <cell r="P1355">
            <v>9002140.8200000003</v>
          </cell>
          <cell r="Q1355">
            <v>8975753.3399999999</v>
          </cell>
          <cell r="R1355">
            <v>8949365.8599999994</v>
          </cell>
          <cell r="S1355">
            <v>8922978.3800000008</v>
          </cell>
          <cell r="T1355">
            <v>8896590.9000000004</v>
          </cell>
          <cell r="U1355">
            <v>8870203.4199999999</v>
          </cell>
          <cell r="V1355">
            <v>8843815.9399999995</v>
          </cell>
          <cell r="W1355">
            <v>8817428.4600000009</v>
          </cell>
          <cell r="X1355">
            <v>8791040.9800000004</v>
          </cell>
          <cell r="Y1355">
            <v>8764653.5</v>
          </cell>
          <cell r="Z1355">
            <v>8738266.0199999996</v>
          </cell>
          <cell r="AA1355">
            <v>8711878.5399999991</v>
          </cell>
          <cell r="AD1355">
            <v>9134078.2199999988</v>
          </cell>
          <cell r="AE1355">
            <v>9107690.7399999984</v>
          </cell>
          <cell r="AF1355">
            <v>9081303.2599999998</v>
          </cell>
          <cell r="AG1355">
            <v>9054915.7799999993</v>
          </cell>
          <cell r="AH1355">
            <v>9028528.2999999989</v>
          </cell>
          <cell r="AI1355">
            <v>9002140.8200000003</v>
          </cell>
          <cell r="AJ1355">
            <v>8975753.3399999999</v>
          </cell>
          <cell r="AK1355">
            <v>8949365.8600000013</v>
          </cell>
          <cell r="AL1355">
            <v>8922978.379999999</v>
          </cell>
          <cell r="AM1355">
            <v>8896590.9000000004</v>
          </cell>
          <cell r="AN1355">
            <v>8870203.4199999999</v>
          </cell>
          <cell r="AP1355">
            <v>8817428.4600000009</v>
          </cell>
          <cell r="AT1355" t="str">
            <v>12</v>
          </cell>
        </row>
        <row r="1356">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D1356">
            <v>0</v>
          </cell>
          <cell r="AE1356">
            <v>0</v>
          </cell>
          <cell r="AF1356">
            <v>0</v>
          </cell>
          <cell r="AG1356">
            <v>0</v>
          </cell>
          <cell r="AH1356">
            <v>0</v>
          </cell>
          <cell r="AI1356">
            <v>0</v>
          </cell>
          <cell r="AJ1356">
            <v>0</v>
          </cell>
          <cell r="AK1356">
            <v>0</v>
          </cell>
          <cell r="AL1356">
            <v>0</v>
          </cell>
          <cell r="AM1356">
            <v>0</v>
          </cell>
          <cell r="AN1356">
            <v>0</v>
          </cell>
          <cell r="AP1356">
            <v>0</v>
          </cell>
          <cell r="AT1356">
            <v>12</v>
          </cell>
        </row>
        <row r="1357">
          <cell r="J1357">
            <v>7288.82</v>
          </cell>
          <cell r="K1357">
            <v>6997.25</v>
          </cell>
          <cell r="L1357">
            <v>6705.68</v>
          </cell>
          <cell r="M1357">
            <v>6414.11</v>
          </cell>
          <cell r="N1357">
            <v>6122.54</v>
          </cell>
          <cell r="O1357">
            <v>5830.97</v>
          </cell>
          <cell r="P1357">
            <v>5539.4</v>
          </cell>
          <cell r="Q1357">
            <v>5247.83</v>
          </cell>
          <cell r="R1357">
            <v>4956.26</v>
          </cell>
          <cell r="S1357">
            <v>4664.6899999999996</v>
          </cell>
          <cell r="T1357">
            <v>4373.12</v>
          </cell>
          <cell r="U1357">
            <v>4081.55</v>
          </cell>
          <cell r="V1357">
            <v>3789.98</v>
          </cell>
          <cell r="W1357">
            <v>3498.41</v>
          </cell>
          <cell r="X1357">
            <v>3206.84</v>
          </cell>
          <cell r="Y1357">
            <v>2915.27</v>
          </cell>
          <cell r="Z1357">
            <v>2623.7</v>
          </cell>
          <cell r="AA1357">
            <v>2332.13</v>
          </cell>
          <cell r="AD1357">
            <v>6997.25</v>
          </cell>
          <cell r="AE1357">
            <v>6705.68</v>
          </cell>
          <cell r="AF1357">
            <v>6414.11</v>
          </cell>
          <cell r="AG1357">
            <v>6122.54</v>
          </cell>
          <cell r="AH1357">
            <v>5830.9700000000012</v>
          </cell>
          <cell r="AI1357">
            <v>5539.4000000000015</v>
          </cell>
          <cell r="AJ1357">
            <v>5247.8300000000017</v>
          </cell>
          <cell r="AK1357">
            <v>4956.2600000000011</v>
          </cell>
          <cell r="AL1357">
            <v>4664.6899999999996</v>
          </cell>
          <cell r="AM1357">
            <v>4373.12</v>
          </cell>
          <cell r="AN1357">
            <v>4081.5499999999997</v>
          </cell>
          <cell r="AP1357">
            <v>3498.41</v>
          </cell>
          <cell r="AT1357">
            <v>12</v>
          </cell>
        </row>
        <row r="1358">
          <cell r="J1358">
            <v>670836.51</v>
          </cell>
          <cell r="K1358">
            <v>667046.47</v>
          </cell>
          <cell r="L1358">
            <v>663256.43000000005</v>
          </cell>
          <cell r="M1358">
            <v>659466.39</v>
          </cell>
          <cell r="N1358">
            <v>655676.35</v>
          </cell>
          <cell r="O1358">
            <v>651886.31000000006</v>
          </cell>
          <cell r="P1358">
            <v>648096.27</v>
          </cell>
          <cell r="Q1358">
            <v>644306.23</v>
          </cell>
          <cell r="R1358">
            <v>640516.18999999994</v>
          </cell>
          <cell r="S1358">
            <v>636726.15</v>
          </cell>
          <cell r="T1358">
            <v>632936.11</v>
          </cell>
          <cell r="U1358">
            <v>629146.06999999995</v>
          </cell>
          <cell r="V1358">
            <v>625356.03</v>
          </cell>
          <cell r="W1358">
            <v>621565.99</v>
          </cell>
          <cell r="X1358">
            <v>617775.94999999995</v>
          </cell>
          <cell r="Y1358">
            <v>613985.91</v>
          </cell>
          <cell r="Z1358">
            <v>610195.87</v>
          </cell>
          <cell r="AA1358">
            <v>606405.82999999996</v>
          </cell>
          <cell r="AD1358">
            <v>667046.46999999986</v>
          </cell>
          <cell r="AE1358">
            <v>663256.43000000005</v>
          </cell>
          <cell r="AF1358">
            <v>659466.3899999999</v>
          </cell>
          <cell r="AG1358">
            <v>655676.35</v>
          </cell>
          <cell r="AH1358">
            <v>651886.31000000006</v>
          </cell>
          <cell r="AI1358">
            <v>648096.27000000014</v>
          </cell>
          <cell r="AJ1358">
            <v>644306.2300000001</v>
          </cell>
          <cell r="AK1358">
            <v>640516.19000000006</v>
          </cell>
          <cell r="AL1358">
            <v>636726.15000000014</v>
          </cell>
          <cell r="AM1358">
            <v>632936.1100000001</v>
          </cell>
          <cell r="AN1358">
            <v>629146.07000000007</v>
          </cell>
          <cell r="AP1358">
            <v>621565.99000000011</v>
          </cell>
          <cell r="AT1358">
            <v>12</v>
          </cell>
        </row>
        <row r="1359">
          <cell r="J1359">
            <v>509780.34</v>
          </cell>
          <cell r="K1359">
            <v>506900.22</v>
          </cell>
          <cell r="L1359">
            <v>504020.1</v>
          </cell>
          <cell r="M1359">
            <v>501139.98</v>
          </cell>
          <cell r="N1359">
            <v>498259.86</v>
          </cell>
          <cell r="O1359">
            <v>495379.74</v>
          </cell>
          <cell r="P1359">
            <v>492499.62</v>
          </cell>
          <cell r="Q1359">
            <v>489619.5</v>
          </cell>
          <cell r="R1359">
            <v>486739.38</v>
          </cell>
          <cell r="S1359">
            <v>483859.26</v>
          </cell>
          <cell r="T1359">
            <v>480979.14</v>
          </cell>
          <cell r="U1359">
            <v>478099.02</v>
          </cell>
          <cell r="V1359">
            <v>475218.9</v>
          </cell>
          <cell r="W1359">
            <v>472338.78</v>
          </cell>
          <cell r="X1359">
            <v>469458.66</v>
          </cell>
          <cell r="Y1359">
            <v>466578.54</v>
          </cell>
          <cell r="Z1359">
            <v>463698.42</v>
          </cell>
          <cell r="AA1359">
            <v>460818.3</v>
          </cell>
          <cell r="AD1359">
            <v>506900.22000000003</v>
          </cell>
          <cell r="AE1359">
            <v>504020.09999999992</v>
          </cell>
          <cell r="AF1359">
            <v>501139.98</v>
          </cell>
          <cell r="AG1359">
            <v>498259.86000000004</v>
          </cell>
          <cell r="AH1359">
            <v>495379.74</v>
          </cell>
          <cell r="AI1359">
            <v>492499.61999999988</v>
          </cell>
          <cell r="AJ1359">
            <v>489619.5</v>
          </cell>
          <cell r="AK1359">
            <v>486739.38000000006</v>
          </cell>
          <cell r="AL1359">
            <v>483859.26000000007</v>
          </cell>
          <cell r="AM1359">
            <v>480979.13999999996</v>
          </cell>
          <cell r="AN1359">
            <v>478099.02</v>
          </cell>
          <cell r="AP1359">
            <v>472338.78</v>
          </cell>
          <cell r="AT1359">
            <v>12</v>
          </cell>
        </row>
        <row r="1360">
          <cell r="J1360">
            <v>1560924.78</v>
          </cell>
          <cell r="K1360">
            <v>1552105.99</v>
          </cell>
          <cell r="L1360">
            <v>1543287.2</v>
          </cell>
          <cell r="M1360">
            <v>1534468.41</v>
          </cell>
          <cell r="N1360">
            <v>1525649.62</v>
          </cell>
          <cell r="O1360">
            <v>1516830.83</v>
          </cell>
          <cell r="P1360">
            <v>1508012.04</v>
          </cell>
          <cell r="Q1360">
            <v>1499193.25</v>
          </cell>
          <cell r="R1360">
            <v>1490374.46</v>
          </cell>
          <cell r="S1360">
            <v>1481555.67</v>
          </cell>
          <cell r="T1360">
            <v>1472736.88</v>
          </cell>
          <cell r="U1360">
            <v>1463918.09</v>
          </cell>
          <cell r="V1360">
            <v>1455099.3</v>
          </cell>
          <cell r="W1360">
            <v>1446280.51</v>
          </cell>
          <cell r="X1360">
            <v>1437461.72</v>
          </cell>
          <cell r="Y1360">
            <v>1428642.93</v>
          </cell>
          <cell r="Z1360">
            <v>1419824.14</v>
          </cell>
          <cell r="AA1360">
            <v>1411005.35</v>
          </cell>
          <cell r="AD1360">
            <v>1552105.99</v>
          </cell>
          <cell r="AE1360">
            <v>1543287.2000000002</v>
          </cell>
          <cell r="AF1360">
            <v>1534468.4100000001</v>
          </cell>
          <cell r="AG1360">
            <v>1525649.62</v>
          </cell>
          <cell r="AH1360">
            <v>1516830.83</v>
          </cell>
          <cell r="AI1360">
            <v>1508012.04</v>
          </cell>
          <cell r="AJ1360">
            <v>1499193.2500000002</v>
          </cell>
          <cell r="AK1360">
            <v>1490374.46</v>
          </cell>
          <cell r="AL1360">
            <v>1481555.67</v>
          </cell>
          <cell r="AM1360">
            <v>1472736.88</v>
          </cell>
          <cell r="AN1360">
            <v>1463918.09</v>
          </cell>
          <cell r="AP1360">
            <v>1446280.51</v>
          </cell>
          <cell r="AT1360">
            <v>12</v>
          </cell>
        </row>
        <row r="1361">
          <cell r="J1361">
            <v>476393.19</v>
          </cell>
          <cell r="K1361">
            <v>473701.71</v>
          </cell>
          <cell r="L1361">
            <v>471010.23</v>
          </cell>
          <cell r="M1361">
            <v>468318.75</v>
          </cell>
          <cell r="N1361">
            <v>465627.27</v>
          </cell>
          <cell r="O1361">
            <v>462935.79</v>
          </cell>
          <cell r="P1361">
            <v>460244.31</v>
          </cell>
          <cell r="Q1361">
            <v>457552.83</v>
          </cell>
          <cell r="R1361">
            <v>454861.35</v>
          </cell>
          <cell r="S1361">
            <v>452169.87</v>
          </cell>
          <cell r="T1361">
            <v>449478.39</v>
          </cell>
          <cell r="U1361">
            <v>446786.91</v>
          </cell>
          <cell r="V1361">
            <v>444095.43</v>
          </cell>
          <cell r="W1361">
            <v>441403.95</v>
          </cell>
          <cell r="X1361">
            <v>438712.47</v>
          </cell>
          <cell r="Y1361">
            <v>436020.99</v>
          </cell>
          <cell r="Z1361">
            <v>433329.51</v>
          </cell>
          <cell r="AA1361">
            <v>430638.03</v>
          </cell>
          <cell r="AD1361">
            <v>473701.70999999996</v>
          </cell>
          <cell r="AE1361">
            <v>471010.23</v>
          </cell>
          <cell r="AF1361">
            <v>468318.75</v>
          </cell>
          <cell r="AG1361">
            <v>465627.27</v>
          </cell>
          <cell r="AH1361">
            <v>462935.79</v>
          </cell>
          <cell r="AI1361">
            <v>460244.31</v>
          </cell>
          <cell r="AJ1361">
            <v>457552.83</v>
          </cell>
          <cell r="AK1361">
            <v>454861.35000000003</v>
          </cell>
          <cell r="AL1361">
            <v>452169.87000000005</v>
          </cell>
          <cell r="AM1361">
            <v>449478.39000000007</v>
          </cell>
          <cell r="AN1361">
            <v>446786.91000000009</v>
          </cell>
          <cell r="AP1361">
            <v>441403.95</v>
          </cell>
          <cell r="AT1361">
            <v>12</v>
          </cell>
        </row>
        <row r="1362">
          <cell r="J1362">
            <v>6371.21</v>
          </cell>
          <cell r="K1362">
            <v>6276.12</v>
          </cell>
          <cell r="L1362">
            <v>6181.03</v>
          </cell>
          <cell r="M1362">
            <v>6085.94</v>
          </cell>
          <cell r="N1362">
            <v>5990.85</v>
          </cell>
          <cell r="O1362">
            <v>5895.76</v>
          </cell>
          <cell r="P1362">
            <v>5800.67</v>
          </cell>
          <cell r="Q1362">
            <v>5705.58</v>
          </cell>
          <cell r="R1362">
            <v>5610.49</v>
          </cell>
          <cell r="S1362">
            <v>5515.4</v>
          </cell>
          <cell r="T1362">
            <v>5420.31</v>
          </cell>
          <cell r="U1362">
            <v>5325.22</v>
          </cell>
          <cell r="V1362">
            <v>5230.13</v>
          </cell>
          <cell r="W1362">
            <v>5135.04</v>
          </cell>
          <cell r="X1362">
            <v>5039.95</v>
          </cell>
          <cell r="Y1362">
            <v>4944.8599999999997</v>
          </cell>
          <cell r="Z1362">
            <v>4849.7700000000004</v>
          </cell>
          <cell r="AA1362">
            <v>4754.68</v>
          </cell>
          <cell r="AD1362">
            <v>6276.12</v>
          </cell>
          <cell r="AE1362">
            <v>6181.03</v>
          </cell>
          <cell r="AF1362">
            <v>6085.94</v>
          </cell>
          <cell r="AG1362">
            <v>5990.8499999999995</v>
          </cell>
          <cell r="AH1362">
            <v>5895.7599999999993</v>
          </cell>
          <cell r="AI1362">
            <v>5800.670000000001</v>
          </cell>
          <cell r="AJ1362">
            <v>5705.579999999999</v>
          </cell>
          <cell r="AK1362">
            <v>5610.4900000000007</v>
          </cell>
          <cell r="AL1362">
            <v>5515.3999999999987</v>
          </cell>
          <cell r="AM1362">
            <v>5420.3099999999995</v>
          </cell>
          <cell r="AN1362">
            <v>5325.22</v>
          </cell>
          <cell r="AP1362">
            <v>5135.04</v>
          </cell>
          <cell r="AT1362">
            <v>12</v>
          </cell>
        </row>
        <row r="1363">
          <cell r="J1363">
            <v>14865.09</v>
          </cell>
          <cell r="K1363">
            <v>14643.21</v>
          </cell>
          <cell r="L1363">
            <v>14421.33</v>
          </cell>
          <cell r="M1363">
            <v>14199.45</v>
          </cell>
          <cell r="N1363">
            <v>13977.57</v>
          </cell>
          <cell r="O1363">
            <v>13755.69</v>
          </cell>
          <cell r="P1363">
            <v>13533.81</v>
          </cell>
          <cell r="Q1363">
            <v>13311.93</v>
          </cell>
          <cell r="R1363">
            <v>13090.05</v>
          </cell>
          <cell r="S1363">
            <v>12868.17</v>
          </cell>
          <cell r="T1363">
            <v>12646.29</v>
          </cell>
          <cell r="U1363">
            <v>12424.41</v>
          </cell>
          <cell r="V1363">
            <v>12202.53</v>
          </cell>
          <cell r="W1363">
            <v>11980.65</v>
          </cell>
          <cell r="X1363">
            <v>11758.77</v>
          </cell>
          <cell r="Y1363">
            <v>11536.89</v>
          </cell>
          <cell r="Z1363">
            <v>11315.01</v>
          </cell>
          <cell r="AA1363">
            <v>11093.13</v>
          </cell>
          <cell r="AD1363">
            <v>14643.21</v>
          </cell>
          <cell r="AE1363">
            <v>14421.33</v>
          </cell>
          <cell r="AF1363">
            <v>14199.449999999999</v>
          </cell>
          <cell r="AG1363">
            <v>13977.57</v>
          </cell>
          <cell r="AH1363">
            <v>13755.69</v>
          </cell>
          <cell r="AI1363">
            <v>13533.81</v>
          </cell>
          <cell r="AJ1363">
            <v>13311.93</v>
          </cell>
          <cell r="AK1363">
            <v>13090.049999999997</v>
          </cell>
          <cell r="AL1363">
            <v>12868.17</v>
          </cell>
          <cell r="AM1363">
            <v>12646.29</v>
          </cell>
          <cell r="AN1363">
            <v>12424.409999999998</v>
          </cell>
          <cell r="AP1363">
            <v>11980.65</v>
          </cell>
          <cell r="AT1363">
            <v>12</v>
          </cell>
        </row>
        <row r="1364">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D1364">
            <v>0</v>
          </cell>
          <cell r="AE1364">
            <v>0</v>
          </cell>
          <cell r="AF1364">
            <v>0</v>
          </cell>
          <cell r="AG1364">
            <v>0</v>
          </cell>
          <cell r="AH1364">
            <v>0</v>
          </cell>
          <cell r="AI1364">
            <v>0</v>
          </cell>
          <cell r="AJ1364">
            <v>0</v>
          </cell>
          <cell r="AK1364">
            <v>0</v>
          </cell>
          <cell r="AL1364">
            <v>0</v>
          </cell>
          <cell r="AM1364">
            <v>0</v>
          </cell>
          <cell r="AN1364">
            <v>0</v>
          </cell>
          <cell r="AP1364">
            <v>0</v>
          </cell>
          <cell r="AT1364">
            <v>12</v>
          </cell>
        </row>
        <row r="1365">
          <cell r="J1365">
            <v>390535.86</v>
          </cell>
          <cell r="K1365">
            <v>385328.72</v>
          </cell>
          <cell r="L1365">
            <v>380121.58</v>
          </cell>
          <cell r="M1365">
            <v>374914.44</v>
          </cell>
          <cell r="N1365">
            <v>369707.3</v>
          </cell>
          <cell r="O1365">
            <v>364500.16</v>
          </cell>
          <cell r="P1365">
            <v>359293.02</v>
          </cell>
          <cell r="Q1365">
            <v>354085.88</v>
          </cell>
          <cell r="R1365">
            <v>348878.74</v>
          </cell>
          <cell r="S1365">
            <v>343671.6</v>
          </cell>
          <cell r="T1365">
            <v>338464.46</v>
          </cell>
          <cell r="U1365">
            <v>333257.32</v>
          </cell>
          <cell r="V1365">
            <v>328050.18</v>
          </cell>
          <cell r="W1365">
            <v>322843.03999999998</v>
          </cell>
          <cell r="X1365">
            <v>317635.90000000002</v>
          </cell>
          <cell r="Y1365">
            <v>312428.76</v>
          </cell>
          <cell r="Z1365">
            <v>307221.62</v>
          </cell>
          <cell r="AA1365">
            <v>302014.48</v>
          </cell>
          <cell r="AD1365">
            <v>385328.72</v>
          </cell>
          <cell r="AE1365">
            <v>380121.5799999999</v>
          </cell>
          <cell r="AF1365">
            <v>374914.44</v>
          </cell>
          <cell r="AG1365">
            <v>369707.30000000005</v>
          </cell>
          <cell r="AH1365">
            <v>364500.16</v>
          </cell>
          <cell r="AI1365">
            <v>359293.02</v>
          </cell>
          <cell r="AJ1365">
            <v>354085.88000000006</v>
          </cell>
          <cell r="AK1365">
            <v>348878.74</v>
          </cell>
          <cell r="AL1365">
            <v>343671.6</v>
          </cell>
          <cell r="AM1365">
            <v>338464.45999999996</v>
          </cell>
          <cell r="AN1365">
            <v>333257.32</v>
          </cell>
          <cell r="AP1365">
            <v>322843.03999999998</v>
          </cell>
          <cell r="AT1365">
            <v>12</v>
          </cell>
        </row>
        <row r="1366">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D1366">
            <v>0</v>
          </cell>
          <cell r="AE1366">
            <v>0</v>
          </cell>
          <cell r="AF1366">
            <v>0</v>
          </cell>
          <cell r="AG1366">
            <v>0</v>
          </cell>
          <cell r="AH1366">
            <v>0</v>
          </cell>
          <cell r="AI1366">
            <v>0</v>
          </cell>
          <cell r="AJ1366">
            <v>0</v>
          </cell>
          <cell r="AK1366">
            <v>0</v>
          </cell>
          <cell r="AL1366">
            <v>0</v>
          </cell>
          <cell r="AM1366">
            <v>0</v>
          </cell>
          <cell r="AN1366">
            <v>0</v>
          </cell>
          <cell r="AP1366">
            <v>0</v>
          </cell>
          <cell r="AT1366">
            <v>12</v>
          </cell>
        </row>
        <row r="1367">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D1367">
            <v>0</v>
          </cell>
          <cell r="AE1367">
            <v>0</v>
          </cell>
          <cell r="AF1367">
            <v>0</v>
          </cell>
          <cell r="AG1367">
            <v>0</v>
          </cell>
          <cell r="AH1367">
            <v>0</v>
          </cell>
          <cell r="AI1367">
            <v>0</v>
          </cell>
          <cell r="AJ1367">
            <v>0</v>
          </cell>
          <cell r="AK1367">
            <v>0</v>
          </cell>
          <cell r="AL1367">
            <v>0</v>
          </cell>
          <cell r="AM1367">
            <v>0</v>
          </cell>
          <cell r="AN1367">
            <v>0</v>
          </cell>
          <cell r="AP1367">
            <v>0</v>
          </cell>
          <cell r="AT1367">
            <v>12</v>
          </cell>
        </row>
        <row r="1368">
          <cell r="J1368">
            <v>76369.19</v>
          </cell>
          <cell r="K1368">
            <v>75481.2</v>
          </cell>
          <cell r="L1368">
            <v>74593.210000000006</v>
          </cell>
          <cell r="M1368">
            <v>73705.22</v>
          </cell>
          <cell r="N1368">
            <v>72817.23</v>
          </cell>
          <cell r="O1368">
            <v>71929.240000000005</v>
          </cell>
          <cell r="P1368">
            <v>71041.25</v>
          </cell>
          <cell r="Q1368">
            <v>70153.259999999995</v>
          </cell>
          <cell r="R1368">
            <v>69265.27</v>
          </cell>
          <cell r="S1368">
            <v>68377.279999999999</v>
          </cell>
          <cell r="T1368">
            <v>67489.289999999994</v>
          </cell>
          <cell r="U1368">
            <v>66601.3</v>
          </cell>
          <cell r="V1368">
            <v>65713.31</v>
          </cell>
          <cell r="W1368">
            <v>64825.32</v>
          </cell>
          <cell r="X1368">
            <v>63937.33</v>
          </cell>
          <cell r="Y1368">
            <v>63049.34</v>
          </cell>
          <cell r="Z1368">
            <v>62161.35</v>
          </cell>
          <cell r="AA1368">
            <v>61273.36</v>
          </cell>
          <cell r="AD1368">
            <v>75481.2</v>
          </cell>
          <cell r="AE1368">
            <v>74593.210000000006</v>
          </cell>
          <cell r="AF1368">
            <v>73705.22</v>
          </cell>
          <cell r="AG1368">
            <v>72817.23</v>
          </cell>
          <cell r="AH1368">
            <v>71929.240000000005</v>
          </cell>
          <cell r="AI1368">
            <v>71041.250000000015</v>
          </cell>
          <cell r="AJ1368">
            <v>70153.260000000009</v>
          </cell>
          <cell r="AK1368">
            <v>69265.27</v>
          </cell>
          <cell r="AL1368">
            <v>68377.279999999984</v>
          </cell>
          <cell r="AM1368">
            <v>67489.289999999994</v>
          </cell>
          <cell r="AN1368">
            <v>66601.3</v>
          </cell>
          <cell r="AP1368">
            <v>64825.319999999985</v>
          </cell>
          <cell r="AT1368">
            <v>12</v>
          </cell>
        </row>
        <row r="1369">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D1369">
            <v>0</v>
          </cell>
          <cell r="AE1369">
            <v>0</v>
          </cell>
          <cell r="AF1369">
            <v>0</v>
          </cell>
          <cell r="AG1369">
            <v>0</v>
          </cell>
          <cell r="AH1369">
            <v>0</v>
          </cell>
          <cell r="AI1369">
            <v>0</v>
          </cell>
          <cell r="AJ1369">
            <v>0</v>
          </cell>
          <cell r="AK1369">
            <v>0</v>
          </cell>
          <cell r="AL1369">
            <v>0</v>
          </cell>
          <cell r="AM1369">
            <v>0</v>
          </cell>
          <cell r="AN1369">
            <v>0</v>
          </cell>
          <cell r="AP1369">
            <v>0</v>
          </cell>
          <cell r="AT1369">
            <v>12</v>
          </cell>
        </row>
        <row r="1370">
          <cell r="J1370">
            <v>3956845.71</v>
          </cell>
          <cell r="K1370">
            <v>3940427.26</v>
          </cell>
          <cell r="L1370">
            <v>3924008.81</v>
          </cell>
          <cell r="M1370">
            <v>3907590.36</v>
          </cell>
          <cell r="N1370">
            <v>3891171.91</v>
          </cell>
          <cell r="O1370">
            <v>3874753.46</v>
          </cell>
          <cell r="P1370">
            <v>3858335.01</v>
          </cell>
          <cell r="Q1370">
            <v>3841916.56</v>
          </cell>
          <cell r="R1370">
            <v>3825498.11</v>
          </cell>
          <cell r="S1370">
            <v>3809079.66</v>
          </cell>
          <cell r="T1370">
            <v>3792661.21</v>
          </cell>
          <cell r="U1370">
            <v>3776242.76</v>
          </cell>
          <cell r="V1370">
            <v>3759824.31</v>
          </cell>
          <cell r="W1370">
            <v>3743405.86</v>
          </cell>
          <cell r="X1370">
            <v>3726987.41</v>
          </cell>
          <cell r="Y1370">
            <v>3710568.96</v>
          </cell>
          <cell r="Z1370">
            <v>3694150.51</v>
          </cell>
          <cell r="AA1370">
            <v>3677732.06</v>
          </cell>
          <cell r="AD1370">
            <v>3940427.26</v>
          </cell>
          <cell r="AE1370">
            <v>3924008.81</v>
          </cell>
          <cell r="AF1370">
            <v>3907590.36</v>
          </cell>
          <cell r="AG1370">
            <v>3891171.91</v>
          </cell>
          <cell r="AH1370">
            <v>3874753.4599999995</v>
          </cell>
          <cell r="AI1370">
            <v>3858335.01</v>
          </cell>
          <cell r="AJ1370">
            <v>3841916.56</v>
          </cell>
          <cell r="AK1370">
            <v>3825498.11</v>
          </cell>
          <cell r="AL1370">
            <v>3809079.66</v>
          </cell>
          <cell r="AM1370">
            <v>3792661.2099999995</v>
          </cell>
          <cell r="AN1370">
            <v>3776242.76</v>
          </cell>
          <cell r="AP1370">
            <v>3743405.86</v>
          </cell>
          <cell r="AT1370" t="str">
            <v>12</v>
          </cell>
        </row>
        <row r="1371">
          <cell r="J1371">
            <v>190954.89</v>
          </cell>
          <cell r="K1371">
            <v>175041.99</v>
          </cell>
          <cell r="L1371">
            <v>159129.09</v>
          </cell>
          <cell r="M1371">
            <v>143216.19</v>
          </cell>
          <cell r="N1371">
            <v>127303.29</v>
          </cell>
          <cell r="O1371">
            <v>111390.39</v>
          </cell>
          <cell r="P1371">
            <v>95477.49</v>
          </cell>
          <cell r="Q1371">
            <v>79564.59</v>
          </cell>
          <cell r="R1371">
            <v>63651.69</v>
          </cell>
          <cell r="S1371">
            <v>47738.79</v>
          </cell>
          <cell r="T1371">
            <v>31825.89</v>
          </cell>
          <cell r="U1371">
            <v>15912.99</v>
          </cell>
          <cell r="V1371">
            <v>0</v>
          </cell>
          <cell r="W1371">
            <v>0</v>
          </cell>
          <cell r="X1371">
            <v>0</v>
          </cell>
          <cell r="Y1371">
            <v>0</v>
          </cell>
          <cell r="Z1371">
            <v>0</v>
          </cell>
          <cell r="AA1371">
            <v>0</v>
          </cell>
          <cell r="AD1371">
            <v>175041.99</v>
          </cell>
          <cell r="AE1371">
            <v>159129.09</v>
          </cell>
          <cell r="AF1371">
            <v>143216.18999999997</v>
          </cell>
          <cell r="AG1371">
            <v>127303.29</v>
          </cell>
          <cell r="AH1371">
            <v>111390.38999999997</v>
          </cell>
          <cell r="AI1371">
            <v>95477.486250000016</v>
          </cell>
          <cell r="AJ1371">
            <v>80227.616250000006</v>
          </cell>
          <cell r="AK1371">
            <v>66303.821249999994</v>
          </cell>
          <cell r="AL1371">
            <v>53706.10125</v>
          </cell>
          <cell r="AM1371">
            <v>42434.456249999996</v>
          </cell>
          <cell r="AN1371">
            <v>32488.88625</v>
          </cell>
          <cell r="AP1371">
            <v>16575.971249999999</v>
          </cell>
          <cell r="AT1371" t="str">
            <v>12</v>
          </cell>
        </row>
        <row r="1372">
          <cell r="J1372">
            <v>14185042.970000001</v>
          </cell>
          <cell r="K1372">
            <v>14151666.4</v>
          </cell>
          <cell r="L1372">
            <v>14118289.83</v>
          </cell>
          <cell r="M1372">
            <v>14084913.26</v>
          </cell>
          <cell r="N1372">
            <v>14051536.689999999</v>
          </cell>
          <cell r="O1372">
            <v>14018160.119999999</v>
          </cell>
          <cell r="P1372">
            <v>13984783.550000001</v>
          </cell>
          <cell r="Q1372">
            <v>13951406.98</v>
          </cell>
          <cell r="R1372">
            <v>13918030.41</v>
          </cell>
          <cell r="S1372">
            <v>13884653.84</v>
          </cell>
          <cell r="T1372">
            <v>13851277.27</v>
          </cell>
          <cell r="U1372">
            <v>13817900.699999999</v>
          </cell>
          <cell r="V1372">
            <v>13784524.130000001</v>
          </cell>
          <cell r="W1372">
            <v>13751147.560000001</v>
          </cell>
          <cell r="X1372">
            <v>13717770.99</v>
          </cell>
          <cell r="Y1372">
            <v>13684394.42</v>
          </cell>
          <cell r="Z1372">
            <v>13651017.85</v>
          </cell>
          <cell r="AA1372">
            <v>13617641.279999999</v>
          </cell>
          <cell r="AD1372">
            <v>14151666.4</v>
          </cell>
          <cell r="AE1372">
            <v>14118289.83</v>
          </cell>
          <cell r="AF1372">
            <v>14084913.259999998</v>
          </cell>
          <cell r="AG1372">
            <v>14051536.689999999</v>
          </cell>
          <cell r="AH1372">
            <v>14018160.120000003</v>
          </cell>
          <cell r="AI1372">
            <v>13984783.549999999</v>
          </cell>
          <cell r="AJ1372">
            <v>13951406.979999999</v>
          </cell>
          <cell r="AK1372">
            <v>13918030.410000002</v>
          </cell>
          <cell r="AL1372">
            <v>13884653.840000002</v>
          </cell>
          <cell r="AM1372">
            <v>13851277.270000001</v>
          </cell>
          <cell r="AN1372">
            <v>13817900.699999997</v>
          </cell>
          <cell r="AP1372">
            <v>13751147.560000001</v>
          </cell>
          <cell r="AT1372" t="str">
            <v>12</v>
          </cell>
        </row>
        <row r="1373">
          <cell r="J1373">
            <v>105503.43</v>
          </cell>
          <cell r="K1373">
            <v>100228.27</v>
          </cell>
          <cell r="L1373">
            <v>94953.11</v>
          </cell>
          <cell r="M1373">
            <v>89677.95</v>
          </cell>
          <cell r="N1373">
            <v>84402.79</v>
          </cell>
          <cell r="O1373">
            <v>79127.63</v>
          </cell>
          <cell r="P1373">
            <v>73852.47</v>
          </cell>
          <cell r="Q1373">
            <v>68577.31</v>
          </cell>
          <cell r="R1373">
            <v>63302.15</v>
          </cell>
          <cell r="S1373">
            <v>58026.99</v>
          </cell>
          <cell r="T1373">
            <v>52751.83</v>
          </cell>
          <cell r="U1373">
            <v>47476.67</v>
          </cell>
          <cell r="V1373">
            <v>42201.51</v>
          </cell>
          <cell r="W1373">
            <v>36926.35</v>
          </cell>
          <cell r="X1373">
            <v>31651.19</v>
          </cell>
          <cell r="Y1373">
            <v>26376.03</v>
          </cell>
          <cell r="Z1373">
            <v>21100.87</v>
          </cell>
          <cell r="AA1373">
            <v>15825.71</v>
          </cell>
          <cell r="AD1373">
            <v>100228.27</v>
          </cell>
          <cell r="AE1373">
            <v>94953.11</v>
          </cell>
          <cell r="AF1373">
            <v>89677.950000000012</v>
          </cell>
          <cell r="AG1373">
            <v>84402.790000000008</v>
          </cell>
          <cell r="AH1373">
            <v>79127.62999999999</v>
          </cell>
          <cell r="AI1373">
            <v>73852.47</v>
          </cell>
          <cell r="AJ1373">
            <v>68577.31</v>
          </cell>
          <cell r="AK1373">
            <v>63302.15</v>
          </cell>
          <cell r="AL1373">
            <v>58026.989999999991</v>
          </cell>
          <cell r="AM1373">
            <v>52751.829999999994</v>
          </cell>
          <cell r="AN1373">
            <v>47476.670000000006</v>
          </cell>
          <cell r="AP1373">
            <v>36926.35</v>
          </cell>
          <cell r="AT1373" t="str">
            <v>12</v>
          </cell>
        </row>
        <row r="1374">
          <cell r="J1374">
            <v>138582.72</v>
          </cell>
          <cell r="K1374">
            <v>131653.57999999999</v>
          </cell>
          <cell r="L1374">
            <v>124724.44</v>
          </cell>
          <cell r="M1374">
            <v>117795.3</v>
          </cell>
          <cell r="N1374">
            <v>110866.16</v>
          </cell>
          <cell r="O1374">
            <v>103937.02</v>
          </cell>
          <cell r="P1374">
            <v>97007.88</v>
          </cell>
          <cell r="Q1374">
            <v>90078.74</v>
          </cell>
          <cell r="R1374">
            <v>83149.600000000006</v>
          </cell>
          <cell r="S1374">
            <v>76220.460000000006</v>
          </cell>
          <cell r="T1374">
            <v>69291.320000000007</v>
          </cell>
          <cell r="U1374">
            <v>62362.18</v>
          </cell>
          <cell r="V1374">
            <v>55433.04</v>
          </cell>
          <cell r="W1374">
            <v>48503.9</v>
          </cell>
          <cell r="X1374">
            <v>41574.76</v>
          </cell>
          <cell r="Y1374">
            <v>34645.620000000003</v>
          </cell>
          <cell r="Z1374">
            <v>27716.48</v>
          </cell>
          <cell r="AA1374">
            <v>20787.34</v>
          </cell>
          <cell r="AD1374">
            <v>131653.57999999999</v>
          </cell>
          <cell r="AE1374">
            <v>124724.44</v>
          </cell>
          <cell r="AF1374">
            <v>117795.3</v>
          </cell>
          <cell r="AG1374">
            <v>110866.15999999999</v>
          </cell>
          <cell r="AH1374">
            <v>103937.02</v>
          </cell>
          <cell r="AI1374">
            <v>97007.88</v>
          </cell>
          <cell r="AJ1374">
            <v>90078.739999999991</v>
          </cell>
          <cell r="AK1374">
            <v>83149.600000000006</v>
          </cell>
          <cell r="AL1374">
            <v>76220.460000000006</v>
          </cell>
          <cell r="AM1374">
            <v>69291.320000000007</v>
          </cell>
          <cell r="AN1374">
            <v>62362.18</v>
          </cell>
          <cell r="AP1374">
            <v>48503.9</v>
          </cell>
          <cell r="AT1374" t="str">
            <v>12</v>
          </cell>
        </row>
        <row r="1375">
          <cell r="J1375">
            <v>552384.29</v>
          </cell>
          <cell r="K1375">
            <v>524765.06999999995</v>
          </cell>
          <cell r="L1375">
            <v>497145.85</v>
          </cell>
          <cell r="M1375">
            <v>469526.63</v>
          </cell>
          <cell r="N1375">
            <v>441907.41</v>
          </cell>
          <cell r="O1375">
            <v>414288.19</v>
          </cell>
          <cell r="P1375">
            <v>386668.97</v>
          </cell>
          <cell r="Q1375">
            <v>359049.75</v>
          </cell>
          <cell r="R1375">
            <v>331430.53000000003</v>
          </cell>
          <cell r="S1375">
            <v>303811.31</v>
          </cell>
          <cell r="T1375">
            <v>276192.09000000003</v>
          </cell>
          <cell r="U1375">
            <v>248572.87</v>
          </cell>
          <cell r="V1375">
            <v>220953.65</v>
          </cell>
          <cell r="W1375">
            <v>193334.43</v>
          </cell>
          <cell r="X1375">
            <v>165715.21</v>
          </cell>
          <cell r="Y1375">
            <v>138095.99</v>
          </cell>
          <cell r="Z1375">
            <v>110476.77</v>
          </cell>
          <cell r="AA1375">
            <v>82857.55</v>
          </cell>
          <cell r="AD1375">
            <v>524765.07000000007</v>
          </cell>
          <cell r="AE1375">
            <v>497145.84999999992</v>
          </cell>
          <cell r="AF1375">
            <v>469526.63000000006</v>
          </cell>
          <cell r="AG1375">
            <v>441907.41</v>
          </cell>
          <cell r="AH1375">
            <v>414288.19</v>
          </cell>
          <cell r="AI1375">
            <v>386668.97</v>
          </cell>
          <cell r="AJ1375">
            <v>359049.75</v>
          </cell>
          <cell r="AK1375">
            <v>331430.52999999997</v>
          </cell>
          <cell r="AL1375">
            <v>303811.31</v>
          </cell>
          <cell r="AM1375">
            <v>276192.09000000003</v>
          </cell>
          <cell r="AN1375">
            <v>248572.87</v>
          </cell>
          <cell r="AP1375">
            <v>193334.43500000003</v>
          </cell>
          <cell r="AT1375" t="str">
            <v>12</v>
          </cell>
        </row>
        <row r="1376">
          <cell r="J1376">
            <v>4412149.57</v>
          </cell>
          <cell r="K1376">
            <v>4387222.18</v>
          </cell>
          <cell r="L1376">
            <v>4362294.79</v>
          </cell>
          <cell r="M1376">
            <v>4337367.4000000004</v>
          </cell>
          <cell r="N1376">
            <v>4312440.01</v>
          </cell>
          <cell r="O1376">
            <v>4287512.62</v>
          </cell>
          <cell r="P1376">
            <v>4262585.2300000004</v>
          </cell>
          <cell r="Q1376">
            <v>4237657.84</v>
          </cell>
          <cell r="R1376">
            <v>4212730.45</v>
          </cell>
          <cell r="S1376">
            <v>4187803.06</v>
          </cell>
          <cell r="T1376">
            <v>4162875.67</v>
          </cell>
          <cell r="U1376">
            <v>4137948.28</v>
          </cell>
          <cell r="V1376">
            <v>4113020.89</v>
          </cell>
          <cell r="W1376">
            <v>4088093.5</v>
          </cell>
          <cell r="X1376">
            <v>4063166.11</v>
          </cell>
          <cell r="Y1376">
            <v>4038238.72</v>
          </cell>
          <cell r="Z1376">
            <v>4013311.33</v>
          </cell>
          <cell r="AA1376">
            <v>3988383.94</v>
          </cell>
          <cell r="AD1376">
            <v>4387222.1799999988</v>
          </cell>
          <cell r="AE1376">
            <v>4362294.79</v>
          </cell>
          <cell r="AF1376">
            <v>4337367.4000000004</v>
          </cell>
          <cell r="AG1376">
            <v>4312440.01</v>
          </cell>
          <cell r="AH1376">
            <v>4287512.62</v>
          </cell>
          <cell r="AI1376">
            <v>4262585.2300000004</v>
          </cell>
          <cell r="AJ1376">
            <v>4237657.84</v>
          </cell>
          <cell r="AK1376">
            <v>4212730.45</v>
          </cell>
          <cell r="AL1376">
            <v>4187803.06</v>
          </cell>
          <cell r="AM1376">
            <v>4162875.67</v>
          </cell>
          <cell r="AN1376">
            <v>4137948.28</v>
          </cell>
          <cell r="AP1376">
            <v>4088093.4999999995</v>
          </cell>
          <cell r="AT1376" t="str">
            <v>12</v>
          </cell>
        </row>
        <row r="1377">
          <cell r="J1377">
            <v>79978.37</v>
          </cell>
          <cell r="K1377">
            <v>77693.27</v>
          </cell>
          <cell r="L1377">
            <v>75408.17</v>
          </cell>
          <cell r="M1377">
            <v>73123.070000000007</v>
          </cell>
          <cell r="N1377">
            <v>70837.97</v>
          </cell>
          <cell r="O1377">
            <v>68552.87</v>
          </cell>
          <cell r="P1377">
            <v>66267.77</v>
          </cell>
          <cell r="Q1377">
            <v>63982.67</v>
          </cell>
          <cell r="R1377">
            <v>61697.57</v>
          </cell>
          <cell r="S1377">
            <v>59412.47</v>
          </cell>
          <cell r="T1377">
            <v>57127.37</v>
          </cell>
          <cell r="U1377">
            <v>54842.27</v>
          </cell>
          <cell r="V1377">
            <v>52557.17</v>
          </cell>
          <cell r="W1377">
            <v>50272.07</v>
          </cell>
          <cell r="X1377">
            <v>47986.97</v>
          </cell>
          <cell r="Y1377">
            <v>45701.87</v>
          </cell>
          <cell r="Z1377">
            <v>43416.77</v>
          </cell>
          <cell r="AA1377">
            <v>41131.67</v>
          </cell>
          <cell r="AD1377">
            <v>77693.27</v>
          </cell>
          <cell r="AE1377">
            <v>75408.17</v>
          </cell>
          <cell r="AF1377">
            <v>73123.070000000007</v>
          </cell>
          <cell r="AG1377">
            <v>70837.969999999987</v>
          </cell>
          <cell r="AH1377">
            <v>68552.87</v>
          </cell>
          <cell r="AI1377">
            <v>66267.77</v>
          </cell>
          <cell r="AJ1377">
            <v>63982.670000000006</v>
          </cell>
          <cell r="AK1377">
            <v>61697.57</v>
          </cell>
          <cell r="AL1377">
            <v>59412.469999999994</v>
          </cell>
          <cell r="AM1377">
            <v>57127.369999999995</v>
          </cell>
          <cell r="AN1377">
            <v>54842.270000000011</v>
          </cell>
          <cell r="AP1377">
            <v>50272.07</v>
          </cell>
          <cell r="AT1377" t="str">
            <v>12</v>
          </cell>
        </row>
        <row r="1378">
          <cell r="J1378">
            <v>27124.29</v>
          </cell>
          <cell r="K1378">
            <v>26349.31</v>
          </cell>
          <cell r="L1378">
            <v>25574.33</v>
          </cell>
          <cell r="M1378">
            <v>24799.35</v>
          </cell>
          <cell r="N1378">
            <v>24024.37</v>
          </cell>
          <cell r="O1378">
            <v>23249.39</v>
          </cell>
          <cell r="P1378">
            <v>22474.41</v>
          </cell>
          <cell r="Q1378">
            <v>21699.43</v>
          </cell>
          <cell r="R1378">
            <v>20924.45</v>
          </cell>
          <cell r="S1378">
            <v>20149.47</v>
          </cell>
          <cell r="T1378">
            <v>19374.490000000002</v>
          </cell>
          <cell r="U1378">
            <v>18599.509999999998</v>
          </cell>
          <cell r="V1378">
            <v>17824.53</v>
          </cell>
          <cell r="W1378">
            <v>17049.55</v>
          </cell>
          <cell r="X1378">
            <v>16274.57</v>
          </cell>
          <cell r="Y1378">
            <v>15499.59</v>
          </cell>
          <cell r="Z1378">
            <v>14724.61</v>
          </cell>
          <cell r="AA1378">
            <v>13949.63</v>
          </cell>
          <cell r="AD1378">
            <v>26349.309999999998</v>
          </cell>
          <cell r="AE1378">
            <v>25574.33</v>
          </cell>
          <cell r="AF1378">
            <v>24799.349999999995</v>
          </cell>
          <cell r="AG1378">
            <v>24024.37</v>
          </cell>
          <cell r="AH1378">
            <v>23249.39</v>
          </cell>
          <cell r="AI1378">
            <v>22474.41</v>
          </cell>
          <cell r="AJ1378">
            <v>21699.43</v>
          </cell>
          <cell r="AK1378">
            <v>20924.45</v>
          </cell>
          <cell r="AL1378">
            <v>20149.47</v>
          </cell>
          <cell r="AM1378">
            <v>19374.490000000002</v>
          </cell>
          <cell r="AN1378">
            <v>18599.509999999998</v>
          </cell>
          <cell r="AP1378">
            <v>17049.55</v>
          </cell>
          <cell r="AT1378" t="str">
            <v>12</v>
          </cell>
        </row>
        <row r="1379">
          <cell r="J1379">
            <v>16624.52</v>
          </cell>
          <cell r="K1379">
            <v>16149.53</v>
          </cell>
          <cell r="L1379">
            <v>15674.54</v>
          </cell>
          <cell r="M1379">
            <v>15199.55</v>
          </cell>
          <cell r="N1379">
            <v>14724.56</v>
          </cell>
          <cell r="O1379">
            <v>14249.57</v>
          </cell>
          <cell r="P1379">
            <v>13774.58</v>
          </cell>
          <cell r="Q1379">
            <v>13299.59</v>
          </cell>
          <cell r="R1379">
            <v>12824.6</v>
          </cell>
          <cell r="S1379">
            <v>12349.61</v>
          </cell>
          <cell r="T1379">
            <v>11874.62</v>
          </cell>
          <cell r="U1379">
            <v>11399.63</v>
          </cell>
          <cell r="V1379">
            <v>10924.64</v>
          </cell>
          <cell r="W1379">
            <v>10449.65</v>
          </cell>
          <cell r="X1379">
            <v>9974.66</v>
          </cell>
          <cell r="Y1379">
            <v>9499.67</v>
          </cell>
          <cell r="Z1379">
            <v>9024.68</v>
          </cell>
          <cell r="AA1379">
            <v>8549.69</v>
          </cell>
          <cell r="AD1379">
            <v>16149.529999999999</v>
          </cell>
          <cell r="AE1379">
            <v>15674.54</v>
          </cell>
          <cell r="AF1379">
            <v>15199.549999999997</v>
          </cell>
          <cell r="AG1379">
            <v>14724.560000000003</v>
          </cell>
          <cell r="AH1379">
            <v>14249.569999999998</v>
          </cell>
          <cell r="AI1379">
            <v>13774.58</v>
          </cell>
          <cell r="AJ1379">
            <v>13299.589999999998</v>
          </cell>
          <cell r="AK1379">
            <v>12824.6</v>
          </cell>
          <cell r="AL1379">
            <v>12349.61</v>
          </cell>
          <cell r="AM1379">
            <v>11874.62</v>
          </cell>
          <cell r="AN1379">
            <v>11399.63</v>
          </cell>
          <cell r="AP1379">
            <v>10449.65</v>
          </cell>
          <cell r="AT1379" t="str">
            <v>12</v>
          </cell>
        </row>
        <row r="1380">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D1380">
            <v>0</v>
          </cell>
          <cell r="AE1380">
            <v>0</v>
          </cell>
          <cell r="AF1380">
            <v>0</v>
          </cell>
          <cell r="AG1380">
            <v>0</v>
          </cell>
          <cell r="AH1380">
            <v>0</v>
          </cell>
          <cell r="AI1380">
            <v>0</v>
          </cell>
          <cell r="AJ1380">
            <v>0</v>
          </cell>
          <cell r="AK1380">
            <v>0</v>
          </cell>
          <cell r="AL1380">
            <v>0</v>
          </cell>
          <cell r="AM1380">
            <v>0</v>
          </cell>
          <cell r="AN1380">
            <v>0</v>
          </cell>
          <cell r="AP1380">
            <v>0</v>
          </cell>
          <cell r="AT1380" t="str">
            <v>12</v>
          </cell>
        </row>
        <row r="1381">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48124.07</v>
          </cell>
          <cell r="AD1381">
            <v>0</v>
          </cell>
          <cell r="AE1381">
            <v>0</v>
          </cell>
          <cell r="AF1381">
            <v>0</v>
          </cell>
          <cell r="AG1381">
            <v>0</v>
          </cell>
          <cell r="AH1381">
            <v>0</v>
          </cell>
          <cell r="AI1381">
            <v>0</v>
          </cell>
          <cell r="AJ1381">
            <v>0</v>
          </cell>
          <cell r="AK1381">
            <v>0</v>
          </cell>
          <cell r="AL1381">
            <v>0</v>
          </cell>
          <cell r="AM1381">
            <v>0</v>
          </cell>
          <cell r="AN1381">
            <v>2005.1695833333333</v>
          </cell>
          <cell r="AP1381">
            <v>9959.0087499999991</v>
          </cell>
          <cell r="AT1381" t="str">
            <v>12</v>
          </cell>
        </row>
        <row r="1382">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94803.62</v>
          </cell>
          <cell r="AD1382">
            <v>0</v>
          </cell>
          <cell r="AE1382">
            <v>0</v>
          </cell>
          <cell r="AF1382">
            <v>0</v>
          </cell>
          <cell r="AG1382">
            <v>0</v>
          </cell>
          <cell r="AH1382">
            <v>0</v>
          </cell>
          <cell r="AI1382">
            <v>0</v>
          </cell>
          <cell r="AJ1382">
            <v>0</v>
          </cell>
          <cell r="AK1382">
            <v>0</v>
          </cell>
          <cell r="AL1382">
            <v>0</v>
          </cell>
          <cell r="AM1382">
            <v>0</v>
          </cell>
          <cell r="AN1382">
            <v>3950.1508333333331</v>
          </cell>
          <cell r="AP1382">
            <v>19619.0825</v>
          </cell>
          <cell r="AT1382" t="str">
            <v>12</v>
          </cell>
        </row>
        <row r="1383">
          <cell r="J1383">
            <v>745661.83</v>
          </cell>
          <cell r="K1383">
            <v>741449.06</v>
          </cell>
          <cell r="L1383">
            <v>737236.29</v>
          </cell>
          <cell r="M1383">
            <v>733023.52</v>
          </cell>
          <cell r="N1383">
            <v>728810.75</v>
          </cell>
          <cell r="O1383">
            <v>724597.98</v>
          </cell>
          <cell r="P1383">
            <v>720385.21</v>
          </cell>
          <cell r="Q1383">
            <v>716172.44</v>
          </cell>
          <cell r="R1383">
            <v>711959.67</v>
          </cell>
          <cell r="S1383">
            <v>707746.9</v>
          </cell>
          <cell r="T1383">
            <v>703534.13</v>
          </cell>
          <cell r="U1383">
            <v>699321.36</v>
          </cell>
          <cell r="V1383">
            <v>695108.59</v>
          </cell>
          <cell r="W1383">
            <v>690895.82</v>
          </cell>
          <cell r="X1383">
            <v>686683.05</v>
          </cell>
          <cell r="Y1383">
            <v>682470.28</v>
          </cell>
          <cell r="Z1383">
            <v>678257.51</v>
          </cell>
          <cell r="AA1383">
            <v>674044.74</v>
          </cell>
          <cell r="AD1383">
            <v>741449.06</v>
          </cell>
          <cell r="AE1383">
            <v>737236.29</v>
          </cell>
          <cell r="AF1383">
            <v>733023.52</v>
          </cell>
          <cell r="AG1383">
            <v>728810.75000000012</v>
          </cell>
          <cell r="AH1383">
            <v>724597.98</v>
          </cell>
          <cell r="AI1383">
            <v>720385.21</v>
          </cell>
          <cell r="AJ1383">
            <v>716172.44</v>
          </cell>
          <cell r="AK1383">
            <v>711959.67</v>
          </cell>
          <cell r="AL1383">
            <v>707746.9</v>
          </cell>
          <cell r="AM1383">
            <v>703534.13</v>
          </cell>
          <cell r="AN1383">
            <v>699321.36</v>
          </cell>
          <cell r="AP1383">
            <v>690895.82</v>
          </cell>
          <cell r="AT1383" t="str">
            <v>12</v>
          </cell>
        </row>
        <row r="1384">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D1384">
            <v>0</v>
          </cell>
          <cell r="AE1384">
            <v>0</v>
          </cell>
          <cell r="AF1384">
            <v>0</v>
          </cell>
          <cell r="AG1384">
            <v>0</v>
          </cell>
          <cell r="AH1384">
            <v>0</v>
          </cell>
          <cell r="AI1384">
            <v>0</v>
          </cell>
          <cell r="AJ1384">
            <v>0</v>
          </cell>
          <cell r="AK1384">
            <v>0</v>
          </cell>
          <cell r="AL1384">
            <v>0</v>
          </cell>
          <cell r="AM1384">
            <v>0</v>
          </cell>
          <cell r="AN1384">
            <v>0</v>
          </cell>
          <cell r="AP1384">
            <v>62819.779583333329</v>
          </cell>
          <cell r="AT1384">
            <v>0</v>
          </cell>
        </row>
        <row r="1385">
          <cell r="J1385">
            <v>2956824.02</v>
          </cell>
          <cell r="K1385">
            <v>2954949.76</v>
          </cell>
          <cell r="L1385">
            <v>2915672.56</v>
          </cell>
          <cell r="M1385">
            <v>2873474.86</v>
          </cell>
          <cell r="N1385">
            <v>2891189.3</v>
          </cell>
          <cell r="O1385">
            <v>2864578.18</v>
          </cell>
          <cell r="P1385">
            <v>2825417.76</v>
          </cell>
          <cell r="Q1385">
            <v>2835476.23</v>
          </cell>
          <cell r="R1385">
            <v>2656657.0499999998</v>
          </cell>
          <cell r="S1385">
            <v>2610336.87</v>
          </cell>
          <cell r="T1385">
            <v>2639931.61</v>
          </cell>
          <cell r="U1385">
            <v>2624552.37</v>
          </cell>
          <cell r="V1385">
            <v>2582812.08</v>
          </cell>
          <cell r="W1385">
            <v>2586832.44</v>
          </cell>
          <cell r="X1385">
            <v>2578698.25</v>
          </cell>
          <cell r="Y1385">
            <v>2541189.89</v>
          </cell>
          <cell r="Z1385">
            <v>2559833.12</v>
          </cell>
          <cell r="AA1385">
            <v>2554262</v>
          </cell>
          <cell r="AD1385">
            <v>2941609.1633333326</v>
          </cell>
          <cell r="AE1385">
            <v>2916129.3049999997</v>
          </cell>
          <cell r="AF1385">
            <v>2885341.8987500002</v>
          </cell>
          <cell r="AG1385">
            <v>2853059.7595833335</v>
          </cell>
          <cell r="AH1385">
            <v>2820125.6983333337</v>
          </cell>
          <cell r="AI1385">
            <v>2788504.5500000003</v>
          </cell>
          <cell r="AJ1385">
            <v>2757582.4975000001</v>
          </cell>
          <cell r="AK1385">
            <v>2728203.6795833339</v>
          </cell>
          <cell r="AL1385">
            <v>2700317.8762500002</v>
          </cell>
          <cell r="AM1385">
            <v>2672666.1616666666</v>
          </cell>
          <cell r="AN1385">
            <v>2645929.8133333335</v>
          </cell>
          <cell r="AP1385">
            <v>2596599.0429166663</v>
          </cell>
          <cell r="AT1385">
            <v>0</v>
          </cell>
        </row>
        <row r="1386">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D1386">
            <v>0</v>
          </cell>
          <cell r="AE1386">
            <v>0</v>
          </cell>
          <cell r="AF1386">
            <v>0</v>
          </cell>
          <cell r="AG1386">
            <v>0</v>
          </cell>
          <cell r="AH1386">
            <v>0</v>
          </cell>
          <cell r="AI1386">
            <v>0</v>
          </cell>
          <cell r="AJ1386">
            <v>0</v>
          </cell>
          <cell r="AK1386">
            <v>0</v>
          </cell>
          <cell r="AL1386">
            <v>0</v>
          </cell>
          <cell r="AM1386">
            <v>0</v>
          </cell>
          <cell r="AN1386">
            <v>0</v>
          </cell>
          <cell r="AP1386">
            <v>0</v>
          </cell>
          <cell r="AT1386" t="str">
            <v>58</v>
          </cell>
        </row>
        <row r="1387">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D1387">
            <v>0</v>
          </cell>
          <cell r="AE1387">
            <v>0</v>
          </cell>
          <cell r="AF1387">
            <v>0</v>
          </cell>
          <cell r="AG1387">
            <v>0</v>
          </cell>
          <cell r="AH1387">
            <v>0</v>
          </cell>
          <cell r="AI1387">
            <v>0</v>
          </cell>
          <cell r="AJ1387">
            <v>0</v>
          </cell>
          <cell r="AK1387">
            <v>0</v>
          </cell>
          <cell r="AL1387">
            <v>0</v>
          </cell>
          <cell r="AM1387">
            <v>0</v>
          </cell>
          <cell r="AN1387">
            <v>0</v>
          </cell>
          <cell r="AP1387">
            <v>0</v>
          </cell>
          <cell r="AT1387" t="str">
            <v>39</v>
          </cell>
        </row>
        <row r="1388">
          <cell r="J1388">
            <v>2761463.64</v>
          </cell>
          <cell r="K1388">
            <v>2722738.83</v>
          </cell>
          <cell r="L1388">
            <v>2683854.36</v>
          </cell>
          <cell r="M1388">
            <v>2645561.7200000002</v>
          </cell>
          <cell r="N1388">
            <v>2795919.66</v>
          </cell>
          <cell r="O1388">
            <v>2826682.48</v>
          </cell>
          <cell r="P1388">
            <v>2803885.65</v>
          </cell>
          <cell r="Q1388">
            <v>2781500.43</v>
          </cell>
          <cell r="R1388">
            <v>2637960.75</v>
          </cell>
          <cell r="S1388">
            <v>2613194.4</v>
          </cell>
          <cell r="T1388">
            <v>2588429.11</v>
          </cell>
          <cell r="U1388">
            <v>2606357.52</v>
          </cell>
          <cell r="V1388">
            <v>2574887.41</v>
          </cell>
          <cell r="W1388">
            <v>2550089.5299999998</v>
          </cell>
          <cell r="X1388">
            <v>2526074.5699999998</v>
          </cell>
          <cell r="Y1388">
            <v>2494090.21</v>
          </cell>
          <cell r="Z1388">
            <v>2485524.9900000002</v>
          </cell>
          <cell r="AA1388">
            <v>2470883.33</v>
          </cell>
          <cell r="AD1388">
            <v>2781337.8374999999</v>
          </cell>
          <cell r="AE1388">
            <v>2767102.6391666667</v>
          </cell>
          <cell r="AF1388">
            <v>2747658.7379166665</v>
          </cell>
          <cell r="AG1388">
            <v>2729332.86</v>
          </cell>
          <cell r="AH1388">
            <v>2713116.7266666666</v>
          </cell>
          <cell r="AI1388">
            <v>2697855.0362500004</v>
          </cell>
          <cell r="AJ1388">
            <v>2682887.3058333332</v>
          </cell>
          <cell r="AK1388">
            <v>2669119.4270833335</v>
          </cell>
          <cell r="AL1388">
            <v>2656233.9562500003</v>
          </cell>
          <cell r="AM1388">
            <v>2636989.5320833335</v>
          </cell>
          <cell r="AN1388">
            <v>2609231.4562500003</v>
          </cell>
          <cell r="AP1388">
            <v>2509457.6754166665</v>
          </cell>
          <cell r="AT1388" t="str">
            <v>58</v>
          </cell>
        </row>
        <row r="1389">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D1389">
            <v>0</v>
          </cell>
          <cell r="AE1389">
            <v>0</v>
          </cell>
          <cell r="AF1389">
            <v>0</v>
          </cell>
          <cell r="AG1389">
            <v>0</v>
          </cell>
          <cell r="AH1389">
            <v>0</v>
          </cell>
          <cell r="AI1389">
            <v>0</v>
          </cell>
          <cell r="AJ1389">
            <v>0</v>
          </cell>
          <cell r="AK1389">
            <v>0</v>
          </cell>
          <cell r="AL1389">
            <v>0</v>
          </cell>
          <cell r="AM1389">
            <v>0</v>
          </cell>
          <cell r="AN1389">
            <v>0</v>
          </cell>
          <cell r="AP1389">
            <v>0</v>
          </cell>
          <cell r="AT1389" t="str">
            <v>22</v>
          </cell>
        </row>
        <row r="1390">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D1390">
            <v>0</v>
          </cell>
          <cell r="AE1390">
            <v>0</v>
          </cell>
          <cell r="AF1390">
            <v>0</v>
          </cell>
          <cell r="AG1390">
            <v>0</v>
          </cell>
          <cell r="AH1390">
            <v>0</v>
          </cell>
          <cell r="AI1390">
            <v>0</v>
          </cell>
          <cell r="AJ1390">
            <v>0</v>
          </cell>
          <cell r="AK1390">
            <v>0</v>
          </cell>
          <cell r="AL1390">
            <v>0</v>
          </cell>
          <cell r="AM1390">
            <v>0</v>
          </cell>
          <cell r="AN1390">
            <v>0</v>
          </cell>
          <cell r="AP1390">
            <v>0</v>
          </cell>
          <cell r="AT1390" t="str">
            <v>58</v>
          </cell>
        </row>
        <row r="1391">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D1391">
            <v>0</v>
          </cell>
          <cell r="AE1391">
            <v>0</v>
          </cell>
          <cell r="AF1391">
            <v>0</v>
          </cell>
          <cell r="AG1391">
            <v>0</v>
          </cell>
          <cell r="AH1391">
            <v>0</v>
          </cell>
          <cell r="AI1391">
            <v>0</v>
          </cell>
          <cell r="AJ1391">
            <v>0</v>
          </cell>
          <cell r="AK1391">
            <v>0</v>
          </cell>
          <cell r="AL1391">
            <v>0</v>
          </cell>
          <cell r="AM1391">
            <v>0</v>
          </cell>
          <cell r="AN1391">
            <v>0</v>
          </cell>
          <cell r="AP1391">
            <v>0</v>
          </cell>
          <cell r="AT1391">
            <v>0</v>
          </cell>
        </row>
        <row r="1392">
          <cell r="J1392">
            <v>10223802.039999999</v>
          </cell>
          <cell r="K1392">
            <v>7078029.9100000001</v>
          </cell>
          <cell r="L1392">
            <v>6632558.2400000002</v>
          </cell>
          <cell r="M1392">
            <v>6501168.3700000001</v>
          </cell>
          <cell r="N1392">
            <v>6344458.8700000001</v>
          </cell>
          <cell r="O1392">
            <v>6483595.1699999999</v>
          </cell>
          <cell r="P1392">
            <v>5025710.72</v>
          </cell>
          <cell r="Q1392">
            <v>4610274.3</v>
          </cell>
          <cell r="R1392">
            <v>5197863.1500000004</v>
          </cell>
          <cell r="S1392">
            <v>7814688.4500000002</v>
          </cell>
          <cell r="T1392">
            <v>3988746.73</v>
          </cell>
          <cell r="U1392">
            <v>3361074.68</v>
          </cell>
          <cell r="V1392">
            <v>4165536.46</v>
          </cell>
          <cell r="W1392">
            <v>5142627.5199999996</v>
          </cell>
          <cell r="X1392">
            <v>6595172.9500000002</v>
          </cell>
          <cell r="Y1392">
            <v>4794649.32</v>
          </cell>
          <cell r="Z1392">
            <v>6451859.4900000002</v>
          </cell>
          <cell r="AA1392">
            <v>6288629.1100000003</v>
          </cell>
          <cell r="AD1392">
            <v>10419825.4125</v>
          </cell>
          <cell r="AE1392">
            <v>9393601.6345833335</v>
          </cell>
          <cell r="AF1392">
            <v>8349202.0629166663</v>
          </cell>
          <cell r="AG1392">
            <v>7315401.3258333327</v>
          </cell>
          <cell r="AH1392">
            <v>6470764.6420833329</v>
          </cell>
          <cell r="AI1392">
            <v>5852736.4866666673</v>
          </cell>
          <cell r="AJ1392">
            <v>5519666.9879166661</v>
          </cell>
          <cell r="AK1392">
            <v>5437467.5012499997</v>
          </cell>
          <cell r="AL1392">
            <v>5364804.8204166666</v>
          </cell>
          <cell r="AM1392">
            <v>5298174.8858333342</v>
          </cell>
          <cell r="AN1392">
            <v>5294526.3258333346</v>
          </cell>
          <cell r="AP1392">
            <v>5652119.4725000001</v>
          </cell>
          <cell r="AT1392" t="str">
            <v>58</v>
          </cell>
        </row>
        <row r="1393">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D1393">
            <v>0</v>
          </cell>
          <cell r="AE1393">
            <v>0</v>
          </cell>
          <cell r="AF1393">
            <v>0</v>
          </cell>
          <cell r="AG1393">
            <v>0</v>
          </cell>
          <cell r="AH1393">
            <v>0</v>
          </cell>
          <cell r="AI1393">
            <v>0</v>
          </cell>
          <cell r="AJ1393">
            <v>0</v>
          </cell>
          <cell r="AK1393">
            <v>0</v>
          </cell>
          <cell r="AL1393">
            <v>0</v>
          </cell>
          <cell r="AM1393">
            <v>0</v>
          </cell>
          <cell r="AN1393">
            <v>0</v>
          </cell>
          <cell r="AP1393">
            <v>0</v>
          </cell>
          <cell r="AT1393" t="str">
            <v>5</v>
          </cell>
        </row>
        <row r="1394">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D1394">
            <v>0</v>
          </cell>
          <cell r="AE1394">
            <v>0</v>
          </cell>
          <cell r="AF1394">
            <v>0</v>
          </cell>
          <cell r="AG1394">
            <v>0</v>
          </cell>
          <cell r="AH1394">
            <v>0</v>
          </cell>
          <cell r="AI1394">
            <v>0</v>
          </cell>
          <cell r="AJ1394">
            <v>0</v>
          </cell>
          <cell r="AK1394">
            <v>0</v>
          </cell>
          <cell r="AL1394">
            <v>0</v>
          </cell>
          <cell r="AM1394">
            <v>0</v>
          </cell>
          <cell r="AN1394">
            <v>0</v>
          </cell>
          <cell r="AP1394">
            <v>0</v>
          </cell>
          <cell r="AT1394">
            <v>22</v>
          </cell>
        </row>
        <row r="1395">
          <cell r="J1395">
            <v>2864001.71</v>
          </cell>
          <cell r="K1395">
            <v>2484081.23</v>
          </cell>
          <cell r="L1395">
            <v>2161763.08</v>
          </cell>
          <cell r="M1395">
            <v>2330455.12</v>
          </cell>
          <cell r="N1395">
            <v>2570283.5</v>
          </cell>
          <cell r="O1395">
            <v>2403493.48</v>
          </cell>
          <cell r="P1395">
            <v>2426616.6</v>
          </cell>
          <cell r="Q1395">
            <v>2075066.85</v>
          </cell>
          <cell r="R1395">
            <v>2623772.7200000002</v>
          </cell>
          <cell r="S1395">
            <v>3267731.37</v>
          </cell>
          <cell r="T1395">
            <v>3108972.28</v>
          </cell>
          <cell r="U1395">
            <v>2343895.98</v>
          </cell>
          <cell r="V1395">
            <v>2503633.17</v>
          </cell>
          <cell r="W1395">
            <v>2568844.69</v>
          </cell>
          <cell r="X1395">
            <v>2627441.54</v>
          </cell>
          <cell r="Y1395">
            <v>2264116.41</v>
          </cell>
          <cell r="Z1395">
            <v>2569743.0299999998</v>
          </cell>
          <cell r="AA1395">
            <v>2595537.41</v>
          </cell>
          <cell r="AD1395">
            <v>3338546.4745833334</v>
          </cell>
          <cell r="AE1395">
            <v>3050143.2925000004</v>
          </cell>
          <cell r="AF1395">
            <v>2810651.7316666669</v>
          </cell>
          <cell r="AG1395">
            <v>2661951.8437500005</v>
          </cell>
          <cell r="AH1395">
            <v>2591302.5270833336</v>
          </cell>
          <cell r="AI1395">
            <v>2539995.8041666667</v>
          </cell>
          <cell r="AJ1395">
            <v>2528512.2591666668</v>
          </cell>
          <cell r="AK1395">
            <v>2551447.3391666668</v>
          </cell>
          <cell r="AL1395">
            <v>2568086.4954166668</v>
          </cell>
          <cell r="AM1395">
            <v>2565299.8629166665</v>
          </cell>
          <cell r="AN1395">
            <v>2573279.1737500001</v>
          </cell>
          <cell r="AP1395">
            <v>2639583.5433333335</v>
          </cell>
          <cell r="AT1395" t="str">
            <v>58</v>
          </cell>
        </row>
        <row r="1396">
          <cell r="J1396">
            <v>7827114.4400000004</v>
          </cell>
          <cell r="K1396">
            <v>7792785.04</v>
          </cell>
          <cell r="L1396">
            <v>7758455.6399999997</v>
          </cell>
          <cell r="M1396">
            <v>7724126.2400000002</v>
          </cell>
          <cell r="N1396">
            <v>7689796.8399999999</v>
          </cell>
          <cell r="O1396">
            <v>7655467.4400000004</v>
          </cell>
          <cell r="P1396">
            <v>7621138.04</v>
          </cell>
          <cell r="Q1396">
            <v>7586808.6399999997</v>
          </cell>
          <cell r="R1396">
            <v>7552479.2400000002</v>
          </cell>
          <cell r="S1396">
            <v>7518149.8399999999</v>
          </cell>
          <cell r="T1396">
            <v>7483820.4400000004</v>
          </cell>
          <cell r="U1396">
            <v>7449491.04</v>
          </cell>
          <cell r="V1396">
            <v>7415161.6399999997</v>
          </cell>
          <cell r="W1396">
            <v>7380832.2400000002</v>
          </cell>
          <cell r="X1396">
            <v>7346502.8399999999</v>
          </cell>
          <cell r="Y1396">
            <v>7312173.4400000004</v>
          </cell>
          <cell r="Z1396">
            <v>7277844.04</v>
          </cell>
          <cell r="AA1396">
            <v>7243514.6399999997</v>
          </cell>
          <cell r="AD1396">
            <v>7792785.0400000019</v>
          </cell>
          <cell r="AE1396">
            <v>7758455.6400000006</v>
          </cell>
          <cell r="AF1396">
            <v>7724126.2399999993</v>
          </cell>
          <cell r="AG1396">
            <v>7689796.8399999999</v>
          </cell>
          <cell r="AH1396">
            <v>7655467.4400000004</v>
          </cell>
          <cell r="AI1396">
            <v>7621138.0400000019</v>
          </cell>
          <cell r="AJ1396">
            <v>7586808.6400000006</v>
          </cell>
          <cell r="AK1396">
            <v>7552479.2399999993</v>
          </cell>
          <cell r="AL1396">
            <v>7518149.8399999999</v>
          </cell>
          <cell r="AM1396">
            <v>7483820.4400000004</v>
          </cell>
          <cell r="AN1396">
            <v>7449491.0400000019</v>
          </cell>
          <cell r="AP1396">
            <v>7380832.2441666657</v>
          </cell>
          <cell r="AT1396" t="str">
            <v>5</v>
          </cell>
        </row>
        <row r="1397">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D1397">
            <v>0</v>
          </cell>
          <cell r="AE1397">
            <v>0</v>
          </cell>
          <cell r="AF1397">
            <v>0</v>
          </cell>
          <cell r="AG1397">
            <v>0</v>
          </cell>
          <cell r="AH1397">
            <v>0</v>
          </cell>
          <cell r="AI1397">
            <v>0</v>
          </cell>
          <cell r="AJ1397">
            <v>0</v>
          </cell>
          <cell r="AK1397">
            <v>0</v>
          </cell>
          <cell r="AL1397">
            <v>0</v>
          </cell>
          <cell r="AM1397">
            <v>0</v>
          </cell>
          <cell r="AN1397">
            <v>0</v>
          </cell>
          <cell r="AP1397">
            <v>0</v>
          </cell>
          <cell r="AT1397">
            <v>22</v>
          </cell>
        </row>
        <row r="1398">
          <cell r="J1398">
            <v>0</v>
          </cell>
          <cell r="K1398">
            <v>0</v>
          </cell>
          <cell r="L1398">
            <v>0</v>
          </cell>
          <cell r="M1398">
            <v>0</v>
          </cell>
          <cell r="N1398">
            <v>0</v>
          </cell>
          <cell r="O1398">
            <v>0</v>
          </cell>
          <cell r="P1398">
            <v>0</v>
          </cell>
          <cell r="Q1398">
            <v>2631118.6</v>
          </cell>
          <cell r="R1398">
            <v>0</v>
          </cell>
          <cell r="S1398">
            <v>0</v>
          </cell>
          <cell r="T1398">
            <v>0</v>
          </cell>
          <cell r="U1398">
            <v>0</v>
          </cell>
          <cell r="V1398">
            <v>0</v>
          </cell>
          <cell r="W1398">
            <v>0</v>
          </cell>
          <cell r="X1398">
            <v>0</v>
          </cell>
          <cell r="Y1398">
            <v>0</v>
          </cell>
          <cell r="Z1398">
            <v>0</v>
          </cell>
          <cell r="AA1398">
            <v>0</v>
          </cell>
          <cell r="AD1398">
            <v>109629.94166666667</v>
          </cell>
          <cell r="AE1398">
            <v>219259.88333333333</v>
          </cell>
          <cell r="AF1398">
            <v>219259.88333333333</v>
          </cell>
          <cell r="AG1398">
            <v>219259.88333333333</v>
          </cell>
          <cell r="AH1398">
            <v>219259.88333333333</v>
          </cell>
          <cell r="AI1398">
            <v>219259.88333333333</v>
          </cell>
          <cell r="AJ1398">
            <v>219259.88333333333</v>
          </cell>
          <cell r="AK1398">
            <v>219259.88333333333</v>
          </cell>
          <cell r="AL1398">
            <v>219259.88333333333</v>
          </cell>
          <cell r="AM1398">
            <v>219259.88333333333</v>
          </cell>
          <cell r="AN1398">
            <v>219259.88333333333</v>
          </cell>
          <cell r="AP1398">
            <v>109629.94166666667</v>
          </cell>
          <cell r="AT1398" t="str">
            <v>58</v>
          </cell>
        </row>
        <row r="1399">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D1399">
            <v>0</v>
          </cell>
          <cell r="AE1399">
            <v>0</v>
          </cell>
          <cell r="AF1399">
            <v>0</v>
          </cell>
          <cell r="AG1399">
            <v>0</v>
          </cell>
          <cell r="AH1399">
            <v>0</v>
          </cell>
          <cell r="AI1399">
            <v>0</v>
          </cell>
          <cell r="AJ1399">
            <v>0</v>
          </cell>
          <cell r="AK1399">
            <v>0</v>
          </cell>
          <cell r="AL1399">
            <v>0</v>
          </cell>
          <cell r="AM1399">
            <v>0</v>
          </cell>
          <cell r="AN1399">
            <v>0</v>
          </cell>
          <cell r="AP1399">
            <v>0</v>
          </cell>
          <cell r="AT1399" t="str">
            <v>56</v>
          </cell>
        </row>
        <row r="1400">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D1400">
            <v>0</v>
          </cell>
          <cell r="AE1400">
            <v>0</v>
          </cell>
          <cell r="AF1400">
            <v>0</v>
          </cell>
          <cell r="AG1400">
            <v>0</v>
          </cell>
          <cell r="AH1400">
            <v>0</v>
          </cell>
          <cell r="AI1400">
            <v>0</v>
          </cell>
          <cell r="AJ1400">
            <v>0</v>
          </cell>
          <cell r="AK1400">
            <v>0</v>
          </cell>
          <cell r="AL1400">
            <v>0</v>
          </cell>
          <cell r="AM1400">
            <v>0</v>
          </cell>
          <cell r="AN1400">
            <v>0</v>
          </cell>
          <cell r="AP1400">
            <v>0</v>
          </cell>
          <cell r="AT1400">
            <v>22</v>
          </cell>
        </row>
        <row r="1401">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D1401">
            <v>0</v>
          </cell>
          <cell r="AE1401">
            <v>0</v>
          </cell>
          <cell r="AF1401">
            <v>0</v>
          </cell>
          <cell r="AG1401">
            <v>0</v>
          </cell>
          <cell r="AH1401">
            <v>0</v>
          </cell>
          <cell r="AI1401">
            <v>0</v>
          </cell>
          <cell r="AJ1401">
            <v>0</v>
          </cell>
          <cell r="AK1401">
            <v>0</v>
          </cell>
          <cell r="AL1401">
            <v>0</v>
          </cell>
          <cell r="AM1401">
            <v>0</v>
          </cell>
          <cell r="AN1401">
            <v>0</v>
          </cell>
          <cell r="AP1401">
            <v>0</v>
          </cell>
          <cell r="AT1401">
            <v>0</v>
          </cell>
        </row>
        <row r="1402">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D1402">
            <v>0</v>
          </cell>
          <cell r="AE1402">
            <v>0</v>
          </cell>
          <cell r="AF1402">
            <v>0</v>
          </cell>
          <cell r="AG1402">
            <v>0</v>
          </cell>
          <cell r="AH1402">
            <v>0</v>
          </cell>
          <cell r="AI1402">
            <v>0</v>
          </cell>
          <cell r="AJ1402">
            <v>0</v>
          </cell>
          <cell r="AK1402">
            <v>0</v>
          </cell>
          <cell r="AL1402">
            <v>0</v>
          </cell>
          <cell r="AM1402">
            <v>0</v>
          </cell>
          <cell r="AN1402">
            <v>0</v>
          </cell>
          <cell r="AP1402">
            <v>0</v>
          </cell>
          <cell r="AT1402" t="str">
            <v>58</v>
          </cell>
        </row>
        <row r="1403">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D1403">
            <v>0</v>
          </cell>
          <cell r="AE1403">
            <v>0</v>
          </cell>
          <cell r="AF1403">
            <v>0</v>
          </cell>
          <cell r="AG1403">
            <v>0</v>
          </cell>
          <cell r="AH1403">
            <v>0</v>
          </cell>
          <cell r="AI1403">
            <v>0</v>
          </cell>
          <cell r="AJ1403">
            <v>0</v>
          </cell>
          <cell r="AK1403">
            <v>0</v>
          </cell>
          <cell r="AL1403">
            <v>0</v>
          </cell>
          <cell r="AM1403">
            <v>0</v>
          </cell>
          <cell r="AN1403">
            <v>0</v>
          </cell>
          <cell r="AP1403">
            <v>0</v>
          </cell>
          <cell r="AT1403">
            <v>0</v>
          </cell>
        </row>
        <row r="1404">
          <cell r="J1404">
            <v>20972859.370000001</v>
          </cell>
          <cell r="K1404">
            <v>15404467.880000001</v>
          </cell>
          <cell r="L1404">
            <v>13537894.99</v>
          </cell>
          <cell r="M1404">
            <v>12557351.4</v>
          </cell>
          <cell r="N1404">
            <v>11143717.800000001</v>
          </cell>
          <cell r="O1404">
            <v>11258055.15</v>
          </cell>
          <cell r="P1404">
            <v>10875485.76</v>
          </cell>
          <cell r="Q1404">
            <v>10849053.92</v>
          </cell>
          <cell r="R1404">
            <v>9847446.8200000003</v>
          </cell>
          <cell r="S1404">
            <v>16186003.859999999</v>
          </cell>
          <cell r="T1404">
            <v>10579279.869999999</v>
          </cell>
          <cell r="U1404">
            <v>8067666.8600000003</v>
          </cell>
          <cell r="V1404">
            <v>8888461.0800000001</v>
          </cell>
          <cell r="W1404">
            <v>10268342</v>
          </cell>
          <cell r="X1404">
            <v>12745361.73</v>
          </cell>
          <cell r="Y1404">
            <v>9631825.0999999996</v>
          </cell>
          <cell r="Z1404">
            <v>10985203.51</v>
          </cell>
          <cell r="AA1404">
            <v>10108234.92</v>
          </cell>
          <cell r="AD1404">
            <v>20321224.197916668</v>
          </cell>
          <cell r="AE1404">
            <v>18729570.824583333</v>
          </cell>
          <cell r="AF1404">
            <v>16804559.136249997</v>
          </cell>
          <cell r="AG1404">
            <v>14820146.084583335</v>
          </cell>
          <cell r="AH1404">
            <v>13255758.604999999</v>
          </cell>
          <cell r="AI1404">
            <v>12103090.377916666</v>
          </cell>
          <cell r="AJ1404">
            <v>11385568.537500001</v>
          </cell>
          <cell r="AK1404">
            <v>11138541.073333334</v>
          </cell>
          <cell r="AL1404">
            <v>10983621.925000001</v>
          </cell>
          <cell r="AM1404">
            <v>10855120.233749999</v>
          </cell>
          <cell r="AN1404">
            <v>10800606.295416666</v>
          </cell>
          <cell r="AP1404">
            <v>10798177.617916668</v>
          </cell>
          <cell r="AT1404" t="str">
            <v>58</v>
          </cell>
        </row>
        <row r="1405">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D1405">
            <v>0</v>
          </cell>
          <cell r="AE1405">
            <v>0</v>
          </cell>
          <cell r="AF1405">
            <v>0</v>
          </cell>
          <cell r="AG1405">
            <v>0</v>
          </cell>
          <cell r="AH1405">
            <v>0</v>
          </cell>
          <cell r="AI1405">
            <v>0</v>
          </cell>
          <cell r="AJ1405">
            <v>0</v>
          </cell>
          <cell r="AK1405">
            <v>0</v>
          </cell>
          <cell r="AL1405">
            <v>0</v>
          </cell>
          <cell r="AM1405">
            <v>0</v>
          </cell>
          <cell r="AN1405">
            <v>0</v>
          </cell>
          <cell r="AP1405">
            <v>0</v>
          </cell>
          <cell r="AT1405" t="str">
            <v>58</v>
          </cell>
        </row>
        <row r="1406">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D1406">
            <v>0</v>
          </cell>
          <cell r="AE1406">
            <v>0</v>
          </cell>
          <cell r="AF1406">
            <v>0</v>
          </cell>
          <cell r="AG1406">
            <v>0</v>
          </cell>
          <cell r="AH1406">
            <v>0</v>
          </cell>
          <cell r="AI1406">
            <v>0</v>
          </cell>
          <cell r="AJ1406">
            <v>0</v>
          </cell>
          <cell r="AK1406">
            <v>0</v>
          </cell>
          <cell r="AL1406">
            <v>0</v>
          </cell>
          <cell r="AM1406">
            <v>0</v>
          </cell>
          <cell r="AN1406">
            <v>0</v>
          </cell>
          <cell r="AP1406">
            <v>0</v>
          </cell>
          <cell r="AT1406" t="str">
            <v>58</v>
          </cell>
        </row>
        <row r="1407">
          <cell r="J1407">
            <v>4549017.51</v>
          </cell>
          <cell r="K1407">
            <v>4466568.24</v>
          </cell>
          <cell r="L1407">
            <v>3909905.97</v>
          </cell>
          <cell r="M1407">
            <v>4102882.74</v>
          </cell>
          <cell r="N1407">
            <v>4575808.84</v>
          </cell>
          <cell r="O1407">
            <v>3608600.46</v>
          </cell>
          <cell r="P1407">
            <v>4461977.96</v>
          </cell>
          <cell r="Q1407">
            <v>3616125.39</v>
          </cell>
          <cell r="R1407">
            <v>4274155.22</v>
          </cell>
          <cell r="S1407">
            <v>5345760.8899999997</v>
          </cell>
          <cell r="T1407">
            <v>4995290.78</v>
          </cell>
          <cell r="U1407">
            <v>3577634.42</v>
          </cell>
          <cell r="V1407">
            <v>3969750.04</v>
          </cell>
          <cell r="W1407">
            <v>3814057.21</v>
          </cell>
          <cell r="X1407">
            <v>3704361.11</v>
          </cell>
          <cell r="Y1407">
            <v>2754026.13</v>
          </cell>
          <cell r="Z1407">
            <v>2882573.33</v>
          </cell>
          <cell r="AA1407">
            <v>2317415.65</v>
          </cell>
          <cell r="AD1407">
            <v>5756204.5612500012</v>
          </cell>
          <cell r="AE1407">
            <v>5229743.9083333332</v>
          </cell>
          <cell r="AF1407">
            <v>4768627.9416666664</v>
          </cell>
          <cell r="AG1407">
            <v>4468919.9604166662</v>
          </cell>
          <cell r="AH1407">
            <v>4345259.8891666671</v>
          </cell>
          <cell r="AI1407">
            <v>4266174.5570833338</v>
          </cell>
          <cell r="AJ1407">
            <v>4214850.4529166669</v>
          </cell>
          <cell r="AK1407">
            <v>4179098.124166667</v>
          </cell>
          <cell r="AL1407">
            <v>4114331.3962500002</v>
          </cell>
          <cell r="AM1407">
            <v>3987577.5579166673</v>
          </cell>
          <cell r="AN1407">
            <v>3863226.7112500002</v>
          </cell>
          <cell r="AP1407">
            <v>3660852.0216666665</v>
          </cell>
          <cell r="AT1407" t="str">
            <v>58</v>
          </cell>
        </row>
        <row r="1408">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D1408">
            <v>0</v>
          </cell>
          <cell r="AE1408">
            <v>0</v>
          </cell>
          <cell r="AF1408">
            <v>0</v>
          </cell>
          <cell r="AG1408">
            <v>0</v>
          </cell>
          <cell r="AH1408">
            <v>0</v>
          </cell>
          <cell r="AI1408">
            <v>0</v>
          </cell>
          <cell r="AJ1408">
            <v>0</v>
          </cell>
          <cell r="AK1408">
            <v>0</v>
          </cell>
          <cell r="AL1408">
            <v>0</v>
          </cell>
          <cell r="AM1408">
            <v>0</v>
          </cell>
          <cell r="AN1408">
            <v>0</v>
          </cell>
          <cell r="AP1408">
            <v>0</v>
          </cell>
          <cell r="AT1408" t="str">
            <v>58</v>
          </cell>
        </row>
        <row r="1409">
          <cell r="J1409">
            <v>5250116.87</v>
          </cell>
          <cell r="K1409">
            <v>5181895.82</v>
          </cell>
          <cell r="L1409">
            <v>4956209.66</v>
          </cell>
          <cell r="M1409">
            <v>4978072.24</v>
          </cell>
          <cell r="N1409">
            <v>4874667.9400000004</v>
          </cell>
          <cell r="O1409">
            <v>4737606.79</v>
          </cell>
          <cell r="P1409">
            <v>4806855.21</v>
          </cell>
          <cell r="Q1409">
            <v>4494697.67</v>
          </cell>
          <cell r="R1409">
            <v>4715658.0599999996</v>
          </cell>
          <cell r="S1409">
            <v>4883646.3</v>
          </cell>
          <cell r="T1409">
            <v>5061243.7699999996</v>
          </cell>
          <cell r="U1409">
            <v>5077085.21</v>
          </cell>
          <cell r="V1409">
            <v>5003819.71</v>
          </cell>
          <cell r="W1409">
            <v>5021064.53</v>
          </cell>
          <cell r="X1409">
            <v>4563405.3499999996</v>
          </cell>
          <cell r="Y1409">
            <v>4468344.6900000004</v>
          </cell>
          <cell r="Z1409">
            <v>4470183.25</v>
          </cell>
          <cell r="AA1409">
            <v>4552409.38</v>
          </cell>
          <cell r="AD1409">
            <v>4946612.375</v>
          </cell>
          <cell r="AE1409">
            <v>4945028.3904166669</v>
          </cell>
          <cell r="AF1409">
            <v>4938558.8187500006</v>
          </cell>
          <cell r="AG1409">
            <v>4929273.6550000012</v>
          </cell>
          <cell r="AH1409">
            <v>4921021.1387499999</v>
          </cell>
          <cell r="AI1409">
            <v>4907883.9133333331</v>
          </cell>
          <cell r="AJ1409">
            <v>4890920.2279166663</v>
          </cell>
          <cell r="AK1409">
            <v>4867852.0779166678</v>
          </cell>
          <cell r="AL1409">
            <v>4830246.5837499993</v>
          </cell>
          <cell r="AM1409">
            <v>4792154.4070833335</v>
          </cell>
          <cell r="AN1409">
            <v>4767584.3195833331</v>
          </cell>
          <cell r="AP1409">
            <v>4751939.0570833338</v>
          </cell>
          <cell r="AT1409">
            <v>0</v>
          </cell>
        </row>
        <row r="1410">
          <cell r="J1410">
            <v>872450.95</v>
          </cell>
          <cell r="K1410">
            <v>888275.15</v>
          </cell>
          <cell r="L1410">
            <v>940380.71</v>
          </cell>
          <cell r="M1410">
            <v>829008.13</v>
          </cell>
          <cell r="N1410">
            <v>949273.5</v>
          </cell>
          <cell r="O1410">
            <v>957715.15</v>
          </cell>
          <cell r="P1410">
            <v>1045519.96</v>
          </cell>
          <cell r="Q1410">
            <v>959793.8</v>
          </cell>
          <cell r="R1410">
            <v>1183367.18</v>
          </cell>
          <cell r="S1410">
            <v>1176844.97</v>
          </cell>
          <cell r="T1410">
            <v>1309496.5</v>
          </cell>
          <cell r="U1410">
            <v>1106469</v>
          </cell>
          <cell r="V1410">
            <v>1170394.6399999999</v>
          </cell>
          <cell r="W1410">
            <v>950211.22</v>
          </cell>
          <cell r="X1410">
            <v>975583.77</v>
          </cell>
          <cell r="Y1410">
            <v>1051573.6000000001</v>
          </cell>
          <cell r="Z1410">
            <v>915070.87</v>
          </cell>
          <cell r="AA1410">
            <v>967645.84</v>
          </cell>
          <cell r="AD1410">
            <v>1025406.9866666665</v>
          </cell>
          <cell r="AE1410">
            <v>1003088.4462500002</v>
          </cell>
          <cell r="AF1410">
            <v>974558.0145833334</v>
          </cell>
          <cell r="AG1410">
            <v>978440.93374999997</v>
          </cell>
          <cell r="AH1410">
            <v>1007433.7075</v>
          </cell>
          <cell r="AI1410">
            <v>1030630.5704166666</v>
          </cell>
          <cell r="AJ1410">
            <v>1045625.5604166667</v>
          </cell>
          <cell r="AK1410">
            <v>1049673.0241666667</v>
          </cell>
          <cell r="AL1410">
            <v>1060413.3795833334</v>
          </cell>
          <cell r="AM1410">
            <v>1068261.83125</v>
          </cell>
          <cell r="AN1410">
            <v>1067250.5004166665</v>
          </cell>
          <cell r="AP1410">
            <v>1057173.7687499998</v>
          </cell>
          <cell r="AT1410">
            <v>0</v>
          </cell>
        </row>
        <row r="1411">
          <cell r="J1411">
            <v>1077418.1299999999</v>
          </cell>
          <cell r="K1411">
            <v>1062824.33</v>
          </cell>
          <cell r="L1411">
            <v>1048230.52</v>
          </cell>
          <cell r="M1411">
            <v>1035431.42</v>
          </cell>
          <cell r="N1411">
            <v>1020837.62</v>
          </cell>
          <cell r="O1411">
            <v>1006237.61</v>
          </cell>
          <cell r="P1411">
            <v>991542.49</v>
          </cell>
          <cell r="Q1411">
            <v>976948.68</v>
          </cell>
          <cell r="R1411">
            <v>966193.42</v>
          </cell>
          <cell r="S1411">
            <v>969981.22</v>
          </cell>
          <cell r="T1411">
            <v>955475.78</v>
          </cell>
          <cell r="U1411">
            <v>940661.31</v>
          </cell>
          <cell r="V1411">
            <v>926158.83</v>
          </cell>
          <cell r="W1411">
            <v>911565.03</v>
          </cell>
          <cell r="X1411">
            <v>896971.22</v>
          </cell>
          <cell r="Y1411">
            <v>882377.41</v>
          </cell>
          <cell r="Z1411">
            <v>874138.19</v>
          </cell>
          <cell r="AA1411">
            <v>859489.65</v>
          </cell>
          <cell r="AD1411">
            <v>1053383.3125</v>
          </cell>
          <cell r="AE1411">
            <v>1042433.7158333332</v>
          </cell>
          <cell r="AF1411">
            <v>1031562.74625</v>
          </cell>
          <cell r="AG1411">
            <v>1021424.9558333334</v>
          </cell>
          <cell r="AH1411">
            <v>1010336.55625</v>
          </cell>
          <cell r="AI1411">
            <v>998012.74000000011</v>
          </cell>
          <cell r="AJ1411">
            <v>985407.79833333334</v>
          </cell>
          <cell r="AK1411">
            <v>972802.85666666646</v>
          </cell>
          <cell r="AL1411">
            <v>960123.13541666663</v>
          </cell>
          <cell r="AM1411">
            <v>947633.40874999994</v>
          </cell>
          <cell r="AN1411">
            <v>935406.4341666667</v>
          </cell>
          <cell r="AP1411">
            <v>911152.54666666675</v>
          </cell>
          <cell r="AT1411">
            <v>0</v>
          </cell>
        </row>
        <row r="1412">
          <cell r="J1412">
            <v>29387.34</v>
          </cell>
          <cell r="K1412">
            <v>28337.8</v>
          </cell>
          <cell r="L1412">
            <v>27288.25</v>
          </cell>
          <cell r="M1412">
            <v>26238.71</v>
          </cell>
          <cell r="N1412">
            <v>25189.16</v>
          </cell>
          <cell r="O1412">
            <v>24139.62</v>
          </cell>
          <cell r="P1412">
            <v>23090.07</v>
          </cell>
          <cell r="Q1412">
            <v>22040.53</v>
          </cell>
          <cell r="R1412">
            <v>20990.98</v>
          </cell>
          <cell r="S1412">
            <v>19941.439999999999</v>
          </cell>
          <cell r="T1412">
            <v>18891.89</v>
          </cell>
          <cell r="U1412">
            <v>17842.349999999999</v>
          </cell>
          <cell r="V1412">
            <v>16792.8</v>
          </cell>
          <cell r="W1412">
            <v>15743.26</v>
          </cell>
          <cell r="X1412">
            <v>14693.71</v>
          </cell>
          <cell r="Y1412">
            <v>13644.17</v>
          </cell>
          <cell r="Z1412">
            <v>12594.62</v>
          </cell>
          <cell r="AA1412">
            <v>11545.08</v>
          </cell>
          <cell r="AD1412">
            <v>28337.797499999997</v>
          </cell>
          <cell r="AE1412">
            <v>27288.252500000002</v>
          </cell>
          <cell r="AF1412">
            <v>26238.707500000004</v>
          </cell>
          <cell r="AG1412">
            <v>25189.162499999995</v>
          </cell>
          <cell r="AH1412">
            <v>24139.617500000004</v>
          </cell>
          <cell r="AI1412">
            <v>23090.072499999998</v>
          </cell>
          <cell r="AJ1412">
            <v>22040.5275</v>
          </cell>
          <cell r="AK1412">
            <v>20990.982500000002</v>
          </cell>
          <cell r="AL1412">
            <v>19941.4375</v>
          </cell>
          <cell r="AM1412">
            <v>18891.892500000002</v>
          </cell>
          <cell r="AN1412">
            <v>17842.3475</v>
          </cell>
          <cell r="AP1412">
            <v>15743.2575</v>
          </cell>
          <cell r="AT1412" t="str">
            <v>39</v>
          </cell>
        </row>
        <row r="1413">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D1413">
            <v>0</v>
          </cell>
          <cell r="AE1413">
            <v>0</v>
          </cell>
          <cell r="AF1413">
            <v>0</v>
          </cell>
          <cell r="AG1413">
            <v>0</v>
          </cell>
          <cell r="AH1413">
            <v>0</v>
          </cell>
          <cell r="AI1413">
            <v>0</v>
          </cell>
          <cell r="AJ1413">
            <v>0</v>
          </cell>
          <cell r="AK1413">
            <v>0</v>
          </cell>
          <cell r="AL1413">
            <v>0</v>
          </cell>
          <cell r="AM1413">
            <v>0</v>
          </cell>
          <cell r="AN1413">
            <v>0</v>
          </cell>
          <cell r="AP1413">
            <v>0</v>
          </cell>
          <cell r="AT1413">
            <v>22</v>
          </cell>
        </row>
        <row r="1414">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D1414">
            <v>0</v>
          </cell>
          <cell r="AE1414">
            <v>0</v>
          </cell>
          <cell r="AF1414">
            <v>0</v>
          </cell>
          <cell r="AG1414">
            <v>0</v>
          </cell>
          <cell r="AH1414">
            <v>0</v>
          </cell>
          <cell r="AI1414">
            <v>0</v>
          </cell>
          <cell r="AJ1414">
            <v>0</v>
          </cell>
          <cell r="AK1414">
            <v>0</v>
          </cell>
          <cell r="AL1414">
            <v>0</v>
          </cell>
          <cell r="AM1414">
            <v>0</v>
          </cell>
          <cell r="AN1414">
            <v>0</v>
          </cell>
          <cell r="AP1414">
            <v>0</v>
          </cell>
          <cell r="AT1414">
            <v>0</v>
          </cell>
        </row>
        <row r="1415">
          <cell r="J1415">
            <v>-100268.57</v>
          </cell>
          <cell r="K1415">
            <v>-101591.87</v>
          </cell>
          <cell r="L1415">
            <v>-102915.17</v>
          </cell>
          <cell r="M1415">
            <v>-100949.01</v>
          </cell>
          <cell r="N1415">
            <v>-102272.31</v>
          </cell>
          <cell r="O1415">
            <v>-103595.61</v>
          </cell>
          <cell r="P1415">
            <v>-104918.91</v>
          </cell>
          <cell r="Q1415">
            <v>-106242.2</v>
          </cell>
          <cell r="R1415">
            <v>-107565.5</v>
          </cell>
          <cell r="S1415">
            <v>-108888.8</v>
          </cell>
          <cell r="T1415">
            <v>-110212.09</v>
          </cell>
          <cell r="U1415">
            <v>-111535.39</v>
          </cell>
          <cell r="V1415">
            <v>-112858.69</v>
          </cell>
          <cell r="W1415">
            <v>-114181.99</v>
          </cell>
          <cell r="X1415">
            <v>-115505.28</v>
          </cell>
          <cell r="Y1415">
            <v>-116828.58</v>
          </cell>
          <cell r="Z1415">
            <v>-118151.88</v>
          </cell>
          <cell r="AA1415">
            <v>-119475.18</v>
          </cell>
          <cell r="AD1415">
            <v>-100358.32791666668</v>
          </cell>
          <cell r="AE1415">
            <v>-101407.50374999999</v>
          </cell>
          <cell r="AF1415">
            <v>-102456.67958333332</v>
          </cell>
          <cell r="AG1415">
            <v>-103505.85541666666</v>
          </cell>
          <cell r="AH1415">
            <v>-104555.03125</v>
          </cell>
          <cell r="AI1415">
            <v>-105604.20749999997</v>
          </cell>
          <cell r="AJ1415">
            <v>-106653.38416666666</v>
          </cell>
          <cell r="AK1415">
            <v>-107702.56041666667</v>
          </cell>
          <cell r="AL1415">
            <v>-108888.79708333332</v>
          </cell>
          <cell r="AM1415">
            <v>-110212.09458333334</v>
          </cell>
          <cell r="AN1415">
            <v>-111535.39208333334</v>
          </cell>
          <cell r="AP1415">
            <v>-114099.59041666666</v>
          </cell>
          <cell r="AT1415">
            <v>0</v>
          </cell>
        </row>
        <row r="1416">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D1416">
            <v>0</v>
          </cell>
          <cell r="AE1416">
            <v>0</v>
          </cell>
          <cell r="AF1416">
            <v>0</v>
          </cell>
          <cell r="AG1416">
            <v>0</v>
          </cell>
          <cell r="AH1416">
            <v>0</v>
          </cell>
          <cell r="AI1416">
            <v>0</v>
          </cell>
          <cell r="AJ1416">
            <v>0</v>
          </cell>
          <cell r="AK1416">
            <v>0</v>
          </cell>
          <cell r="AL1416">
            <v>0</v>
          </cell>
          <cell r="AM1416">
            <v>0</v>
          </cell>
          <cell r="AN1416">
            <v>0</v>
          </cell>
          <cell r="AP1416">
            <v>0</v>
          </cell>
          <cell r="AT1416">
            <v>0</v>
          </cell>
        </row>
        <row r="1417">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D1417">
            <v>0</v>
          </cell>
          <cell r="AE1417">
            <v>0</v>
          </cell>
          <cell r="AF1417">
            <v>0</v>
          </cell>
          <cell r="AG1417">
            <v>0</v>
          </cell>
          <cell r="AH1417">
            <v>0</v>
          </cell>
          <cell r="AI1417">
            <v>0</v>
          </cell>
          <cell r="AJ1417">
            <v>0</v>
          </cell>
          <cell r="AK1417">
            <v>0</v>
          </cell>
          <cell r="AL1417">
            <v>0</v>
          </cell>
          <cell r="AM1417">
            <v>0</v>
          </cell>
          <cell r="AN1417">
            <v>0</v>
          </cell>
          <cell r="AP1417">
            <v>0</v>
          </cell>
          <cell r="AT1417" t="str">
            <v>58</v>
          </cell>
        </row>
        <row r="1418">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D1418">
            <v>0</v>
          </cell>
          <cell r="AE1418">
            <v>0</v>
          </cell>
          <cell r="AF1418">
            <v>0</v>
          </cell>
          <cell r="AG1418">
            <v>0</v>
          </cell>
          <cell r="AH1418">
            <v>0</v>
          </cell>
          <cell r="AI1418">
            <v>0</v>
          </cell>
          <cell r="AJ1418">
            <v>0</v>
          </cell>
          <cell r="AK1418">
            <v>0</v>
          </cell>
          <cell r="AL1418">
            <v>0</v>
          </cell>
          <cell r="AM1418">
            <v>0</v>
          </cell>
          <cell r="AN1418">
            <v>0</v>
          </cell>
          <cell r="AP1418">
            <v>14621651.91375</v>
          </cell>
          <cell r="AT1418" t="str">
            <v>58</v>
          </cell>
        </row>
        <row r="1419">
          <cell r="J1419">
            <v>14061092.529999999</v>
          </cell>
          <cell r="K1419">
            <v>14144048.23</v>
          </cell>
          <cell r="L1419">
            <v>14227004.289999999</v>
          </cell>
          <cell r="M1419">
            <v>14310592.91</v>
          </cell>
          <cell r="N1419">
            <v>14393031.859999999</v>
          </cell>
          <cell r="O1419">
            <v>14476045.65</v>
          </cell>
          <cell r="P1419">
            <v>14559059.439999999</v>
          </cell>
          <cell r="Q1419">
            <v>14642073.220000001</v>
          </cell>
          <cell r="R1419">
            <v>14725264.59</v>
          </cell>
          <cell r="S1419">
            <v>14808455.93</v>
          </cell>
          <cell r="T1419">
            <v>14891647.27</v>
          </cell>
          <cell r="U1419">
            <v>14974788.76</v>
          </cell>
          <cell r="V1419">
            <v>15057955.18</v>
          </cell>
          <cell r="W1419">
            <v>15141121.6</v>
          </cell>
          <cell r="X1419">
            <v>15224288.02</v>
          </cell>
          <cell r="Y1419">
            <v>15308039.99</v>
          </cell>
          <cell r="Z1419">
            <v>15391791.960000001</v>
          </cell>
          <cell r="AA1419">
            <v>15475543.93</v>
          </cell>
          <cell r="AD1419">
            <v>14241845.402083332</v>
          </cell>
          <cell r="AE1419">
            <v>14291586.055000002</v>
          </cell>
          <cell r="AF1419">
            <v>14341905.763333336</v>
          </cell>
          <cell r="AG1419">
            <v>14400887.165000001</v>
          </cell>
          <cell r="AH1419">
            <v>14476233.066666668</v>
          </cell>
          <cell r="AI1419">
            <v>14559294.667083332</v>
          </cell>
          <cell r="AJ1419">
            <v>14642375.334583335</v>
          </cell>
          <cell r="AK1419">
            <v>14725473.547083333</v>
          </cell>
          <cell r="AL1419">
            <v>14808587.330833333</v>
          </cell>
          <cell r="AM1419">
            <v>14891762.630000003</v>
          </cell>
          <cell r="AN1419">
            <v>14975023.395833334</v>
          </cell>
          <cell r="AP1419">
            <v>14881012.01375</v>
          </cell>
          <cell r="AT1419" t="str">
            <v>58</v>
          </cell>
        </row>
        <row r="1420">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D1420">
            <v>0</v>
          </cell>
          <cell r="AE1420">
            <v>0</v>
          </cell>
          <cell r="AF1420">
            <v>0</v>
          </cell>
          <cell r="AG1420">
            <v>0</v>
          </cell>
          <cell r="AH1420">
            <v>0</v>
          </cell>
          <cell r="AI1420">
            <v>0</v>
          </cell>
          <cell r="AJ1420">
            <v>0</v>
          </cell>
          <cell r="AK1420">
            <v>0</v>
          </cell>
          <cell r="AL1420">
            <v>0</v>
          </cell>
          <cell r="AM1420">
            <v>0</v>
          </cell>
          <cell r="AN1420">
            <v>0</v>
          </cell>
          <cell r="AP1420">
            <v>0</v>
          </cell>
          <cell r="AT1420">
            <v>0</v>
          </cell>
        </row>
        <row r="1421">
          <cell r="J1421">
            <v>331710.2</v>
          </cell>
          <cell r="K1421">
            <v>320271.92</v>
          </cell>
          <cell r="L1421">
            <v>308833.64</v>
          </cell>
          <cell r="M1421">
            <v>297395.34999999998</v>
          </cell>
          <cell r="N1421">
            <v>285957.07</v>
          </cell>
          <cell r="O1421">
            <v>274518.78000000003</v>
          </cell>
          <cell r="P1421">
            <v>263080.5</v>
          </cell>
          <cell r="Q1421">
            <v>251642.22</v>
          </cell>
          <cell r="R1421">
            <v>240203.94</v>
          </cell>
          <cell r="S1421">
            <v>228765.65</v>
          </cell>
          <cell r="T1421">
            <v>217327.37</v>
          </cell>
          <cell r="U1421">
            <v>205889.09</v>
          </cell>
          <cell r="V1421">
            <v>194450.8</v>
          </cell>
          <cell r="W1421">
            <v>183012.52</v>
          </cell>
          <cell r="X1421">
            <v>171574.24</v>
          </cell>
          <cell r="Y1421">
            <v>160135.95000000001</v>
          </cell>
          <cell r="Z1421">
            <v>148697.67000000001</v>
          </cell>
          <cell r="AA1421">
            <v>137259.38</v>
          </cell>
          <cell r="AD1421">
            <v>320271.91916666669</v>
          </cell>
          <cell r="AE1421">
            <v>308833.6358333333</v>
          </cell>
          <cell r="AF1421">
            <v>297395.35249999998</v>
          </cell>
          <cell r="AG1421">
            <v>285957.06916666665</v>
          </cell>
          <cell r="AH1421">
            <v>274518.78583333333</v>
          </cell>
          <cell r="AI1421">
            <v>263080.5025</v>
          </cell>
          <cell r="AJ1421">
            <v>251642.21916666665</v>
          </cell>
          <cell r="AK1421">
            <v>240203.93583333329</v>
          </cell>
          <cell r="AL1421">
            <v>228765.65249999997</v>
          </cell>
          <cell r="AM1421">
            <v>217327.36916666673</v>
          </cell>
          <cell r="AN1421">
            <v>205889.08583333335</v>
          </cell>
          <cell r="AP1421">
            <v>183012.51916666667</v>
          </cell>
          <cell r="AT1421" t="str">
            <v>22</v>
          </cell>
        </row>
        <row r="1422">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D1422">
            <v>0</v>
          </cell>
          <cell r="AE1422">
            <v>0</v>
          </cell>
          <cell r="AF1422">
            <v>0</v>
          </cell>
          <cell r="AG1422">
            <v>0</v>
          </cell>
          <cell r="AH1422">
            <v>0</v>
          </cell>
          <cell r="AI1422">
            <v>0</v>
          </cell>
          <cell r="AJ1422">
            <v>0</v>
          </cell>
          <cell r="AK1422">
            <v>0</v>
          </cell>
          <cell r="AL1422">
            <v>0</v>
          </cell>
          <cell r="AM1422">
            <v>0</v>
          </cell>
          <cell r="AN1422">
            <v>0</v>
          </cell>
          <cell r="AP1422">
            <v>0</v>
          </cell>
          <cell r="AT1422" t="str">
            <v>58</v>
          </cell>
        </row>
        <row r="1423">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D1423">
            <v>0</v>
          </cell>
          <cell r="AE1423">
            <v>0</v>
          </cell>
          <cell r="AF1423">
            <v>0</v>
          </cell>
          <cell r="AG1423">
            <v>0</v>
          </cell>
          <cell r="AH1423">
            <v>0</v>
          </cell>
          <cell r="AI1423">
            <v>0</v>
          </cell>
          <cell r="AJ1423">
            <v>0</v>
          </cell>
          <cell r="AK1423">
            <v>0</v>
          </cell>
          <cell r="AL1423">
            <v>0</v>
          </cell>
          <cell r="AM1423">
            <v>0</v>
          </cell>
          <cell r="AN1423">
            <v>0</v>
          </cell>
          <cell r="AP1423">
            <v>0</v>
          </cell>
          <cell r="AT1423">
            <v>0</v>
          </cell>
        </row>
        <row r="1424">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D1424">
            <v>0</v>
          </cell>
          <cell r="AE1424">
            <v>0</v>
          </cell>
          <cell r="AF1424">
            <v>0</v>
          </cell>
          <cell r="AG1424">
            <v>0</v>
          </cell>
          <cell r="AH1424">
            <v>0</v>
          </cell>
          <cell r="AI1424">
            <v>0</v>
          </cell>
          <cell r="AJ1424">
            <v>0</v>
          </cell>
          <cell r="AK1424">
            <v>0</v>
          </cell>
          <cell r="AL1424">
            <v>0</v>
          </cell>
          <cell r="AM1424">
            <v>0</v>
          </cell>
          <cell r="AN1424">
            <v>0</v>
          </cell>
          <cell r="AP1424">
            <v>0</v>
          </cell>
          <cell r="AT1424" t="str">
            <v>58</v>
          </cell>
        </row>
        <row r="1425">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D1425">
            <v>0</v>
          </cell>
          <cell r="AE1425">
            <v>0</v>
          </cell>
          <cell r="AF1425">
            <v>0</v>
          </cell>
          <cell r="AG1425">
            <v>0</v>
          </cell>
          <cell r="AH1425">
            <v>0</v>
          </cell>
          <cell r="AI1425">
            <v>0</v>
          </cell>
          <cell r="AJ1425">
            <v>0</v>
          </cell>
          <cell r="AK1425">
            <v>0</v>
          </cell>
          <cell r="AL1425">
            <v>0</v>
          </cell>
          <cell r="AM1425">
            <v>0</v>
          </cell>
          <cell r="AN1425">
            <v>0</v>
          </cell>
          <cell r="AP1425">
            <v>0</v>
          </cell>
          <cell r="AT1425" t="str">
            <v>58</v>
          </cell>
        </row>
        <row r="1426">
          <cell r="J1426">
            <v>-1031089.63</v>
          </cell>
          <cell r="K1426">
            <v>-1050732.8</v>
          </cell>
          <cell r="L1426">
            <v>-1007442.59</v>
          </cell>
          <cell r="M1426">
            <v>-1019376.96</v>
          </cell>
          <cell r="N1426">
            <v>-1031617.27</v>
          </cell>
          <cell r="O1426">
            <v>-994394.03</v>
          </cell>
          <cell r="P1426">
            <v>-1072353.6299999999</v>
          </cell>
          <cell r="Q1426">
            <v>-1057203.75</v>
          </cell>
          <cell r="R1426">
            <v>-1103007.3799999999</v>
          </cell>
          <cell r="S1426">
            <v>-1121241.56</v>
          </cell>
          <cell r="T1426">
            <v>-1197798.75</v>
          </cell>
          <cell r="U1426">
            <v>-1227923.42</v>
          </cell>
          <cell r="V1426">
            <v>-1272127.8600000001</v>
          </cell>
          <cell r="W1426">
            <v>-1310131.83</v>
          </cell>
          <cell r="X1426">
            <v>-1335213.4099999999</v>
          </cell>
          <cell r="Y1426">
            <v>-1390604.51</v>
          </cell>
          <cell r="Z1426">
            <v>-1367158.94</v>
          </cell>
          <cell r="AA1426">
            <v>-1387060.27</v>
          </cell>
          <cell r="AD1426">
            <v>-1081201.98875</v>
          </cell>
          <cell r="AE1426">
            <v>-1075154.7145833333</v>
          </cell>
          <cell r="AF1426">
            <v>-1071321.7145833331</v>
          </cell>
          <cell r="AG1426">
            <v>-1071308.6220833336</v>
          </cell>
          <cell r="AH1426">
            <v>-1074417.2762499999</v>
          </cell>
          <cell r="AI1426">
            <v>-1086225.0737500002</v>
          </cell>
          <cell r="AJ1426">
            <v>-1107076.62625</v>
          </cell>
          <cell r="AK1426">
            <v>-1131542.0366666666</v>
          </cell>
          <cell r="AL1426">
            <v>-1160666.9687499998</v>
          </cell>
          <cell r="AM1426">
            <v>-1190115.68625</v>
          </cell>
          <cell r="AN1426">
            <v>-1220457.6824999999</v>
          </cell>
          <cell r="AP1426">
            <v>-1310735.8229166665</v>
          </cell>
          <cell r="AT1426">
            <v>0</v>
          </cell>
        </row>
        <row r="1427">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D1427">
            <v>0</v>
          </cell>
          <cell r="AE1427">
            <v>0</v>
          </cell>
          <cell r="AF1427">
            <v>0</v>
          </cell>
          <cell r="AG1427">
            <v>0</v>
          </cell>
          <cell r="AH1427">
            <v>0</v>
          </cell>
          <cell r="AI1427">
            <v>0</v>
          </cell>
          <cell r="AJ1427">
            <v>0</v>
          </cell>
          <cell r="AK1427">
            <v>0</v>
          </cell>
          <cell r="AL1427">
            <v>0</v>
          </cell>
          <cell r="AM1427">
            <v>0</v>
          </cell>
          <cell r="AN1427">
            <v>0</v>
          </cell>
          <cell r="AP1427">
            <v>0</v>
          </cell>
          <cell r="AT1427" t="str">
            <v>58</v>
          </cell>
        </row>
        <row r="1428">
          <cell r="J1428">
            <v>176679.87</v>
          </cell>
          <cell r="K1428">
            <v>176679.87</v>
          </cell>
          <cell r="L1428">
            <v>176679.87</v>
          </cell>
          <cell r="M1428">
            <v>176679.87</v>
          </cell>
          <cell r="N1428">
            <v>176679.87</v>
          </cell>
          <cell r="O1428">
            <v>176679.87</v>
          </cell>
          <cell r="P1428">
            <v>176679.87</v>
          </cell>
          <cell r="Q1428">
            <v>176679.87</v>
          </cell>
          <cell r="R1428">
            <v>176679.87</v>
          </cell>
          <cell r="S1428">
            <v>176679.87</v>
          </cell>
          <cell r="T1428">
            <v>176679.87</v>
          </cell>
          <cell r="U1428">
            <v>176679.87</v>
          </cell>
          <cell r="V1428">
            <v>176679.87</v>
          </cell>
          <cell r="W1428">
            <v>176679.87</v>
          </cell>
          <cell r="X1428">
            <v>176679.87</v>
          </cell>
          <cell r="Y1428">
            <v>176679.87</v>
          </cell>
          <cell r="Z1428">
            <v>176679.87</v>
          </cell>
          <cell r="AA1428">
            <v>176679.87</v>
          </cell>
          <cell r="AD1428">
            <v>176679.87000000002</v>
          </cell>
          <cell r="AE1428">
            <v>176679.87000000002</v>
          </cell>
          <cell r="AF1428">
            <v>176679.87000000002</v>
          </cell>
          <cell r="AG1428">
            <v>176679.87000000002</v>
          </cell>
          <cell r="AH1428">
            <v>176679.87000000002</v>
          </cell>
          <cell r="AI1428">
            <v>176679.87000000002</v>
          </cell>
          <cell r="AJ1428">
            <v>176679.87000000002</v>
          </cell>
          <cell r="AK1428">
            <v>176679.87000000002</v>
          </cell>
          <cell r="AL1428">
            <v>176679.87000000002</v>
          </cell>
          <cell r="AM1428">
            <v>176679.87000000002</v>
          </cell>
          <cell r="AN1428">
            <v>176679.87000000002</v>
          </cell>
          <cell r="AP1428">
            <v>169318.2141666667</v>
          </cell>
          <cell r="AT1428">
            <v>0</v>
          </cell>
        </row>
        <row r="1429">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D1429">
            <v>0</v>
          </cell>
          <cell r="AE1429">
            <v>0</v>
          </cell>
          <cell r="AF1429">
            <v>0</v>
          </cell>
          <cell r="AG1429">
            <v>0</v>
          </cell>
          <cell r="AH1429">
            <v>0</v>
          </cell>
          <cell r="AI1429">
            <v>0</v>
          </cell>
          <cell r="AJ1429">
            <v>0</v>
          </cell>
          <cell r="AK1429">
            <v>0</v>
          </cell>
          <cell r="AL1429">
            <v>0</v>
          </cell>
          <cell r="AM1429">
            <v>0</v>
          </cell>
          <cell r="AN1429">
            <v>0</v>
          </cell>
          <cell r="AP1429">
            <v>0</v>
          </cell>
          <cell r="AT1429">
            <v>0</v>
          </cell>
        </row>
        <row r="1430">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D1430">
            <v>0</v>
          </cell>
          <cell r="AE1430">
            <v>0</v>
          </cell>
          <cell r="AF1430">
            <v>0</v>
          </cell>
          <cell r="AG1430">
            <v>0</v>
          </cell>
          <cell r="AH1430">
            <v>0</v>
          </cell>
          <cell r="AI1430">
            <v>0</v>
          </cell>
          <cell r="AJ1430">
            <v>0</v>
          </cell>
          <cell r="AK1430">
            <v>0</v>
          </cell>
          <cell r="AL1430">
            <v>0</v>
          </cell>
          <cell r="AM1430">
            <v>0</v>
          </cell>
          <cell r="AN1430">
            <v>0</v>
          </cell>
          <cell r="AP1430">
            <v>0</v>
          </cell>
          <cell r="AT1430" t="str">
            <v>58</v>
          </cell>
        </row>
        <row r="1431">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D1431">
            <v>0</v>
          </cell>
          <cell r="AE1431">
            <v>0</v>
          </cell>
          <cell r="AF1431">
            <v>0</v>
          </cell>
          <cell r="AG1431">
            <v>0</v>
          </cell>
          <cell r="AH1431">
            <v>0</v>
          </cell>
          <cell r="AI1431">
            <v>0</v>
          </cell>
          <cell r="AJ1431">
            <v>0</v>
          </cell>
          <cell r="AK1431">
            <v>0</v>
          </cell>
          <cell r="AL1431">
            <v>0</v>
          </cell>
          <cell r="AM1431">
            <v>0</v>
          </cell>
          <cell r="AN1431">
            <v>0</v>
          </cell>
          <cell r="AP1431">
            <v>0</v>
          </cell>
          <cell r="AT1431">
            <v>0</v>
          </cell>
        </row>
        <row r="1432">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D1432">
            <v>0</v>
          </cell>
          <cell r="AE1432">
            <v>0</v>
          </cell>
          <cell r="AF1432">
            <v>0</v>
          </cell>
          <cell r="AG1432">
            <v>0</v>
          </cell>
          <cell r="AH1432">
            <v>0</v>
          </cell>
          <cell r="AI1432">
            <v>0</v>
          </cell>
          <cell r="AJ1432">
            <v>0</v>
          </cell>
          <cell r="AK1432">
            <v>0</v>
          </cell>
          <cell r="AL1432">
            <v>0</v>
          </cell>
          <cell r="AM1432">
            <v>0</v>
          </cell>
          <cell r="AN1432">
            <v>0</v>
          </cell>
          <cell r="AP1432">
            <v>0</v>
          </cell>
          <cell r="AT1432" t="str">
            <v>58</v>
          </cell>
        </row>
        <row r="1433">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D1433">
            <v>0</v>
          </cell>
          <cell r="AE1433">
            <v>0</v>
          </cell>
          <cell r="AF1433">
            <v>0</v>
          </cell>
          <cell r="AG1433">
            <v>0</v>
          </cell>
          <cell r="AH1433">
            <v>0</v>
          </cell>
          <cell r="AI1433">
            <v>0</v>
          </cell>
          <cell r="AJ1433">
            <v>0</v>
          </cell>
          <cell r="AK1433">
            <v>0</v>
          </cell>
          <cell r="AL1433">
            <v>0</v>
          </cell>
          <cell r="AM1433">
            <v>0</v>
          </cell>
          <cell r="AN1433">
            <v>0</v>
          </cell>
          <cell r="AP1433">
            <v>0</v>
          </cell>
          <cell r="AT1433">
            <v>0</v>
          </cell>
        </row>
        <row r="1434">
          <cell r="J1434">
            <v>9769.42</v>
          </cell>
          <cell r="K1434">
            <v>9281.94</v>
          </cell>
          <cell r="L1434">
            <v>8794.4599999999991</v>
          </cell>
          <cell r="M1434">
            <v>8306.98</v>
          </cell>
          <cell r="N1434">
            <v>7819.5</v>
          </cell>
          <cell r="O1434">
            <v>7332.02</v>
          </cell>
          <cell r="P1434">
            <v>6844.54</v>
          </cell>
          <cell r="Q1434">
            <v>6357.06</v>
          </cell>
          <cell r="R1434">
            <v>5869.58</v>
          </cell>
          <cell r="S1434">
            <v>5382.1</v>
          </cell>
          <cell r="T1434">
            <v>4894.82</v>
          </cell>
          <cell r="U1434">
            <v>4407.34</v>
          </cell>
          <cell r="V1434">
            <v>3919.86</v>
          </cell>
          <cell r="W1434">
            <v>3432.38</v>
          </cell>
          <cell r="X1434">
            <v>3187.23</v>
          </cell>
          <cell r="Y1434">
            <v>2942.07</v>
          </cell>
          <cell r="Z1434">
            <v>2696.91</v>
          </cell>
          <cell r="AA1434">
            <v>2451.75</v>
          </cell>
          <cell r="AD1434">
            <v>9740.3274999999994</v>
          </cell>
          <cell r="AE1434">
            <v>9087.81</v>
          </cell>
          <cell r="AF1434">
            <v>8471.9741666666669</v>
          </cell>
          <cell r="AG1434">
            <v>7892.8279166666662</v>
          </cell>
          <cell r="AH1434">
            <v>7350.3712500000011</v>
          </cell>
          <cell r="AI1434">
            <v>6844.581666666666</v>
          </cell>
          <cell r="AJ1434">
            <v>6357.1183333333329</v>
          </cell>
          <cell r="AK1434">
            <v>5879.7520833333328</v>
          </cell>
          <cell r="AL1434">
            <v>5422.5795833333341</v>
          </cell>
          <cell r="AM1434">
            <v>4985.6004166666671</v>
          </cell>
          <cell r="AN1434">
            <v>4568.8145833333338</v>
          </cell>
          <cell r="AP1434">
            <v>3795.8241666666672</v>
          </cell>
          <cell r="AT1434" t="str">
            <v>22</v>
          </cell>
        </row>
        <row r="1435">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D1435">
            <v>0</v>
          </cell>
          <cell r="AE1435">
            <v>0</v>
          </cell>
          <cell r="AF1435">
            <v>0</v>
          </cell>
          <cell r="AG1435">
            <v>0</v>
          </cell>
          <cell r="AH1435">
            <v>0</v>
          </cell>
          <cell r="AI1435">
            <v>0</v>
          </cell>
          <cell r="AJ1435">
            <v>0</v>
          </cell>
          <cell r="AK1435">
            <v>0</v>
          </cell>
          <cell r="AL1435">
            <v>0</v>
          </cell>
          <cell r="AM1435">
            <v>0</v>
          </cell>
          <cell r="AN1435">
            <v>0</v>
          </cell>
          <cell r="AP1435">
            <v>0</v>
          </cell>
          <cell r="AT1435">
            <v>0</v>
          </cell>
        </row>
        <row r="1436">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D1436">
            <v>0</v>
          </cell>
          <cell r="AE1436">
            <v>0</v>
          </cell>
          <cell r="AF1436">
            <v>0</v>
          </cell>
          <cell r="AG1436">
            <v>0</v>
          </cell>
          <cell r="AH1436">
            <v>0</v>
          </cell>
          <cell r="AI1436">
            <v>0</v>
          </cell>
          <cell r="AJ1436">
            <v>0</v>
          </cell>
          <cell r="AK1436">
            <v>0</v>
          </cell>
          <cell r="AL1436">
            <v>0</v>
          </cell>
          <cell r="AM1436">
            <v>0</v>
          </cell>
          <cell r="AN1436">
            <v>0</v>
          </cell>
          <cell r="AP1436">
            <v>0</v>
          </cell>
          <cell r="AT1436">
            <v>0</v>
          </cell>
        </row>
        <row r="1437">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D1437">
            <v>0</v>
          </cell>
          <cell r="AE1437">
            <v>0</v>
          </cell>
          <cell r="AF1437">
            <v>0</v>
          </cell>
          <cell r="AG1437">
            <v>0</v>
          </cell>
          <cell r="AH1437">
            <v>0</v>
          </cell>
          <cell r="AI1437">
            <v>0</v>
          </cell>
          <cell r="AJ1437">
            <v>0</v>
          </cell>
          <cell r="AK1437">
            <v>0</v>
          </cell>
          <cell r="AL1437">
            <v>0</v>
          </cell>
          <cell r="AM1437">
            <v>0</v>
          </cell>
          <cell r="AN1437">
            <v>0</v>
          </cell>
          <cell r="AP1437">
            <v>0</v>
          </cell>
          <cell r="AT1437" t="str">
            <v>39</v>
          </cell>
        </row>
        <row r="1438">
          <cell r="J1438">
            <v>2273318.79</v>
          </cell>
          <cell r="K1438">
            <v>2361442.84</v>
          </cell>
          <cell r="L1438">
            <v>2493392.84</v>
          </cell>
          <cell r="M1438">
            <v>2625342.84</v>
          </cell>
          <cell r="N1438">
            <v>2633065.94</v>
          </cell>
          <cell r="O1438">
            <v>2754515.94</v>
          </cell>
          <cell r="P1438">
            <v>2875965.94</v>
          </cell>
          <cell r="Q1438">
            <v>3648677.98</v>
          </cell>
          <cell r="R1438">
            <v>3801372.48</v>
          </cell>
          <cell r="S1438">
            <v>3954066.98</v>
          </cell>
          <cell r="T1438">
            <v>2508075.16</v>
          </cell>
          <cell r="U1438">
            <v>2677286.16</v>
          </cell>
          <cell r="V1438">
            <v>2846497.16</v>
          </cell>
          <cell r="W1438">
            <v>3015708.03</v>
          </cell>
          <cell r="X1438">
            <v>3184919.03</v>
          </cell>
          <cell r="Y1438">
            <v>3354130.03</v>
          </cell>
          <cell r="Z1438">
            <v>3512716.74</v>
          </cell>
          <cell r="AA1438">
            <v>3681494.79</v>
          </cell>
          <cell r="AD1438">
            <v>2653009.5541666672</v>
          </cell>
          <cell r="AE1438">
            <v>2709450.6416666671</v>
          </cell>
          <cell r="AF1438">
            <v>2768670.4375</v>
          </cell>
          <cell r="AG1438">
            <v>2819314.8612500001</v>
          </cell>
          <cell r="AH1438">
            <v>2861765.8504166664</v>
          </cell>
          <cell r="AI1438">
            <v>2907759.4229166661</v>
          </cell>
          <cell r="AJ1438">
            <v>2958902.9045833331</v>
          </cell>
          <cell r="AK1438">
            <v>3014977.5454166667</v>
          </cell>
          <cell r="AL1438">
            <v>3074157.2695833337</v>
          </cell>
          <cell r="AM1438">
            <v>3141175.519166667</v>
          </cell>
          <cell r="AN1438">
            <v>3216451.7545833341</v>
          </cell>
          <cell r="AP1438">
            <v>3460500.737083334</v>
          </cell>
          <cell r="AT1438" t="str">
            <v>58</v>
          </cell>
        </row>
        <row r="1439">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D1439">
            <v>0</v>
          </cell>
          <cell r="AE1439">
            <v>0</v>
          </cell>
          <cell r="AF1439">
            <v>0</v>
          </cell>
          <cell r="AG1439">
            <v>0</v>
          </cell>
          <cell r="AH1439">
            <v>0</v>
          </cell>
          <cell r="AI1439">
            <v>0</v>
          </cell>
          <cell r="AJ1439">
            <v>0</v>
          </cell>
          <cell r="AK1439">
            <v>0</v>
          </cell>
          <cell r="AL1439">
            <v>0</v>
          </cell>
          <cell r="AM1439">
            <v>0</v>
          </cell>
          <cell r="AN1439">
            <v>0</v>
          </cell>
          <cell r="AP1439">
            <v>0</v>
          </cell>
          <cell r="AT1439">
            <v>0</v>
          </cell>
        </row>
        <row r="1440">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D1440">
            <v>0</v>
          </cell>
          <cell r="AE1440">
            <v>0</v>
          </cell>
          <cell r="AF1440">
            <v>0</v>
          </cell>
          <cell r="AG1440">
            <v>0</v>
          </cell>
          <cell r="AH1440">
            <v>0</v>
          </cell>
          <cell r="AI1440">
            <v>0</v>
          </cell>
          <cell r="AJ1440">
            <v>0</v>
          </cell>
          <cell r="AK1440">
            <v>0</v>
          </cell>
          <cell r="AL1440">
            <v>0</v>
          </cell>
          <cell r="AM1440">
            <v>0</v>
          </cell>
          <cell r="AN1440">
            <v>0</v>
          </cell>
          <cell r="AP1440">
            <v>0</v>
          </cell>
          <cell r="AT1440" t="str">
            <v>58</v>
          </cell>
        </row>
        <row r="1441">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D1441">
            <v>0</v>
          </cell>
          <cell r="AE1441">
            <v>0</v>
          </cell>
          <cell r="AF1441">
            <v>0</v>
          </cell>
          <cell r="AG1441">
            <v>0</v>
          </cell>
          <cell r="AH1441">
            <v>0</v>
          </cell>
          <cell r="AI1441">
            <v>0</v>
          </cell>
          <cell r="AJ1441">
            <v>0</v>
          </cell>
          <cell r="AK1441">
            <v>0</v>
          </cell>
          <cell r="AL1441">
            <v>0</v>
          </cell>
          <cell r="AM1441">
            <v>0</v>
          </cell>
          <cell r="AN1441">
            <v>0</v>
          </cell>
          <cell r="AP1441">
            <v>0</v>
          </cell>
          <cell r="AT1441" t="str">
            <v>58</v>
          </cell>
        </row>
        <row r="1442">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D1442">
            <v>0</v>
          </cell>
          <cell r="AE1442">
            <v>0</v>
          </cell>
          <cell r="AF1442">
            <v>0</v>
          </cell>
          <cell r="AG1442">
            <v>0</v>
          </cell>
          <cell r="AH1442">
            <v>0</v>
          </cell>
          <cell r="AI1442">
            <v>0</v>
          </cell>
          <cell r="AJ1442">
            <v>0</v>
          </cell>
          <cell r="AK1442">
            <v>0</v>
          </cell>
          <cell r="AL1442">
            <v>0</v>
          </cell>
          <cell r="AM1442">
            <v>0</v>
          </cell>
          <cell r="AN1442">
            <v>0</v>
          </cell>
          <cell r="AP1442">
            <v>0</v>
          </cell>
          <cell r="AT1442" t="str">
            <v>58</v>
          </cell>
        </row>
        <row r="1443">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D1443">
            <v>0</v>
          </cell>
          <cell r="AE1443">
            <v>0</v>
          </cell>
          <cell r="AF1443">
            <v>0</v>
          </cell>
          <cell r="AG1443">
            <v>0</v>
          </cell>
          <cell r="AH1443">
            <v>0</v>
          </cell>
          <cell r="AI1443">
            <v>0</v>
          </cell>
          <cell r="AJ1443">
            <v>0</v>
          </cell>
          <cell r="AK1443">
            <v>0</v>
          </cell>
          <cell r="AL1443">
            <v>0</v>
          </cell>
          <cell r="AM1443">
            <v>0</v>
          </cell>
          <cell r="AN1443">
            <v>0</v>
          </cell>
          <cell r="AP1443">
            <v>0</v>
          </cell>
          <cell r="AT1443">
            <v>0</v>
          </cell>
        </row>
        <row r="1444">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D1444">
            <v>0</v>
          </cell>
          <cell r="AE1444">
            <v>0</v>
          </cell>
          <cell r="AF1444">
            <v>0</v>
          </cell>
          <cell r="AG1444">
            <v>0</v>
          </cell>
          <cell r="AH1444">
            <v>0</v>
          </cell>
          <cell r="AI1444">
            <v>0</v>
          </cell>
          <cell r="AJ1444">
            <v>0</v>
          </cell>
          <cell r="AK1444">
            <v>0</v>
          </cell>
          <cell r="AL1444">
            <v>0</v>
          </cell>
          <cell r="AM1444">
            <v>0</v>
          </cell>
          <cell r="AN1444">
            <v>0</v>
          </cell>
          <cell r="AP1444">
            <v>0</v>
          </cell>
          <cell r="AT1444">
            <v>0</v>
          </cell>
        </row>
        <row r="1445">
          <cell r="J1445">
            <v>159437</v>
          </cell>
          <cell r="K1445">
            <v>159437</v>
          </cell>
          <cell r="L1445">
            <v>159437</v>
          </cell>
          <cell r="M1445">
            <v>159437</v>
          </cell>
          <cell r="N1445">
            <v>159437</v>
          </cell>
          <cell r="O1445">
            <v>159437</v>
          </cell>
          <cell r="P1445">
            <v>159437</v>
          </cell>
          <cell r="Q1445">
            <v>159437</v>
          </cell>
          <cell r="R1445">
            <v>159437</v>
          </cell>
          <cell r="S1445">
            <v>159437</v>
          </cell>
          <cell r="T1445">
            <v>159437</v>
          </cell>
          <cell r="U1445">
            <v>159437</v>
          </cell>
          <cell r="V1445">
            <v>159437</v>
          </cell>
          <cell r="W1445">
            <v>159437</v>
          </cell>
          <cell r="X1445">
            <v>159437</v>
          </cell>
          <cell r="Y1445">
            <v>159437</v>
          </cell>
          <cell r="Z1445">
            <v>159437</v>
          </cell>
          <cell r="AA1445">
            <v>159437</v>
          </cell>
          <cell r="AD1445">
            <v>159437</v>
          </cell>
          <cell r="AE1445">
            <v>159437</v>
          </cell>
          <cell r="AF1445">
            <v>159437</v>
          </cell>
          <cell r="AG1445">
            <v>159437</v>
          </cell>
          <cell r="AH1445">
            <v>159437</v>
          </cell>
          <cell r="AI1445">
            <v>159437</v>
          </cell>
          <cell r="AJ1445">
            <v>159437</v>
          </cell>
          <cell r="AK1445">
            <v>159437</v>
          </cell>
          <cell r="AL1445">
            <v>159437</v>
          </cell>
          <cell r="AM1445">
            <v>159437</v>
          </cell>
          <cell r="AN1445">
            <v>159437</v>
          </cell>
          <cell r="AP1445">
            <v>159437</v>
          </cell>
          <cell r="AT1445">
            <v>0</v>
          </cell>
        </row>
        <row r="1446">
          <cell r="J1446">
            <v>1046077.73</v>
          </cell>
          <cell r="K1446">
            <v>0</v>
          </cell>
          <cell r="L1446">
            <v>-27032.51</v>
          </cell>
          <cell r="M1446">
            <v>24818.68</v>
          </cell>
          <cell r="N1446">
            <v>24026.14</v>
          </cell>
          <cell r="O1446">
            <v>24116.22</v>
          </cell>
          <cell r="P1446">
            <v>23131.200000000001</v>
          </cell>
          <cell r="Q1446">
            <v>19286.96</v>
          </cell>
          <cell r="R1446">
            <v>23286.9</v>
          </cell>
          <cell r="S1446">
            <v>21347.360000000001</v>
          </cell>
          <cell r="T1446">
            <v>16330.2</v>
          </cell>
          <cell r="U1446">
            <v>18060.080000000002</v>
          </cell>
          <cell r="V1446">
            <v>11672.69</v>
          </cell>
          <cell r="W1446">
            <v>9813.5300000000007</v>
          </cell>
          <cell r="X1446">
            <v>22547.91</v>
          </cell>
          <cell r="Y1446">
            <v>24513.360000000001</v>
          </cell>
          <cell r="Z1446">
            <v>11873.6</v>
          </cell>
          <cell r="AA1446">
            <v>11680.55</v>
          </cell>
          <cell r="AD1446">
            <v>104369.76583333331</v>
          </cell>
          <cell r="AE1446">
            <v>103115.08499999998</v>
          </cell>
          <cell r="AF1446">
            <v>101988.65333333328</v>
          </cell>
          <cell r="AG1446">
            <v>101060.96291666664</v>
          </cell>
          <cell r="AH1446">
            <v>100945.54166666667</v>
          </cell>
          <cell r="AI1446">
            <v>58020.53666666666</v>
          </cell>
          <cell r="AJ1446">
            <v>15329.223750000005</v>
          </cell>
          <cell r="AK1446">
            <v>17803.971666666672</v>
          </cell>
          <cell r="AL1446">
            <v>19857.100833333334</v>
          </cell>
          <cell r="AM1446">
            <v>19338.023333333331</v>
          </cell>
          <cell r="AN1446">
            <v>18313.514583333334</v>
          </cell>
          <cell r="AP1446">
            <v>16572.291666666668</v>
          </cell>
          <cell r="AT1446">
            <v>0</v>
          </cell>
        </row>
        <row r="1447">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D1447">
            <v>0</v>
          </cell>
          <cell r="AE1447">
            <v>0</v>
          </cell>
          <cell r="AF1447">
            <v>0</v>
          </cell>
          <cell r="AG1447">
            <v>0</v>
          </cell>
          <cell r="AH1447">
            <v>0</v>
          </cell>
          <cell r="AI1447">
            <v>0</v>
          </cell>
          <cell r="AJ1447">
            <v>0</v>
          </cell>
          <cell r="AK1447">
            <v>0</v>
          </cell>
          <cell r="AL1447">
            <v>0</v>
          </cell>
          <cell r="AM1447">
            <v>0</v>
          </cell>
          <cell r="AN1447">
            <v>0</v>
          </cell>
          <cell r="AP1447">
            <v>0</v>
          </cell>
          <cell r="AT1447">
            <v>0</v>
          </cell>
        </row>
        <row r="1448">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D1448">
            <v>0</v>
          </cell>
          <cell r="AE1448">
            <v>0</v>
          </cell>
          <cell r="AF1448">
            <v>0</v>
          </cell>
          <cell r="AG1448">
            <v>0</v>
          </cell>
          <cell r="AH1448">
            <v>0</v>
          </cell>
          <cell r="AI1448">
            <v>0</v>
          </cell>
          <cell r="AJ1448">
            <v>0</v>
          </cell>
          <cell r="AK1448">
            <v>0</v>
          </cell>
          <cell r="AL1448">
            <v>0</v>
          </cell>
          <cell r="AM1448">
            <v>0</v>
          </cell>
          <cell r="AN1448">
            <v>0</v>
          </cell>
          <cell r="AP1448">
            <v>0</v>
          </cell>
          <cell r="AT1448">
            <v>0</v>
          </cell>
        </row>
        <row r="1449">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D1449">
            <v>0</v>
          </cell>
          <cell r="AE1449">
            <v>0</v>
          </cell>
          <cell r="AF1449">
            <v>0</v>
          </cell>
          <cell r="AG1449">
            <v>0</v>
          </cell>
          <cell r="AH1449">
            <v>0</v>
          </cell>
          <cell r="AI1449">
            <v>0</v>
          </cell>
          <cell r="AJ1449">
            <v>0</v>
          </cell>
          <cell r="AK1449">
            <v>0</v>
          </cell>
          <cell r="AL1449">
            <v>0</v>
          </cell>
          <cell r="AM1449">
            <v>0</v>
          </cell>
          <cell r="AN1449">
            <v>0</v>
          </cell>
          <cell r="AP1449">
            <v>0</v>
          </cell>
          <cell r="AT1449" t="str">
            <v>5</v>
          </cell>
        </row>
        <row r="1450">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D1450">
            <v>0</v>
          </cell>
          <cell r="AE1450">
            <v>0</v>
          </cell>
          <cell r="AF1450">
            <v>0</v>
          </cell>
          <cell r="AG1450">
            <v>0</v>
          </cell>
          <cell r="AH1450">
            <v>0</v>
          </cell>
          <cell r="AI1450">
            <v>0</v>
          </cell>
          <cell r="AJ1450">
            <v>0</v>
          </cell>
          <cell r="AK1450">
            <v>0</v>
          </cell>
          <cell r="AL1450">
            <v>0</v>
          </cell>
          <cell r="AM1450">
            <v>0</v>
          </cell>
          <cell r="AN1450">
            <v>0</v>
          </cell>
          <cell r="AP1450">
            <v>0</v>
          </cell>
          <cell r="AT1450" t="str">
            <v>58</v>
          </cell>
        </row>
        <row r="1451">
          <cell r="J1451">
            <v>151802.95000000001</v>
          </cell>
          <cell r="K1451">
            <v>151181</v>
          </cell>
          <cell r="L1451">
            <v>150559.04999999999</v>
          </cell>
          <cell r="M1451">
            <v>149937.1</v>
          </cell>
          <cell r="N1451">
            <v>149315.15</v>
          </cell>
          <cell r="O1451">
            <v>148693.20000000001</v>
          </cell>
          <cell r="P1451">
            <v>148071.25</v>
          </cell>
          <cell r="Q1451">
            <v>147449.29999999999</v>
          </cell>
          <cell r="R1451">
            <v>146827.35</v>
          </cell>
          <cell r="S1451">
            <v>146205.4</v>
          </cell>
          <cell r="T1451">
            <v>145583.45000000001</v>
          </cell>
          <cell r="U1451">
            <v>144961.5</v>
          </cell>
          <cell r="V1451">
            <v>144339.54999999999</v>
          </cell>
          <cell r="W1451">
            <v>143717.6</v>
          </cell>
          <cell r="X1451">
            <v>143095.65</v>
          </cell>
          <cell r="Y1451">
            <v>142473.70000000001</v>
          </cell>
          <cell r="Z1451">
            <v>141851.75</v>
          </cell>
          <cell r="AA1451">
            <v>141229.79999999999</v>
          </cell>
          <cell r="AD1451">
            <v>151181</v>
          </cell>
          <cell r="AE1451">
            <v>150559.05000000002</v>
          </cell>
          <cell r="AF1451">
            <v>149937.1</v>
          </cell>
          <cell r="AG1451">
            <v>149315.15</v>
          </cell>
          <cell r="AH1451">
            <v>148693.19999999998</v>
          </cell>
          <cell r="AI1451">
            <v>148071.25</v>
          </cell>
          <cell r="AJ1451">
            <v>147449.30000000002</v>
          </cell>
          <cell r="AK1451">
            <v>146827.35</v>
          </cell>
          <cell r="AL1451">
            <v>146205.4</v>
          </cell>
          <cell r="AM1451">
            <v>145583.44999999998</v>
          </cell>
          <cell r="AN1451">
            <v>144961.5</v>
          </cell>
          <cell r="AP1451">
            <v>143717.6</v>
          </cell>
          <cell r="AT1451" t="str">
            <v>5</v>
          </cell>
        </row>
        <row r="1452">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D1452">
            <v>0</v>
          </cell>
          <cell r="AE1452">
            <v>0</v>
          </cell>
          <cell r="AF1452">
            <v>0</v>
          </cell>
          <cell r="AG1452">
            <v>0</v>
          </cell>
          <cell r="AH1452">
            <v>0</v>
          </cell>
          <cell r="AI1452">
            <v>0</v>
          </cell>
          <cell r="AJ1452">
            <v>0</v>
          </cell>
          <cell r="AK1452">
            <v>0</v>
          </cell>
          <cell r="AL1452">
            <v>0</v>
          </cell>
          <cell r="AM1452">
            <v>0</v>
          </cell>
          <cell r="AN1452">
            <v>0</v>
          </cell>
          <cell r="AP1452">
            <v>0</v>
          </cell>
          <cell r="AT1452">
            <v>0</v>
          </cell>
        </row>
        <row r="1453">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D1453">
            <v>0</v>
          </cell>
          <cell r="AE1453">
            <v>0</v>
          </cell>
          <cell r="AF1453">
            <v>0</v>
          </cell>
          <cell r="AG1453">
            <v>0</v>
          </cell>
          <cell r="AH1453">
            <v>0</v>
          </cell>
          <cell r="AI1453">
            <v>0</v>
          </cell>
          <cell r="AJ1453">
            <v>0</v>
          </cell>
          <cell r="AK1453">
            <v>0</v>
          </cell>
          <cell r="AL1453">
            <v>0</v>
          </cell>
          <cell r="AM1453">
            <v>0</v>
          </cell>
          <cell r="AN1453">
            <v>0</v>
          </cell>
          <cell r="AP1453">
            <v>0</v>
          </cell>
          <cell r="AT1453" t="str">
            <v>58</v>
          </cell>
        </row>
        <row r="1454">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D1454">
            <v>0</v>
          </cell>
          <cell r="AE1454">
            <v>0</v>
          </cell>
          <cell r="AF1454">
            <v>0</v>
          </cell>
          <cell r="AG1454">
            <v>0</v>
          </cell>
          <cell r="AH1454">
            <v>0</v>
          </cell>
          <cell r="AI1454">
            <v>0</v>
          </cell>
          <cell r="AJ1454">
            <v>0</v>
          </cell>
          <cell r="AK1454">
            <v>0</v>
          </cell>
          <cell r="AL1454">
            <v>0</v>
          </cell>
          <cell r="AM1454">
            <v>0</v>
          </cell>
          <cell r="AN1454">
            <v>0</v>
          </cell>
          <cell r="AP1454">
            <v>0</v>
          </cell>
          <cell r="AT1454">
            <v>0</v>
          </cell>
        </row>
        <row r="1455">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D1455">
            <v>0</v>
          </cell>
          <cell r="AE1455">
            <v>0</v>
          </cell>
          <cell r="AF1455">
            <v>0</v>
          </cell>
          <cell r="AG1455">
            <v>0</v>
          </cell>
          <cell r="AH1455">
            <v>0</v>
          </cell>
          <cell r="AI1455">
            <v>0</v>
          </cell>
          <cell r="AJ1455">
            <v>0</v>
          </cell>
          <cell r="AK1455">
            <v>0</v>
          </cell>
          <cell r="AL1455">
            <v>0</v>
          </cell>
          <cell r="AM1455">
            <v>0</v>
          </cell>
          <cell r="AN1455">
            <v>0</v>
          </cell>
          <cell r="AP1455">
            <v>0</v>
          </cell>
          <cell r="AT1455" t="str">
            <v>29</v>
          </cell>
        </row>
        <row r="1456">
          <cell r="J1456">
            <v>6403123.9199999999</v>
          </cell>
          <cell r="K1456">
            <v>6587506.4000000004</v>
          </cell>
          <cell r="L1456">
            <v>6772120.3399999999</v>
          </cell>
          <cell r="M1456">
            <v>6951620.0599999996</v>
          </cell>
          <cell r="N1456">
            <v>7131037.4299999997</v>
          </cell>
          <cell r="O1456">
            <v>7310687.79</v>
          </cell>
          <cell r="P1456">
            <v>7490571.8600000003</v>
          </cell>
          <cell r="Q1456">
            <v>7738603.0199999996</v>
          </cell>
          <cell r="R1456">
            <v>8145538.71</v>
          </cell>
          <cell r="S1456">
            <v>8540812.2899999991</v>
          </cell>
          <cell r="T1456">
            <v>8858320.0600000005</v>
          </cell>
          <cell r="U1456">
            <v>9221687.5399999991</v>
          </cell>
          <cell r="V1456">
            <v>9585490.1199999992</v>
          </cell>
          <cell r="W1456">
            <v>9951329.5399999991</v>
          </cell>
          <cell r="X1456">
            <v>10321463.880000001</v>
          </cell>
          <cell r="Y1456">
            <v>10692094.42</v>
          </cell>
          <cell r="Z1456">
            <v>11065935.300000001</v>
          </cell>
          <cell r="AA1456">
            <v>11438799.48</v>
          </cell>
          <cell r="AD1456">
            <v>6602967.0645833323</v>
          </cell>
          <cell r="AE1456">
            <v>6790116.5154166659</v>
          </cell>
          <cell r="AF1456">
            <v>6999937.6237499984</v>
          </cell>
          <cell r="AG1456">
            <v>7228106.5891666664</v>
          </cell>
          <cell r="AH1456">
            <v>7470855.9737499999</v>
          </cell>
          <cell r="AI1456">
            <v>7728567.71</v>
          </cell>
          <cell r="AJ1456">
            <v>8001325.5991666662</v>
          </cell>
          <cell r="AK1456">
            <v>8289374.2108333325</v>
          </cell>
          <cell r="AL1456">
            <v>8593116.6233333312</v>
          </cell>
          <cell r="AM1456">
            <v>8912923.7995833326</v>
          </cell>
          <cell r="AN1456">
            <v>9248882.5312499981</v>
          </cell>
          <cell r="AP1456">
            <v>9927938.5887499992</v>
          </cell>
          <cell r="AT1456" t="str">
            <v>22</v>
          </cell>
        </row>
        <row r="1457">
          <cell r="J1457">
            <v>72137525.719999999</v>
          </cell>
          <cell r="K1457">
            <v>71747071.560000002</v>
          </cell>
          <cell r="L1457">
            <v>71356617.390000001</v>
          </cell>
          <cell r="M1457">
            <v>70966163.230000004</v>
          </cell>
          <cell r="N1457">
            <v>71044066.609999999</v>
          </cell>
          <cell r="O1457">
            <v>70644938.450000003</v>
          </cell>
          <cell r="P1457">
            <v>70245810.299999997</v>
          </cell>
          <cell r="Q1457">
            <v>73267991.299999997</v>
          </cell>
          <cell r="R1457">
            <v>72346772.049999997</v>
          </cell>
          <cell r="S1457">
            <v>71992572.049999997</v>
          </cell>
          <cell r="T1457">
            <v>71638372.049999997</v>
          </cell>
          <cell r="U1457">
            <v>71284172.049999997</v>
          </cell>
          <cell r="V1457">
            <v>70929972.049999997</v>
          </cell>
          <cell r="W1457">
            <v>70575772.049999997</v>
          </cell>
          <cell r="X1457">
            <v>70221572.049999997</v>
          </cell>
          <cell r="Y1457">
            <v>69867372.049999997</v>
          </cell>
          <cell r="Z1457">
            <v>69600225.799999997</v>
          </cell>
          <cell r="AA1457">
            <v>69265553.870000005</v>
          </cell>
          <cell r="AD1457">
            <v>72022977.643749997</v>
          </cell>
          <cell r="AE1457">
            <v>71932378.661249995</v>
          </cell>
          <cell r="AF1457">
            <v>71821175.057083324</v>
          </cell>
          <cell r="AG1457">
            <v>71712992.63333331</v>
          </cell>
          <cell r="AH1457">
            <v>71607831.390000001</v>
          </cell>
          <cell r="AI1457">
            <v>71505691.327083319</v>
          </cell>
          <cell r="AJ1457">
            <v>71406572.444583312</v>
          </cell>
          <cell r="AK1457">
            <v>71310474.742499992</v>
          </cell>
          <cell r="AL1457">
            <v>71217398.220833316</v>
          </cell>
          <cell r="AM1457">
            <v>71111455.221249998</v>
          </cell>
          <cell r="AN1457">
            <v>70993820.829999983</v>
          </cell>
          <cell r="AP1457">
            <v>69340576.782916665</v>
          </cell>
          <cell r="AT1457" t="str">
            <v>58</v>
          </cell>
        </row>
        <row r="1458">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D1458">
            <v>0</v>
          </cell>
          <cell r="AE1458">
            <v>0</v>
          </cell>
          <cell r="AF1458">
            <v>0</v>
          </cell>
          <cell r="AG1458">
            <v>0</v>
          </cell>
          <cell r="AH1458">
            <v>0</v>
          </cell>
          <cell r="AI1458">
            <v>0</v>
          </cell>
          <cell r="AJ1458">
            <v>0</v>
          </cell>
          <cell r="AK1458">
            <v>0</v>
          </cell>
          <cell r="AL1458">
            <v>0</v>
          </cell>
          <cell r="AM1458">
            <v>0</v>
          </cell>
          <cell r="AN1458">
            <v>0</v>
          </cell>
          <cell r="AP1458">
            <v>0</v>
          </cell>
          <cell r="AT1458">
            <v>22</v>
          </cell>
        </row>
        <row r="1459">
          <cell r="J1459">
            <v>4230704.09</v>
          </cell>
          <cell r="K1459">
            <v>4193578.27</v>
          </cell>
          <cell r="L1459">
            <v>4156452.46</v>
          </cell>
          <cell r="M1459">
            <v>4119326.65</v>
          </cell>
          <cell r="N1459">
            <v>4082200.84</v>
          </cell>
          <cell r="O1459">
            <v>4045075.02</v>
          </cell>
          <cell r="P1459">
            <v>4007949.21</v>
          </cell>
          <cell r="Q1459">
            <v>3976280.6</v>
          </cell>
          <cell r="R1459">
            <v>3933212.75</v>
          </cell>
          <cell r="S1459">
            <v>3890144.9</v>
          </cell>
          <cell r="T1459">
            <v>3847077.05</v>
          </cell>
          <cell r="U1459">
            <v>3804009.2</v>
          </cell>
          <cell r="V1459">
            <v>3760941.35</v>
          </cell>
          <cell r="W1459">
            <v>3717873.5</v>
          </cell>
          <cell r="X1459">
            <v>3674805.65</v>
          </cell>
          <cell r="Y1459">
            <v>3631737.8</v>
          </cell>
          <cell r="Z1459">
            <v>3588669.95</v>
          </cell>
          <cell r="AA1459">
            <v>3545602.1</v>
          </cell>
          <cell r="AD1459">
            <v>4193805.6570833339</v>
          </cell>
          <cell r="AE1459">
            <v>4156887.0262500006</v>
          </cell>
          <cell r="AF1459">
            <v>4119473.2258333336</v>
          </cell>
          <cell r="AG1459">
            <v>4081564.2558333334</v>
          </cell>
          <cell r="AH1459">
            <v>4043160.1158333328</v>
          </cell>
          <cell r="AI1459">
            <v>4004260.8058333336</v>
          </cell>
          <cell r="AJ1459">
            <v>3964866.3262499999</v>
          </cell>
          <cell r="AK1459">
            <v>3924976.6770833335</v>
          </cell>
          <cell r="AL1459">
            <v>3884591.8579166667</v>
          </cell>
          <cell r="AM1459">
            <v>3843711.8687499999</v>
          </cell>
          <cell r="AN1459">
            <v>3802336.7100000004</v>
          </cell>
          <cell r="AP1459">
            <v>3683721.1341666668</v>
          </cell>
          <cell r="AT1459" t="str">
            <v>58</v>
          </cell>
        </row>
        <row r="1460">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D1460">
            <v>0</v>
          </cell>
          <cell r="AE1460">
            <v>0</v>
          </cell>
          <cell r="AF1460">
            <v>0</v>
          </cell>
          <cell r="AG1460">
            <v>0</v>
          </cell>
          <cell r="AH1460">
            <v>0</v>
          </cell>
          <cell r="AI1460">
            <v>0</v>
          </cell>
          <cell r="AJ1460">
            <v>0</v>
          </cell>
          <cell r="AK1460">
            <v>0</v>
          </cell>
          <cell r="AL1460">
            <v>0</v>
          </cell>
          <cell r="AM1460">
            <v>0</v>
          </cell>
          <cell r="AN1460">
            <v>0</v>
          </cell>
          <cell r="AP1460">
            <v>0</v>
          </cell>
          <cell r="AT1460">
            <v>0</v>
          </cell>
        </row>
        <row r="1461">
          <cell r="J1461">
            <v>-996479.63</v>
          </cell>
          <cell r="K1461">
            <v>-988925.47</v>
          </cell>
          <cell r="L1461">
            <v>-981371.3</v>
          </cell>
          <cell r="M1461">
            <v>-973817.14</v>
          </cell>
          <cell r="N1461">
            <v>-1596642.73</v>
          </cell>
          <cell r="O1461">
            <v>-1581155.23</v>
          </cell>
          <cell r="P1461">
            <v>-1565667.73</v>
          </cell>
          <cell r="Q1461">
            <v>-1776600.46</v>
          </cell>
          <cell r="R1461">
            <v>-1781996.29</v>
          </cell>
          <cell r="S1461">
            <v>-1765692.13</v>
          </cell>
          <cell r="T1461">
            <v>-1749387.96</v>
          </cell>
          <cell r="U1461">
            <v>-1733083.8</v>
          </cell>
          <cell r="V1461">
            <v>-1716779.63</v>
          </cell>
          <cell r="W1461">
            <v>-1700475.47</v>
          </cell>
          <cell r="X1461">
            <v>-1684171.3</v>
          </cell>
          <cell r="Y1461">
            <v>-1667867.14</v>
          </cell>
          <cell r="Z1461">
            <v>-1534400.46</v>
          </cell>
          <cell r="AA1461">
            <v>-1519583.79</v>
          </cell>
          <cell r="AD1461">
            <v>-1179245.4058333335</v>
          </cell>
          <cell r="AE1461">
            <v>-1241647.4891666665</v>
          </cell>
          <cell r="AF1461">
            <v>-1304224.5724999998</v>
          </cell>
          <cell r="AG1461">
            <v>-1366072.4891666668</v>
          </cell>
          <cell r="AH1461">
            <v>-1427191.2391666668</v>
          </cell>
          <cell r="AI1461">
            <v>-1487580.8225</v>
          </cell>
          <cell r="AJ1461">
            <v>-1547241.2391666665</v>
          </cell>
          <cell r="AK1461">
            <v>-1606172.4891666668</v>
          </cell>
          <cell r="AL1461">
            <v>-1664374.5725</v>
          </cell>
          <cell r="AM1461">
            <v>-1690699.8945833333</v>
          </cell>
          <cell r="AN1461">
            <v>-1685540.9900000002</v>
          </cell>
          <cell r="AP1461">
            <v>-1640012.9412499999</v>
          </cell>
          <cell r="AT1461" t="str">
            <v>58</v>
          </cell>
        </row>
        <row r="1462">
          <cell r="J1462">
            <v>3851209.65</v>
          </cell>
          <cell r="K1462">
            <v>3889286.88</v>
          </cell>
          <cell r="L1462">
            <v>3909413.37</v>
          </cell>
          <cell r="M1462">
            <v>3932854.18</v>
          </cell>
          <cell r="N1462">
            <v>3963422.08</v>
          </cell>
          <cell r="O1462">
            <v>3973884.26</v>
          </cell>
          <cell r="P1462">
            <v>3989254.97</v>
          </cell>
          <cell r="Q1462">
            <v>4019044.25</v>
          </cell>
          <cell r="R1462">
            <v>4025538.16</v>
          </cell>
          <cell r="S1462">
            <v>4040011.96</v>
          </cell>
          <cell r="T1462">
            <v>4068742.32</v>
          </cell>
          <cell r="U1462">
            <v>4110404.6</v>
          </cell>
          <cell r="V1462">
            <v>4102796.35</v>
          </cell>
          <cell r="W1462">
            <v>4115543.15</v>
          </cell>
          <cell r="X1462">
            <v>4128858.79</v>
          </cell>
          <cell r="Y1462">
            <v>4123674.61</v>
          </cell>
          <cell r="Z1462">
            <v>4121181.06</v>
          </cell>
          <cell r="AA1462">
            <v>4153636.52</v>
          </cell>
          <cell r="AD1462">
            <v>3864748.7808333323</v>
          </cell>
          <cell r="AE1462">
            <v>3892527.8783333334</v>
          </cell>
          <cell r="AF1462">
            <v>3919206.5937499995</v>
          </cell>
          <cell r="AG1462">
            <v>3944071.6058333335</v>
          </cell>
          <cell r="AH1462">
            <v>3968520.2045833333</v>
          </cell>
          <cell r="AI1462">
            <v>3991571.6691666669</v>
          </cell>
          <cell r="AJ1462">
            <v>4011481.7929166667</v>
          </cell>
          <cell r="AK1462">
            <v>4030052.6966666668</v>
          </cell>
          <cell r="AL1462">
            <v>4047147.1070833337</v>
          </cell>
          <cell r="AM1462">
            <v>4061671.249166667</v>
          </cell>
          <cell r="AN1462">
            <v>4075734.2175000007</v>
          </cell>
          <cell r="AP1462">
            <v>4103560.3204166666</v>
          </cell>
          <cell r="AT1462">
            <v>0</v>
          </cell>
        </row>
        <row r="1463">
          <cell r="J1463">
            <v>2562568</v>
          </cell>
          <cell r="K1463">
            <v>2562568</v>
          </cell>
          <cell r="L1463">
            <v>2562568</v>
          </cell>
          <cell r="M1463">
            <v>2562568</v>
          </cell>
          <cell r="N1463">
            <v>2562568</v>
          </cell>
          <cell r="O1463">
            <v>2562568</v>
          </cell>
          <cell r="P1463">
            <v>2562568</v>
          </cell>
          <cell r="Q1463">
            <v>2562568</v>
          </cell>
          <cell r="R1463">
            <v>2562568</v>
          </cell>
          <cell r="S1463">
            <v>2562568</v>
          </cell>
          <cell r="T1463">
            <v>2562568</v>
          </cell>
          <cell r="U1463">
            <v>2562568</v>
          </cell>
          <cell r="V1463">
            <v>2562568</v>
          </cell>
          <cell r="W1463">
            <v>2562568</v>
          </cell>
          <cell r="X1463">
            <v>2562568</v>
          </cell>
          <cell r="Y1463">
            <v>2562568</v>
          </cell>
          <cell r="Z1463">
            <v>2562568</v>
          </cell>
          <cell r="AA1463">
            <v>2562568</v>
          </cell>
          <cell r="AD1463">
            <v>2562568</v>
          </cell>
          <cell r="AE1463">
            <v>2562568</v>
          </cell>
          <cell r="AF1463">
            <v>2562568</v>
          </cell>
          <cell r="AG1463">
            <v>2562568</v>
          </cell>
          <cell r="AH1463">
            <v>2562568</v>
          </cell>
          <cell r="AI1463">
            <v>2562568</v>
          </cell>
          <cell r="AJ1463">
            <v>2562568</v>
          </cell>
          <cell r="AK1463">
            <v>2562568</v>
          </cell>
          <cell r="AL1463">
            <v>2562568</v>
          </cell>
          <cell r="AM1463">
            <v>2562568</v>
          </cell>
          <cell r="AN1463">
            <v>2562568</v>
          </cell>
          <cell r="AP1463">
            <v>2562568</v>
          </cell>
          <cell r="AT1463">
            <v>0</v>
          </cell>
        </row>
        <row r="1464">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D1464">
            <v>0</v>
          </cell>
          <cell r="AE1464">
            <v>0</v>
          </cell>
          <cell r="AF1464">
            <v>0</v>
          </cell>
          <cell r="AG1464">
            <v>0</v>
          </cell>
          <cell r="AH1464">
            <v>0</v>
          </cell>
          <cell r="AI1464">
            <v>0</v>
          </cell>
          <cell r="AJ1464">
            <v>0</v>
          </cell>
          <cell r="AK1464">
            <v>0</v>
          </cell>
          <cell r="AL1464">
            <v>0</v>
          </cell>
          <cell r="AM1464">
            <v>0</v>
          </cell>
          <cell r="AN1464">
            <v>0</v>
          </cell>
          <cell r="AP1464">
            <v>0</v>
          </cell>
          <cell r="AT1464" t="str">
            <v>58</v>
          </cell>
        </row>
        <row r="1465">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D1465">
            <v>0</v>
          </cell>
          <cell r="AE1465">
            <v>0</v>
          </cell>
          <cell r="AF1465">
            <v>0</v>
          </cell>
          <cell r="AG1465">
            <v>0</v>
          </cell>
          <cell r="AH1465">
            <v>0</v>
          </cell>
          <cell r="AI1465">
            <v>0</v>
          </cell>
          <cell r="AJ1465">
            <v>0</v>
          </cell>
          <cell r="AK1465">
            <v>0</v>
          </cell>
          <cell r="AL1465">
            <v>0</v>
          </cell>
          <cell r="AM1465">
            <v>0</v>
          </cell>
          <cell r="AN1465">
            <v>0</v>
          </cell>
          <cell r="AP1465">
            <v>0</v>
          </cell>
          <cell r="AT1465" t="str">
            <v>29</v>
          </cell>
        </row>
        <row r="1466">
          <cell r="J1466">
            <v>2025469.95</v>
          </cell>
          <cell r="K1466">
            <v>2017400.35</v>
          </cell>
          <cell r="L1466">
            <v>2009330.75</v>
          </cell>
          <cell r="M1466">
            <v>2001261.15</v>
          </cell>
          <cell r="N1466">
            <v>1993191.55</v>
          </cell>
          <cell r="O1466">
            <v>1985121.95</v>
          </cell>
          <cell r="P1466">
            <v>1977052.35</v>
          </cell>
          <cell r="Q1466">
            <v>1968982.75</v>
          </cell>
          <cell r="R1466">
            <v>1960913.15</v>
          </cell>
          <cell r="S1466">
            <v>1952843.55</v>
          </cell>
          <cell r="T1466">
            <v>1944773.95</v>
          </cell>
          <cell r="U1466">
            <v>1936704.35</v>
          </cell>
          <cell r="V1466">
            <v>1928634.75</v>
          </cell>
          <cell r="W1466">
            <v>1920565.15</v>
          </cell>
          <cell r="X1466">
            <v>1912495.55</v>
          </cell>
          <cell r="Y1466">
            <v>1904425.95</v>
          </cell>
          <cell r="Z1466">
            <v>1896356.35</v>
          </cell>
          <cell r="AA1466">
            <v>1888286.75</v>
          </cell>
          <cell r="AD1466">
            <v>2017400.3500000003</v>
          </cell>
          <cell r="AE1466">
            <v>2009330.7500000002</v>
          </cell>
          <cell r="AF1466">
            <v>2001261.1499999997</v>
          </cell>
          <cell r="AG1466">
            <v>1993191.55</v>
          </cell>
          <cell r="AH1466">
            <v>1985121.95</v>
          </cell>
          <cell r="AI1466">
            <v>1977052.3500000003</v>
          </cell>
          <cell r="AJ1466">
            <v>1968982.7500000002</v>
          </cell>
          <cell r="AK1466">
            <v>1960913.1499999997</v>
          </cell>
          <cell r="AL1466">
            <v>1952843.55</v>
          </cell>
          <cell r="AM1466">
            <v>1944773.95</v>
          </cell>
          <cell r="AN1466">
            <v>1936704.3500000003</v>
          </cell>
          <cell r="AP1466">
            <v>1889362.6908333332</v>
          </cell>
          <cell r="AT1466" t="str">
            <v>58</v>
          </cell>
        </row>
        <row r="1467">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D1467">
            <v>0</v>
          </cell>
          <cell r="AE1467">
            <v>0</v>
          </cell>
          <cell r="AF1467">
            <v>0</v>
          </cell>
          <cell r="AG1467">
            <v>0</v>
          </cell>
          <cell r="AH1467">
            <v>0</v>
          </cell>
          <cell r="AI1467">
            <v>0</v>
          </cell>
          <cell r="AJ1467">
            <v>0</v>
          </cell>
          <cell r="AK1467">
            <v>0</v>
          </cell>
          <cell r="AL1467">
            <v>0</v>
          </cell>
          <cell r="AM1467">
            <v>0</v>
          </cell>
          <cell r="AN1467">
            <v>0</v>
          </cell>
          <cell r="AP1467">
            <v>0</v>
          </cell>
          <cell r="AT1467">
            <v>0</v>
          </cell>
        </row>
        <row r="1468">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D1468">
            <v>0</v>
          </cell>
          <cell r="AE1468">
            <v>0</v>
          </cell>
          <cell r="AF1468">
            <v>0</v>
          </cell>
          <cell r="AG1468">
            <v>0</v>
          </cell>
          <cell r="AH1468">
            <v>0</v>
          </cell>
          <cell r="AI1468">
            <v>0</v>
          </cell>
          <cell r="AJ1468">
            <v>0</v>
          </cell>
          <cell r="AK1468">
            <v>0</v>
          </cell>
          <cell r="AL1468">
            <v>0</v>
          </cell>
          <cell r="AM1468">
            <v>0</v>
          </cell>
          <cell r="AN1468">
            <v>0</v>
          </cell>
          <cell r="AP1468">
            <v>0</v>
          </cell>
          <cell r="AT1468" t="str">
            <v>22</v>
          </cell>
        </row>
        <row r="1469">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D1469">
            <v>0</v>
          </cell>
          <cell r="AE1469">
            <v>0</v>
          </cell>
          <cell r="AF1469">
            <v>0</v>
          </cell>
          <cell r="AG1469">
            <v>0</v>
          </cell>
          <cell r="AH1469">
            <v>0</v>
          </cell>
          <cell r="AI1469">
            <v>0</v>
          </cell>
          <cell r="AJ1469">
            <v>0</v>
          </cell>
          <cell r="AK1469">
            <v>0</v>
          </cell>
          <cell r="AL1469">
            <v>0</v>
          </cell>
          <cell r="AM1469">
            <v>0</v>
          </cell>
          <cell r="AN1469">
            <v>0</v>
          </cell>
          <cell r="AP1469">
            <v>0</v>
          </cell>
          <cell r="AT1469">
            <v>0</v>
          </cell>
        </row>
        <row r="1470">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D1470">
            <v>0</v>
          </cell>
          <cell r="AE1470">
            <v>0</v>
          </cell>
          <cell r="AF1470">
            <v>0</v>
          </cell>
          <cell r="AG1470">
            <v>0</v>
          </cell>
          <cell r="AH1470">
            <v>0</v>
          </cell>
          <cell r="AI1470">
            <v>0</v>
          </cell>
          <cell r="AJ1470">
            <v>0</v>
          </cell>
          <cell r="AK1470">
            <v>0</v>
          </cell>
          <cell r="AL1470">
            <v>0</v>
          </cell>
          <cell r="AM1470">
            <v>0</v>
          </cell>
          <cell r="AN1470">
            <v>0</v>
          </cell>
          <cell r="AP1470">
            <v>0</v>
          </cell>
          <cell r="AT1470">
            <v>0</v>
          </cell>
        </row>
        <row r="1471">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D1471">
            <v>0</v>
          </cell>
          <cell r="AE1471">
            <v>0</v>
          </cell>
          <cell r="AF1471">
            <v>0</v>
          </cell>
          <cell r="AG1471">
            <v>0</v>
          </cell>
          <cell r="AH1471">
            <v>0</v>
          </cell>
          <cell r="AI1471">
            <v>0</v>
          </cell>
          <cell r="AJ1471">
            <v>0</v>
          </cell>
          <cell r="AK1471">
            <v>0</v>
          </cell>
          <cell r="AL1471">
            <v>0</v>
          </cell>
          <cell r="AM1471">
            <v>0</v>
          </cell>
          <cell r="AN1471">
            <v>0</v>
          </cell>
          <cell r="AP1471">
            <v>0</v>
          </cell>
          <cell r="AT1471">
            <v>0</v>
          </cell>
        </row>
        <row r="1472">
          <cell r="J1472">
            <v>1965399</v>
          </cell>
          <cell r="K1472">
            <v>1965399</v>
          </cell>
          <cell r="L1472">
            <v>1965399</v>
          </cell>
          <cell r="M1472">
            <v>1965399</v>
          </cell>
          <cell r="N1472">
            <v>1965399</v>
          </cell>
          <cell r="O1472">
            <v>1965399</v>
          </cell>
          <cell r="P1472">
            <v>1965399</v>
          </cell>
          <cell r="Q1472">
            <v>1965399</v>
          </cell>
          <cell r="R1472">
            <v>1965399</v>
          </cell>
          <cell r="S1472">
            <v>1965399</v>
          </cell>
          <cell r="T1472">
            <v>1965399</v>
          </cell>
          <cell r="U1472">
            <v>1965399</v>
          </cell>
          <cell r="V1472">
            <v>1965399</v>
          </cell>
          <cell r="W1472">
            <v>1965399</v>
          </cell>
          <cell r="X1472">
            <v>1965399</v>
          </cell>
          <cell r="Y1472">
            <v>1965399</v>
          </cell>
          <cell r="Z1472">
            <v>1965399</v>
          </cell>
          <cell r="AA1472">
            <v>1965399</v>
          </cell>
          <cell r="AD1472">
            <v>1801615.75</v>
          </cell>
          <cell r="AE1472">
            <v>1801615.75</v>
          </cell>
          <cell r="AF1472">
            <v>1883507.375</v>
          </cell>
          <cell r="AG1472">
            <v>1965399</v>
          </cell>
          <cell r="AH1472">
            <v>1965399</v>
          </cell>
          <cell r="AI1472">
            <v>1965399</v>
          </cell>
          <cell r="AJ1472">
            <v>1965399</v>
          </cell>
          <cell r="AK1472">
            <v>1965399</v>
          </cell>
          <cell r="AL1472">
            <v>1965399</v>
          </cell>
          <cell r="AM1472">
            <v>1965399</v>
          </cell>
          <cell r="AN1472">
            <v>1965399</v>
          </cell>
          <cell r="AP1472">
            <v>1883507.375</v>
          </cell>
          <cell r="AT1472">
            <v>22</v>
          </cell>
        </row>
        <row r="1473">
          <cell r="J1473">
            <v>554634.88</v>
          </cell>
          <cell r="K1473">
            <v>527215.46</v>
          </cell>
          <cell r="L1473">
            <v>490289.15</v>
          </cell>
          <cell r="M1473">
            <v>557552.04</v>
          </cell>
          <cell r="N1473">
            <v>539129.1</v>
          </cell>
          <cell r="O1473">
            <v>497388.47</v>
          </cell>
          <cell r="P1473">
            <v>473947.36</v>
          </cell>
          <cell r="Q1473">
            <v>570378.18000000005</v>
          </cell>
          <cell r="R1473">
            <v>591396.23</v>
          </cell>
          <cell r="S1473">
            <v>773611.67</v>
          </cell>
          <cell r="T1473">
            <v>832286.89</v>
          </cell>
          <cell r="U1473">
            <v>822991.9</v>
          </cell>
          <cell r="V1473">
            <v>832705.06</v>
          </cell>
          <cell r="W1473">
            <v>736275.07</v>
          </cell>
          <cell r="X1473">
            <v>475868.23</v>
          </cell>
          <cell r="Y1473">
            <v>378722.11</v>
          </cell>
          <cell r="Z1473">
            <v>295999.65999999997</v>
          </cell>
          <cell r="AA1473">
            <v>225347.55</v>
          </cell>
          <cell r="AD1473">
            <v>527219.82083333319</v>
          </cell>
          <cell r="AE1473">
            <v>525569.45874999999</v>
          </cell>
          <cell r="AF1473">
            <v>532456.7120833334</v>
          </cell>
          <cell r="AG1473">
            <v>557754.08375000011</v>
          </cell>
          <cell r="AH1473">
            <v>588385.71999999986</v>
          </cell>
          <cell r="AI1473">
            <v>614154.70166666666</v>
          </cell>
          <cell r="AJ1473">
            <v>634451.77625</v>
          </cell>
          <cell r="AK1473">
            <v>642561.7216666668</v>
          </cell>
          <cell r="AL1473">
            <v>634509.60291666666</v>
          </cell>
          <cell r="AM1473">
            <v>616927.96250000002</v>
          </cell>
          <cell r="AN1473">
            <v>595462.53083333338</v>
          </cell>
          <cell r="AP1473">
            <v>552935.43000000005</v>
          </cell>
          <cell r="AT1473">
            <v>0</v>
          </cell>
        </row>
        <row r="1474">
          <cell r="J1474">
            <v>184403.35</v>
          </cell>
          <cell r="K1474">
            <v>177310.91</v>
          </cell>
          <cell r="L1474">
            <v>170218.47</v>
          </cell>
          <cell r="M1474">
            <v>163126.04</v>
          </cell>
          <cell r="N1474">
            <v>156033.60999999999</v>
          </cell>
          <cell r="O1474">
            <v>148941.17000000001</v>
          </cell>
          <cell r="P1474">
            <v>141848.74</v>
          </cell>
          <cell r="Q1474">
            <v>134756.29999999999</v>
          </cell>
          <cell r="R1474">
            <v>127663.86</v>
          </cell>
          <cell r="S1474">
            <v>120571.43</v>
          </cell>
          <cell r="T1474">
            <v>113478.99</v>
          </cell>
          <cell r="U1474">
            <v>106386.56</v>
          </cell>
          <cell r="V1474">
            <v>99294.12</v>
          </cell>
          <cell r="W1474">
            <v>92201.69</v>
          </cell>
          <cell r="X1474">
            <v>85109.26</v>
          </cell>
          <cell r="Y1474">
            <v>78016.820000000007</v>
          </cell>
          <cell r="Z1474">
            <v>70924.39</v>
          </cell>
          <cell r="AA1474">
            <v>63831.95</v>
          </cell>
          <cell r="AD1474">
            <v>177310.91166666665</v>
          </cell>
          <cell r="AE1474">
            <v>170218.47625000004</v>
          </cell>
          <cell r="AF1474">
            <v>163126.04083333333</v>
          </cell>
          <cell r="AG1474">
            <v>156033.60541666669</v>
          </cell>
          <cell r="AH1474">
            <v>148941.17000000001</v>
          </cell>
          <cell r="AI1474">
            <v>141848.73458333334</v>
          </cell>
          <cell r="AJ1474">
            <v>134756.29916666666</v>
          </cell>
          <cell r="AK1474">
            <v>127663.86458333336</v>
          </cell>
          <cell r="AL1474">
            <v>120571.43000000001</v>
          </cell>
          <cell r="AM1474">
            <v>113478.99500000001</v>
          </cell>
          <cell r="AN1474">
            <v>106386.56</v>
          </cell>
          <cell r="AP1474">
            <v>92201.689166666663</v>
          </cell>
          <cell r="AT1474" t="str">
            <v>28</v>
          </cell>
        </row>
        <row r="1475">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D1475">
            <v>0</v>
          </cell>
          <cell r="AE1475">
            <v>0</v>
          </cell>
          <cell r="AF1475">
            <v>0</v>
          </cell>
          <cell r="AG1475">
            <v>0</v>
          </cell>
          <cell r="AH1475">
            <v>0</v>
          </cell>
          <cell r="AI1475">
            <v>0</v>
          </cell>
          <cell r="AJ1475">
            <v>0</v>
          </cell>
          <cell r="AK1475">
            <v>0</v>
          </cell>
          <cell r="AL1475">
            <v>0</v>
          </cell>
          <cell r="AM1475">
            <v>0</v>
          </cell>
          <cell r="AN1475">
            <v>0</v>
          </cell>
          <cell r="AP1475">
            <v>0</v>
          </cell>
          <cell r="AT1475" t="str">
            <v>22</v>
          </cell>
        </row>
        <row r="1476">
          <cell r="J1476">
            <v>1509515.4</v>
          </cell>
          <cell r="K1476">
            <v>1488757.89</v>
          </cell>
          <cell r="L1476">
            <v>1468000.38</v>
          </cell>
          <cell r="M1476">
            <v>1153100.07</v>
          </cell>
          <cell r="N1476">
            <v>1132342.56</v>
          </cell>
          <cell r="O1476">
            <v>1111585.05</v>
          </cell>
          <cell r="P1476">
            <v>1090827.55</v>
          </cell>
          <cell r="Q1476">
            <v>1070070.04</v>
          </cell>
          <cell r="R1476">
            <v>1049312.5900000001</v>
          </cell>
          <cell r="S1476">
            <v>1028555.14</v>
          </cell>
          <cell r="T1476">
            <v>1125552.04</v>
          </cell>
          <cell r="U1476">
            <v>1144045.92</v>
          </cell>
          <cell r="V1476">
            <v>1162539.3400000001</v>
          </cell>
          <cell r="W1476">
            <v>1181033.22</v>
          </cell>
          <cell r="X1476">
            <v>1199527.1100000001</v>
          </cell>
          <cell r="Y1476">
            <v>1218020.99</v>
          </cell>
          <cell r="Z1476">
            <v>1707531.57</v>
          </cell>
          <cell r="AA1476">
            <v>1726025.46</v>
          </cell>
          <cell r="AD1476">
            <v>1384582.3170833336</v>
          </cell>
          <cell r="AE1476">
            <v>1338291.58125</v>
          </cell>
          <cell r="AF1476">
            <v>1289958.1916666669</v>
          </cell>
          <cell r="AG1476">
            <v>1247552.5675000001</v>
          </cell>
          <cell r="AH1476">
            <v>1213731.5104166667</v>
          </cell>
          <cell r="AI1476">
            <v>1183181.3833333331</v>
          </cell>
          <cell r="AJ1476">
            <v>1155902.18625</v>
          </cell>
          <cell r="AK1476">
            <v>1131893.93875</v>
          </cell>
          <cell r="AL1476">
            <v>1123412.5908333333</v>
          </cell>
          <cell r="AM1476">
            <v>1150083.8379166666</v>
          </cell>
          <cell r="AN1476">
            <v>1199651.7304166667</v>
          </cell>
          <cell r="AP1476">
            <v>1288760.9141666666</v>
          </cell>
          <cell r="AT1476">
            <v>0</v>
          </cell>
        </row>
        <row r="1477">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D1477">
            <v>0</v>
          </cell>
          <cell r="AE1477">
            <v>0</v>
          </cell>
          <cell r="AF1477">
            <v>0</v>
          </cell>
          <cell r="AG1477">
            <v>0</v>
          </cell>
          <cell r="AH1477">
            <v>0</v>
          </cell>
          <cell r="AI1477">
            <v>0</v>
          </cell>
          <cell r="AJ1477">
            <v>0</v>
          </cell>
          <cell r="AK1477">
            <v>0</v>
          </cell>
          <cell r="AL1477">
            <v>0</v>
          </cell>
          <cell r="AM1477">
            <v>0</v>
          </cell>
          <cell r="AN1477">
            <v>0</v>
          </cell>
          <cell r="AP1477">
            <v>0</v>
          </cell>
          <cell r="AT1477">
            <v>0</v>
          </cell>
        </row>
        <row r="1478">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D1478">
            <v>0</v>
          </cell>
          <cell r="AE1478">
            <v>0</v>
          </cell>
          <cell r="AF1478">
            <v>0</v>
          </cell>
          <cell r="AG1478">
            <v>0</v>
          </cell>
          <cell r="AH1478">
            <v>0</v>
          </cell>
          <cell r="AI1478">
            <v>0</v>
          </cell>
          <cell r="AJ1478">
            <v>0</v>
          </cell>
          <cell r="AK1478">
            <v>0</v>
          </cell>
          <cell r="AL1478">
            <v>0</v>
          </cell>
          <cell r="AM1478">
            <v>0</v>
          </cell>
          <cell r="AN1478">
            <v>0</v>
          </cell>
          <cell r="AP1478">
            <v>0</v>
          </cell>
          <cell r="AT1478">
            <v>0</v>
          </cell>
        </row>
        <row r="1479">
          <cell r="J1479">
            <v>252795.67</v>
          </cell>
          <cell r="K1479">
            <v>250580.41</v>
          </cell>
          <cell r="L1479">
            <v>248365.14</v>
          </cell>
          <cell r="M1479">
            <v>236648.08</v>
          </cell>
          <cell r="N1479">
            <v>234432.81</v>
          </cell>
          <cell r="O1479">
            <v>232217.54</v>
          </cell>
          <cell r="P1479">
            <v>230002.28</v>
          </cell>
          <cell r="Q1479">
            <v>227787.01</v>
          </cell>
          <cell r="R1479">
            <v>225571.74</v>
          </cell>
          <cell r="S1479">
            <v>223356.48</v>
          </cell>
          <cell r="T1479">
            <v>260936.39</v>
          </cell>
          <cell r="U1479">
            <v>271986.18</v>
          </cell>
          <cell r="V1479">
            <v>283035.99</v>
          </cell>
          <cell r="W1479">
            <v>294085.78000000003</v>
          </cell>
          <cell r="X1479">
            <v>305135.58</v>
          </cell>
          <cell r="Y1479">
            <v>316185.37</v>
          </cell>
          <cell r="Z1479">
            <v>486415.86</v>
          </cell>
          <cell r="AA1479">
            <v>497465.65</v>
          </cell>
          <cell r="AD1479">
            <v>247413.13958333331</v>
          </cell>
          <cell r="AE1479">
            <v>244373.06458333333</v>
          </cell>
          <cell r="AF1479">
            <v>241267.00500000003</v>
          </cell>
          <cell r="AG1479">
            <v>239753.09333333335</v>
          </cell>
          <cell r="AH1479">
            <v>240516.00916666666</v>
          </cell>
          <cell r="AI1479">
            <v>242483.32416666672</v>
          </cell>
          <cell r="AJ1479">
            <v>245556.06125000006</v>
          </cell>
          <cell r="AK1479">
            <v>249734.22</v>
          </cell>
          <cell r="AL1479">
            <v>255413.70875000002</v>
          </cell>
          <cell r="AM1479">
            <v>269227.05624999997</v>
          </cell>
          <cell r="AN1479">
            <v>290778.3545833333</v>
          </cell>
          <cell r="AP1479">
            <v>326751.18791666668</v>
          </cell>
          <cell r="AT1479">
            <v>0</v>
          </cell>
        </row>
        <row r="1480">
          <cell r="J1480">
            <v>245054.97</v>
          </cell>
          <cell r="K1480">
            <v>241037.67</v>
          </cell>
          <cell r="L1480">
            <v>237020.38</v>
          </cell>
          <cell r="M1480">
            <v>233003.09</v>
          </cell>
          <cell r="N1480">
            <v>228985.8</v>
          </cell>
          <cell r="O1480">
            <v>224968.5</v>
          </cell>
          <cell r="P1480">
            <v>220951.21</v>
          </cell>
          <cell r="Q1480">
            <v>216933.91</v>
          </cell>
          <cell r="R1480">
            <v>212916.61</v>
          </cell>
          <cell r="S1480">
            <v>208899.33</v>
          </cell>
          <cell r="T1480">
            <v>204882.03</v>
          </cell>
          <cell r="U1480">
            <v>200864.73</v>
          </cell>
          <cell r="V1480">
            <v>196847.45</v>
          </cell>
          <cell r="W1480">
            <v>192830.15</v>
          </cell>
          <cell r="X1480">
            <v>188812.85</v>
          </cell>
          <cell r="Y1480">
            <v>184795.57</v>
          </cell>
          <cell r="Z1480">
            <v>180778.27</v>
          </cell>
          <cell r="AA1480">
            <v>176760.98</v>
          </cell>
          <cell r="AD1480">
            <v>241037.67333333334</v>
          </cell>
          <cell r="AE1480">
            <v>237020.37958333336</v>
          </cell>
          <cell r="AF1480">
            <v>233003.08625000002</v>
          </cell>
          <cell r="AG1480">
            <v>228985.79333333333</v>
          </cell>
          <cell r="AH1480">
            <v>224968.49958333329</v>
          </cell>
          <cell r="AI1480">
            <v>220951.20583333331</v>
          </cell>
          <cell r="AJ1480">
            <v>216933.91250000006</v>
          </cell>
          <cell r="AK1480">
            <v>212916.61874999999</v>
          </cell>
          <cell r="AL1480">
            <v>208899.32500000004</v>
          </cell>
          <cell r="AM1480">
            <v>204882.03125</v>
          </cell>
          <cell r="AN1480">
            <v>200864.73749999996</v>
          </cell>
          <cell r="AP1480">
            <v>192830.15083333335</v>
          </cell>
          <cell r="AT1480" t="str">
            <v>28</v>
          </cell>
        </row>
        <row r="1481">
          <cell r="J1481">
            <v>2741292.2</v>
          </cell>
          <cell r="K1481">
            <v>2715487.76</v>
          </cell>
          <cell r="L1481">
            <v>2689683.33</v>
          </cell>
          <cell r="M1481">
            <v>2663878.89</v>
          </cell>
          <cell r="N1481">
            <v>2638074.46</v>
          </cell>
          <cell r="O1481">
            <v>2612270.02</v>
          </cell>
          <cell r="P1481">
            <v>2586465.58</v>
          </cell>
          <cell r="Q1481">
            <v>2560661.15</v>
          </cell>
          <cell r="R1481">
            <v>2534856.71</v>
          </cell>
          <cell r="S1481">
            <v>2509052.2799999998</v>
          </cell>
          <cell r="T1481">
            <v>2483247.84</v>
          </cell>
          <cell r="U1481">
            <v>2457443.41</v>
          </cell>
          <cell r="V1481">
            <v>2431638.9700000002</v>
          </cell>
          <cell r="W1481">
            <v>2405834.5299999998</v>
          </cell>
          <cell r="X1481">
            <v>2380030.1</v>
          </cell>
          <cell r="Y1481">
            <v>2354225.66</v>
          </cell>
          <cell r="Z1481">
            <v>2328421.23</v>
          </cell>
          <cell r="AA1481">
            <v>2302616.79</v>
          </cell>
          <cell r="AD1481">
            <v>2715487.7637499999</v>
          </cell>
          <cell r="AE1481">
            <v>2689683.3279166664</v>
          </cell>
          <cell r="AF1481">
            <v>2663878.8920833333</v>
          </cell>
          <cell r="AG1481">
            <v>2638074.4562500003</v>
          </cell>
          <cell r="AH1481">
            <v>2612270.0204166672</v>
          </cell>
          <cell r="AI1481">
            <v>2586465.5845833337</v>
          </cell>
          <cell r="AJ1481">
            <v>2560661.1487500002</v>
          </cell>
          <cell r="AK1481">
            <v>2534856.7129166666</v>
          </cell>
          <cell r="AL1481">
            <v>2509052.2770833336</v>
          </cell>
          <cell r="AM1481">
            <v>2483247.8412500001</v>
          </cell>
          <cell r="AN1481">
            <v>2457443.405416667</v>
          </cell>
          <cell r="AP1481">
            <v>2368317.8183333334</v>
          </cell>
          <cell r="AT1481" t="str">
            <v>58</v>
          </cell>
        </row>
        <row r="1482">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D1482">
            <v>0</v>
          </cell>
          <cell r="AE1482">
            <v>0</v>
          </cell>
          <cell r="AF1482">
            <v>0</v>
          </cell>
          <cell r="AG1482">
            <v>0</v>
          </cell>
          <cell r="AH1482">
            <v>0</v>
          </cell>
          <cell r="AI1482">
            <v>0</v>
          </cell>
          <cell r="AJ1482">
            <v>0</v>
          </cell>
          <cell r="AK1482">
            <v>0</v>
          </cell>
          <cell r="AL1482">
            <v>0</v>
          </cell>
          <cell r="AM1482">
            <v>0</v>
          </cell>
          <cell r="AN1482">
            <v>0</v>
          </cell>
          <cell r="AP1482">
            <v>0</v>
          </cell>
          <cell r="AT1482">
            <v>0</v>
          </cell>
        </row>
        <row r="1483">
          <cell r="J1483">
            <v>3844532.25</v>
          </cell>
          <cell r="K1483">
            <v>3850782.49</v>
          </cell>
          <cell r="L1483">
            <v>3857033.2</v>
          </cell>
          <cell r="M1483">
            <v>3863284.38</v>
          </cell>
          <cell r="N1483">
            <v>3869390.44</v>
          </cell>
          <cell r="O1483">
            <v>3875496.79</v>
          </cell>
          <cell r="P1483">
            <v>3881603.37</v>
          </cell>
          <cell r="Q1483">
            <v>3886993.92</v>
          </cell>
          <cell r="R1483">
            <v>3891449.14</v>
          </cell>
          <cell r="S1483">
            <v>3895904.55</v>
          </cell>
          <cell r="T1483">
            <v>3900360.16</v>
          </cell>
          <cell r="U1483">
            <v>3904815.96</v>
          </cell>
          <cell r="V1483">
            <v>3909271.96</v>
          </cell>
          <cell r="W1483">
            <v>3913728.15</v>
          </cell>
          <cell r="X1483">
            <v>3918184.53</v>
          </cell>
          <cell r="Y1483">
            <v>3922641.1</v>
          </cell>
          <cell r="Z1483">
            <v>3927103.79</v>
          </cell>
          <cell r="AA1483">
            <v>3933273.73</v>
          </cell>
          <cell r="AD1483">
            <v>3850659.3099999991</v>
          </cell>
          <cell r="AE1483">
            <v>3856725.789166667</v>
          </cell>
          <cell r="AF1483">
            <v>3862643.8450000002</v>
          </cell>
          <cell r="AG1483">
            <v>3868412.4762499998</v>
          </cell>
          <cell r="AH1483">
            <v>3874031.6604166664</v>
          </cell>
          <cell r="AI1483">
            <v>3879501.3754166663</v>
          </cell>
          <cell r="AJ1483">
            <v>3884821.5991666671</v>
          </cell>
          <cell r="AK1483">
            <v>3889992.3070833334</v>
          </cell>
          <cell r="AL1483">
            <v>3895013.4758333336</v>
          </cell>
          <cell r="AM1483">
            <v>3899891.3954166672</v>
          </cell>
          <cell r="AN1483">
            <v>3904703.4908333332</v>
          </cell>
          <cell r="AP1483">
            <v>3758151.762083333</v>
          </cell>
          <cell r="AT1483" t="str">
            <v>39</v>
          </cell>
        </row>
        <row r="1484">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D1484">
            <v>0</v>
          </cell>
          <cell r="AE1484">
            <v>0</v>
          </cell>
          <cell r="AF1484">
            <v>0</v>
          </cell>
          <cell r="AG1484">
            <v>0</v>
          </cell>
          <cell r="AH1484">
            <v>0</v>
          </cell>
          <cell r="AI1484">
            <v>0</v>
          </cell>
          <cell r="AJ1484">
            <v>0</v>
          </cell>
          <cell r="AK1484">
            <v>0</v>
          </cell>
          <cell r="AL1484">
            <v>0</v>
          </cell>
          <cell r="AM1484">
            <v>0</v>
          </cell>
          <cell r="AN1484">
            <v>0</v>
          </cell>
          <cell r="AP1484">
            <v>0</v>
          </cell>
          <cell r="AT1484" t="str">
            <v>58</v>
          </cell>
        </row>
        <row r="1485">
          <cell r="J1485">
            <v>181858852</v>
          </cell>
          <cell r="K1485">
            <v>183142222</v>
          </cell>
          <cell r="L1485">
            <v>184277388</v>
          </cell>
          <cell r="M1485">
            <v>184282655</v>
          </cell>
          <cell r="N1485">
            <v>186363985</v>
          </cell>
          <cell r="O1485">
            <v>187209807</v>
          </cell>
          <cell r="P1485">
            <v>188160478</v>
          </cell>
          <cell r="Q1485">
            <v>189033730</v>
          </cell>
          <cell r="R1485">
            <v>189033730</v>
          </cell>
          <cell r="S1485">
            <v>186233730</v>
          </cell>
          <cell r="T1485">
            <v>184833730</v>
          </cell>
          <cell r="U1485">
            <v>183433730</v>
          </cell>
          <cell r="V1485">
            <v>183395385</v>
          </cell>
          <cell r="W1485">
            <v>189033730</v>
          </cell>
          <cell r="X1485">
            <v>189033730</v>
          </cell>
          <cell r="Y1485">
            <v>189033730</v>
          </cell>
          <cell r="Z1485">
            <v>189033730</v>
          </cell>
          <cell r="AA1485">
            <v>189033730</v>
          </cell>
          <cell r="AD1485">
            <v>182817989.125</v>
          </cell>
          <cell r="AE1485">
            <v>183895039.875</v>
          </cell>
          <cell r="AF1485">
            <v>184696295.125</v>
          </cell>
          <cell r="AG1485">
            <v>185182884.16666666</v>
          </cell>
          <cell r="AH1485">
            <v>185531039.875</v>
          </cell>
          <cell r="AI1485">
            <v>185719358.625</v>
          </cell>
          <cell r="AJ1485">
            <v>186028860.33333334</v>
          </cell>
          <cell r="AK1485">
            <v>186472520.75</v>
          </cell>
          <cell r="AL1485">
            <v>186868663.125</v>
          </cell>
          <cell r="AM1485">
            <v>187177863.95833334</v>
          </cell>
          <cell r="AN1485">
            <v>187365100.125</v>
          </cell>
          <cell r="AP1485">
            <v>187454842.375</v>
          </cell>
          <cell r="AT1485" t="str">
            <v>22</v>
          </cell>
        </row>
        <row r="1486">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D1486">
            <v>0</v>
          </cell>
          <cell r="AE1486">
            <v>0</v>
          </cell>
          <cell r="AF1486">
            <v>0</v>
          </cell>
          <cell r="AG1486">
            <v>0</v>
          </cell>
          <cell r="AH1486">
            <v>0</v>
          </cell>
          <cell r="AI1486">
            <v>0</v>
          </cell>
          <cell r="AJ1486">
            <v>0</v>
          </cell>
          <cell r="AK1486">
            <v>0</v>
          </cell>
          <cell r="AL1486">
            <v>0</v>
          </cell>
          <cell r="AM1486">
            <v>0</v>
          </cell>
          <cell r="AN1486">
            <v>0</v>
          </cell>
          <cell r="AP1486">
            <v>0</v>
          </cell>
          <cell r="AT1486" t="str">
            <v>58</v>
          </cell>
        </row>
        <row r="1487">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D1487">
            <v>0</v>
          </cell>
          <cell r="AE1487">
            <v>0</v>
          </cell>
          <cell r="AF1487">
            <v>0</v>
          </cell>
          <cell r="AG1487">
            <v>0</v>
          </cell>
          <cell r="AH1487">
            <v>0</v>
          </cell>
          <cell r="AI1487">
            <v>0</v>
          </cell>
          <cell r="AJ1487">
            <v>0</v>
          </cell>
          <cell r="AK1487">
            <v>0</v>
          </cell>
          <cell r="AL1487">
            <v>0</v>
          </cell>
          <cell r="AM1487">
            <v>0</v>
          </cell>
          <cell r="AN1487">
            <v>0</v>
          </cell>
          <cell r="AP1487">
            <v>0</v>
          </cell>
          <cell r="AT1487">
            <v>0</v>
          </cell>
        </row>
        <row r="1488">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D1488">
            <v>0</v>
          </cell>
          <cell r="AE1488">
            <v>0</v>
          </cell>
          <cell r="AF1488">
            <v>0</v>
          </cell>
          <cell r="AG1488">
            <v>0</v>
          </cell>
          <cell r="AH1488">
            <v>0</v>
          </cell>
          <cell r="AI1488">
            <v>0</v>
          </cell>
          <cell r="AJ1488">
            <v>0</v>
          </cell>
          <cell r="AK1488">
            <v>0</v>
          </cell>
          <cell r="AL1488">
            <v>0</v>
          </cell>
          <cell r="AM1488">
            <v>0</v>
          </cell>
          <cell r="AN1488">
            <v>0</v>
          </cell>
          <cell r="AP1488">
            <v>0</v>
          </cell>
          <cell r="AT1488" t="str">
            <v>58</v>
          </cell>
        </row>
        <row r="1489">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D1489">
            <v>0</v>
          </cell>
          <cell r="AE1489">
            <v>0</v>
          </cell>
          <cell r="AF1489">
            <v>0</v>
          </cell>
          <cell r="AG1489">
            <v>0</v>
          </cell>
          <cell r="AH1489">
            <v>0</v>
          </cell>
          <cell r="AI1489">
            <v>0</v>
          </cell>
          <cell r="AJ1489">
            <v>0</v>
          </cell>
          <cell r="AK1489">
            <v>0</v>
          </cell>
          <cell r="AL1489">
            <v>0</v>
          </cell>
          <cell r="AM1489">
            <v>0</v>
          </cell>
          <cell r="AN1489">
            <v>0</v>
          </cell>
          <cell r="AP1489">
            <v>0</v>
          </cell>
          <cell r="AT1489" t="str">
            <v>39</v>
          </cell>
        </row>
        <row r="1490">
          <cell r="J1490">
            <v>65158454.200000003</v>
          </cell>
          <cell r="K1490">
            <v>65849499.450000003</v>
          </cell>
          <cell r="L1490">
            <v>66460742.950000003</v>
          </cell>
          <cell r="M1490">
            <v>66936152.149999999</v>
          </cell>
          <cell r="N1490">
            <v>67584295.099999994</v>
          </cell>
          <cell r="O1490">
            <v>68039737.849999994</v>
          </cell>
          <cell r="P1490">
            <v>68551640.5</v>
          </cell>
          <cell r="Q1490">
            <v>69021853.25</v>
          </cell>
          <cell r="R1490">
            <v>69021853.25</v>
          </cell>
          <cell r="S1490">
            <v>69021853.25</v>
          </cell>
          <cell r="T1490">
            <v>69021853.25</v>
          </cell>
          <cell r="U1490">
            <v>69021853.25</v>
          </cell>
          <cell r="V1490">
            <v>69021853.25</v>
          </cell>
          <cell r="W1490">
            <v>69021853.25</v>
          </cell>
          <cell r="X1490">
            <v>69021853.25</v>
          </cell>
          <cell r="Y1490">
            <v>69021853.25</v>
          </cell>
          <cell r="Z1490">
            <v>69021853.25</v>
          </cell>
          <cell r="AA1490">
            <v>69021853.25</v>
          </cell>
          <cell r="AD1490">
            <v>65661590.997916669</v>
          </cell>
          <cell r="AE1490">
            <v>66223797.762499996</v>
          </cell>
          <cell r="AF1490">
            <v>66744415.252083331</v>
          </cell>
          <cell r="AG1490">
            <v>67207571.768749997</v>
          </cell>
          <cell r="AH1490">
            <v>67614912.297916666</v>
          </cell>
          <cell r="AI1490">
            <v>67968457.331249997</v>
          </cell>
          <cell r="AJ1490">
            <v>68261613.700000003</v>
          </cell>
          <cell r="AK1490">
            <v>68500508.037500009</v>
          </cell>
          <cell r="AL1490">
            <v>68694125.179166675</v>
          </cell>
          <cell r="AM1490">
            <v>68840927.64791666</v>
          </cell>
          <cell r="AN1490">
            <v>68941747.379166663</v>
          </cell>
          <cell r="AP1490">
            <v>67404841.858333334</v>
          </cell>
          <cell r="AT1490" t="str">
            <v>22</v>
          </cell>
        </row>
        <row r="1491">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D1491">
            <v>0</v>
          </cell>
          <cell r="AE1491">
            <v>0</v>
          </cell>
          <cell r="AF1491">
            <v>0</v>
          </cell>
          <cell r="AG1491">
            <v>0</v>
          </cell>
          <cell r="AH1491">
            <v>0</v>
          </cell>
          <cell r="AI1491">
            <v>0</v>
          </cell>
          <cell r="AJ1491">
            <v>0</v>
          </cell>
          <cell r="AK1491">
            <v>0</v>
          </cell>
          <cell r="AL1491">
            <v>0</v>
          </cell>
          <cell r="AM1491">
            <v>0</v>
          </cell>
          <cell r="AN1491">
            <v>0</v>
          </cell>
          <cell r="AP1491">
            <v>0</v>
          </cell>
          <cell r="AT1491" t="str">
            <v>39</v>
          </cell>
        </row>
        <row r="1492">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D1492">
            <v>0</v>
          </cell>
          <cell r="AE1492">
            <v>0</v>
          </cell>
          <cell r="AF1492">
            <v>0</v>
          </cell>
          <cell r="AG1492">
            <v>0</v>
          </cell>
          <cell r="AH1492">
            <v>0</v>
          </cell>
          <cell r="AI1492">
            <v>0</v>
          </cell>
          <cell r="AJ1492">
            <v>0</v>
          </cell>
          <cell r="AK1492">
            <v>0</v>
          </cell>
          <cell r="AL1492">
            <v>0</v>
          </cell>
          <cell r="AM1492">
            <v>0</v>
          </cell>
          <cell r="AN1492">
            <v>0</v>
          </cell>
          <cell r="AP1492">
            <v>0</v>
          </cell>
          <cell r="AT1492" t="str">
            <v>22</v>
          </cell>
        </row>
        <row r="1493">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D1493">
            <v>0</v>
          </cell>
          <cell r="AE1493">
            <v>0</v>
          </cell>
          <cell r="AF1493">
            <v>0</v>
          </cell>
          <cell r="AG1493">
            <v>0</v>
          </cell>
          <cell r="AH1493">
            <v>0</v>
          </cell>
          <cell r="AI1493">
            <v>0</v>
          </cell>
          <cell r="AJ1493">
            <v>0</v>
          </cell>
          <cell r="AK1493">
            <v>0</v>
          </cell>
          <cell r="AL1493">
            <v>0</v>
          </cell>
          <cell r="AM1493">
            <v>0</v>
          </cell>
          <cell r="AN1493">
            <v>0</v>
          </cell>
          <cell r="AP1493">
            <v>0</v>
          </cell>
          <cell r="AT1493" t="str">
            <v>39</v>
          </cell>
        </row>
        <row r="1494">
          <cell r="J1494">
            <v>24039.05</v>
          </cell>
          <cell r="K1494">
            <v>19524.03</v>
          </cell>
          <cell r="L1494">
            <v>19141.150000000001</v>
          </cell>
          <cell r="M1494">
            <v>18864.37</v>
          </cell>
          <cell r="N1494">
            <v>18537.849999999999</v>
          </cell>
          <cell r="O1494">
            <v>18209.39</v>
          </cell>
          <cell r="P1494">
            <v>13692.81</v>
          </cell>
          <cell r="Q1494">
            <v>13481.13</v>
          </cell>
          <cell r="R1494">
            <v>13136.82</v>
          </cell>
          <cell r="S1494">
            <v>44109.64</v>
          </cell>
          <cell r="T1494">
            <v>205469.7</v>
          </cell>
          <cell r="U1494">
            <v>204367.35</v>
          </cell>
          <cell r="V1494">
            <v>202363.12</v>
          </cell>
          <cell r="W1494">
            <v>201317.11</v>
          </cell>
          <cell r="X1494">
            <v>200951.25</v>
          </cell>
          <cell r="Y1494">
            <v>200558.6</v>
          </cell>
          <cell r="Z1494">
            <v>200384.86</v>
          </cell>
          <cell r="AA1494">
            <v>200114.01</v>
          </cell>
          <cell r="AD1494">
            <v>30819.731666666663</v>
          </cell>
          <cell r="AE1494">
            <v>19398.71875</v>
          </cell>
          <cell r="AF1494">
            <v>20113.201249999998</v>
          </cell>
          <cell r="AG1494">
            <v>28611.911666666667</v>
          </cell>
          <cell r="AH1494">
            <v>43571.952500000007</v>
          </cell>
          <cell r="AI1494">
            <v>58477.943749999999</v>
          </cell>
          <cell r="AJ1494">
            <v>73482.824999999997</v>
          </cell>
          <cell r="AK1494">
            <v>88632.957500000004</v>
          </cell>
          <cell r="AL1494">
            <v>103778.97125</v>
          </cell>
          <cell r="AM1494">
            <v>118926.52291666665</v>
          </cell>
          <cell r="AN1494">
            <v>134082.84083333335</v>
          </cell>
          <cell r="AP1494">
            <v>188642.13208333333</v>
          </cell>
          <cell r="AT1494" t="str">
            <v>22</v>
          </cell>
        </row>
        <row r="1495">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D1495">
            <v>0</v>
          </cell>
          <cell r="AE1495">
            <v>0</v>
          </cell>
          <cell r="AF1495">
            <v>0</v>
          </cell>
          <cell r="AG1495">
            <v>0</v>
          </cell>
          <cell r="AH1495">
            <v>0</v>
          </cell>
          <cell r="AI1495">
            <v>0</v>
          </cell>
          <cell r="AJ1495">
            <v>0</v>
          </cell>
          <cell r="AK1495">
            <v>0</v>
          </cell>
          <cell r="AL1495">
            <v>0</v>
          </cell>
          <cell r="AM1495">
            <v>0</v>
          </cell>
          <cell r="AN1495">
            <v>0</v>
          </cell>
          <cell r="AP1495">
            <v>0</v>
          </cell>
          <cell r="AT1495" t="str">
            <v>58</v>
          </cell>
        </row>
        <row r="1496">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D1496">
            <v>0</v>
          </cell>
          <cell r="AE1496">
            <v>0</v>
          </cell>
          <cell r="AF1496">
            <v>0</v>
          </cell>
          <cell r="AG1496">
            <v>0</v>
          </cell>
          <cell r="AH1496">
            <v>0</v>
          </cell>
          <cell r="AI1496">
            <v>0</v>
          </cell>
          <cell r="AJ1496">
            <v>0</v>
          </cell>
          <cell r="AK1496">
            <v>0</v>
          </cell>
          <cell r="AL1496">
            <v>0</v>
          </cell>
          <cell r="AM1496">
            <v>0</v>
          </cell>
          <cell r="AN1496">
            <v>0</v>
          </cell>
          <cell r="AP1496">
            <v>0</v>
          </cell>
          <cell r="AT1496" t="str">
            <v>22</v>
          </cell>
        </row>
        <row r="1497">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D1497">
            <v>0</v>
          </cell>
          <cell r="AE1497">
            <v>0</v>
          </cell>
          <cell r="AF1497">
            <v>0</v>
          </cell>
          <cell r="AG1497">
            <v>0</v>
          </cell>
          <cell r="AH1497">
            <v>0</v>
          </cell>
          <cell r="AI1497">
            <v>0</v>
          </cell>
          <cell r="AJ1497">
            <v>0</v>
          </cell>
          <cell r="AK1497">
            <v>0</v>
          </cell>
          <cell r="AL1497">
            <v>0</v>
          </cell>
          <cell r="AM1497">
            <v>0</v>
          </cell>
          <cell r="AN1497">
            <v>0</v>
          </cell>
          <cell r="AP1497">
            <v>0</v>
          </cell>
          <cell r="AT1497" t="str">
            <v>58</v>
          </cell>
        </row>
        <row r="1498">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D1498">
            <v>0</v>
          </cell>
          <cell r="AE1498">
            <v>0</v>
          </cell>
          <cell r="AF1498">
            <v>0</v>
          </cell>
          <cell r="AG1498">
            <v>0</v>
          </cell>
          <cell r="AH1498">
            <v>0</v>
          </cell>
          <cell r="AI1498">
            <v>0</v>
          </cell>
          <cell r="AJ1498">
            <v>0</v>
          </cell>
          <cell r="AK1498">
            <v>0</v>
          </cell>
          <cell r="AL1498">
            <v>0</v>
          </cell>
          <cell r="AM1498">
            <v>0</v>
          </cell>
          <cell r="AN1498">
            <v>0</v>
          </cell>
          <cell r="AP1498">
            <v>0</v>
          </cell>
          <cell r="AT1498" t="str">
            <v>58</v>
          </cell>
        </row>
        <row r="1499">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D1499">
            <v>0</v>
          </cell>
          <cell r="AE1499">
            <v>0</v>
          </cell>
          <cell r="AF1499">
            <v>0</v>
          </cell>
          <cell r="AG1499">
            <v>0</v>
          </cell>
          <cell r="AH1499">
            <v>0</v>
          </cell>
          <cell r="AI1499">
            <v>0</v>
          </cell>
          <cell r="AJ1499">
            <v>0</v>
          </cell>
          <cell r="AK1499">
            <v>0</v>
          </cell>
          <cell r="AL1499">
            <v>0</v>
          </cell>
          <cell r="AM1499">
            <v>0</v>
          </cell>
          <cell r="AN1499">
            <v>0</v>
          </cell>
          <cell r="AP1499">
            <v>0</v>
          </cell>
          <cell r="AT1499" t="str">
            <v>39</v>
          </cell>
        </row>
        <row r="1500">
          <cell r="J1500">
            <v>32765538.120000001</v>
          </cell>
          <cell r="K1500">
            <v>32765538.120000001</v>
          </cell>
          <cell r="L1500">
            <v>32765538.120000001</v>
          </cell>
          <cell r="M1500">
            <v>32765538.120000001</v>
          </cell>
          <cell r="N1500">
            <v>32765538.120000001</v>
          </cell>
          <cell r="O1500">
            <v>32765538.120000001</v>
          </cell>
          <cell r="P1500">
            <v>32765538.120000001</v>
          </cell>
          <cell r="Q1500">
            <v>32765538.120000001</v>
          </cell>
          <cell r="R1500">
            <v>32765538.120000001</v>
          </cell>
          <cell r="S1500">
            <v>32765538.120000001</v>
          </cell>
          <cell r="T1500">
            <v>32765538.120000001</v>
          </cell>
          <cell r="U1500">
            <v>32765538.120000001</v>
          </cell>
          <cell r="V1500">
            <v>32765538.120000001</v>
          </cell>
          <cell r="W1500">
            <v>32765538.120000001</v>
          </cell>
          <cell r="X1500">
            <v>32765538.120000001</v>
          </cell>
          <cell r="Y1500">
            <v>32765538.120000001</v>
          </cell>
          <cell r="Z1500">
            <v>32765538.120000001</v>
          </cell>
          <cell r="AA1500">
            <v>32765538.120000001</v>
          </cell>
          <cell r="AD1500">
            <v>32765538.120000001</v>
          </cell>
          <cell r="AE1500">
            <v>32765538.120000001</v>
          </cell>
          <cell r="AF1500">
            <v>32765538.120000001</v>
          </cell>
          <cell r="AG1500">
            <v>32765538.120000001</v>
          </cell>
          <cell r="AH1500">
            <v>32765538.120000001</v>
          </cell>
          <cell r="AI1500">
            <v>32765538.120000001</v>
          </cell>
          <cell r="AJ1500">
            <v>32765538.120000001</v>
          </cell>
          <cell r="AK1500">
            <v>32765538.120000001</v>
          </cell>
          <cell r="AL1500">
            <v>32765538.120000001</v>
          </cell>
          <cell r="AM1500">
            <v>32765538.120000001</v>
          </cell>
          <cell r="AN1500">
            <v>32765538.120000001</v>
          </cell>
          <cell r="AP1500">
            <v>32219445.817916665</v>
          </cell>
          <cell r="AT1500" t="str">
            <v>22</v>
          </cell>
        </row>
        <row r="1501">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D1501">
            <v>0</v>
          </cell>
          <cell r="AE1501">
            <v>0</v>
          </cell>
          <cell r="AF1501">
            <v>0</v>
          </cell>
          <cell r="AG1501">
            <v>0</v>
          </cell>
          <cell r="AH1501">
            <v>0</v>
          </cell>
          <cell r="AI1501">
            <v>0</v>
          </cell>
          <cell r="AJ1501">
            <v>0</v>
          </cell>
          <cell r="AK1501">
            <v>0</v>
          </cell>
          <cell r="AL1501">
            <v>0</v>
          </cell>
          <cell r="AM1501">
            <v>0</v>
          </cell>
          <cell r="AN1501">
            <v>0</v>
          </cell>
          <cell r="AP1501">
            <v>0</v>
          </cell>
          <cell r="AT1501" t="str">
            <v>58</v>
          </cell>
        </row>
        <row r="1502">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D1502">
            <v>0</v>
          </cell>
          <cell r="AE1502">
            <v>0</v>
          </cell>
          <cell r="AF1502">
            <v>0</v>
          </cell>
          <cell r="AG1502">
            <v>0</v>
          </cell>
          <cell r="AH1502">
            <v>0</v>
          </cell>
          <cell r="AI1502">
            <v>0</v>
          </cell>
          <cell r="AJ1502">
            <v>0</v>
          </cell>
          <cell r="AK1502">
            <v>0</v>
          </cell>
          <cell r="AL1502">
            <v>0</v>
          </cell>
          <cell r="AM1502">
            <v>0</v>
          </cell>
          <cell r="AN1502">
            <v>0</v>
          </cell>
          <cell r="AP1502">
            <v>0</v>
          </cell>
          <cell r="AT1502" t="str">
            <v>39</v>
          </cell>
        </row>
        <row r="1503">
          <cell r="J1503">
            <v>116375</v>
          </cell>
          <cell r="K1503">
            <v>107625</v>
          </cell>
          <cell r="L1503">
            <v>107625</v>
          </cell>
          <cell r="M1503">
            <v>107625</v>
          </cell>
          <cell r="N1503">
            <v>105000</v>
          </cell>
          <cell r="O1503">
            <v>105000</v>
          </cell>
          <cell r="P1503">
            <v>105000</v>
          </cell>
          <cell r="Q1503">
            <v>87500</v>
          </cell>
          <cell r="R1503">
            <v>87500</v>
          </cell>
          <cell r="S1503">
            <v>87500</v>
          </cell>
          <cell r="T1503">
            <v>87500</v>
          </cell>
          <cell r="U1503">
            <v>87500</v>
          </cell>
          <cell r="V1503">
            <v>87500</v>
          </cell>
          <cell r="W1503">
            <v>87500</v>
          </cell>
          <cell r="X1503">
            <v>87500</v>
          </cell>
          <cell r="Y1503">
            <v>437500</v>
          </cell>
          <cell r="Z1503">
            <v>150150</v>
          </cell>
          <cell r="AA1503">
            <v>150150</v>
          </cell>
          <cell r="AD1503">
            <v>95921.875</v>
          </cell>
          <cell r="AE1503">
            <v>99203.125</v>
          </cell>
          <cell r="AF1503">
            <v>102484.375</v>
          </cell>
          <cell r="AG1503">
            <v>102921.875</v>
          </cell>
          <cell r="AH1503">
            <v>100515.625</v>
          </cell>
          <cell r="AI1503">
            <v>98109.375</v>
          </cell>
          <cell r="AJ1503">
            <v>96067.708333333328</v>
          </cell>
          <cell r="AK1503">
            <v>94390.625</v>
          </cell>
          <cell r="AL1503">
            <v>107296.875</v>
          </cell>
          <cell r="AM1503">
            <v>122922.91666666667</v>
          </cell>
          <cell r="AN1503">
            <v>126685.41666666667</v>
          </cell>
          <cell r="AP1503">
            <v>126350</v>
          </cell>
          <cell r="AT1503">
            <v>0</v>
          </cell>
        </row>
        <row r="1504">
          <cell r="J1504">
            <v>16625</v>
          </cell>
          <cell r="K1504">
            <v>13125</v>
          </cell>
          <cell r="L1504">
            <v>13125</v>
          </cell>
          <cell r="M1504">
            <v>13125</v>
          </cell>
          <cell r="N1504">
            <v>79800</v>
          </cell>
          <cell r="O1504">
            <v>79800</v>
          </cell>
          <cell r="P1504">
            <v>79800</v>
          </cell>
          <cell r="Q1504">
            <v>61250</v>
          </cell>
          <cell r="R1504">
            <v>61250</v>
          </cell>
          <cell r="S1504">
            <v>61250</v>
          </cell>
          <cell r="T1504">
            <v>619500</v>
          </cell>
          <cell r="U1504">
            <v>619500</v>
          </cell>
          <cell r="V1504">
            <v>619500</v>
          </cell>
          <cell r="W1504">
            <v>738500</v>
          </cell>
          <cell r="X1504">
            <v>738500</v>
          </cell>
          <cell r="Y1504">
            <v>738500</v>
          </cell>
          <cell r="Z1504">
            <v>752500</v>
          </cell>
          <cell r="AA1504">
            <v>752500</v>
          </cell>
          <cell r="AD1504">
            <v>32673.958333333332</v>
          </cell>
          <cell r="AE1504">
            <v>36684.375</v>
          </cell>
          <cell r="AF1504">
            <v>40694.791666666664</v>
          </cell>
          <cell r="AG1504">
            <v>67819.791666666672</v>
          </cell>
          <cell r="AH1504">
            <v>118059.375</v>
          </cell>
          <cell r="AI1504">
            <v>168298.95833333334</v>
          </cell>
          <cell r="AJ1504">
            <v>223642.70833333334</v>
          </cell>
          <cell r="AK1504">
            <v>284090.625</v>
          </cell>
          <cell r="AL1504">
            <v>344538.54166666669</v>
          </cell>
          <cell r="AM1504">
            <v>402791.66666666669</v>
          </cell>
          <cell r="AN1504">
            <v>458850</v>
          </cell>
          <cell r="AP1504">
            <v>571739.58333333337</v>
          </cell>
          <cell r="AT1504">
            <v>0</v>
          </cell>
        </row>
        <row r="1505">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D1505">
            <v>0</v>
          </cell>
          <cell r="AE1505">
            <v>0</v>
          </cell>
          <cell r="AF1505">
            <v>0</v>
          </cell>
          <cell r="AG1505">
            <v>0</v>
          </cell>
          <cell r="AH1505">
            <v>0</v>
          </cell>
          <cell r="AI1505">
            <v>0</v>
          </cell>
          <cell r="AJ1505">
            <v>0</v>
          </cell>
          <cell r="AK1505">
            <v>0</v>
          </cell>
          <cell r="AL1505">
            <v>0</v>
          </cell>
          <cell r="AM1505">
            <v>0</v>
          </cell>
          <cell r="AN1505">
            <v>0</v>
          </cell>
          <cell r="AP1505">
            <v>0</v>
          </cell>
          <cell r="AT1505" t="str">
            <v>58</v>
          </cell>
        </row>
        <row r="1506">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D1506">
            <v>0</v>
          </cell>
          <cell r="AE1506">
            <v>0</v>
          </cell>
          <cell r="AF1506">
            <v>0</v>
          </cell>
          <cell r="AG1506">
            <v>0</v>
          </cell>
          <cell r="AH1506">
            <v>0</v>
          </cell>
          <cell r="AI1506">
            <v>0</v>
          </cell>
          <cell r="AJ1506">
            <v>0</v>
          </cell>
          <cell r="AK1506">
            <v>0</v>
          </cell>
          <cell r="AL1506">
            <v>0</v>
          </cell>
          <cell r="AM1506">
            <v>0</v>
          </cell>
          <cell r="AN1506">
            <v>0</v>
          </cell>
          <cell r="AP1506">
            <v>0</v>
          </cell>
          <cell r="AT1506" t="str">
            <v>58</v>
          </cell>
        </row>
        <row r="1507">
          <cell r="J1507">
            <v>454742.19</v>
          </cell>
          <cell r="K1507">
            <v>439061.43</v>
          </cell>
          <cell r="L1507">
            <v>423380.67</v>
          </cell>
          <cell r="M1507">
            <v>407699.91</v>
          </cell>
          <cell r="N1507">
            <v>392019.14</v>
          </cell>
          <cell r="O1507">
            <v>376338.38</v>
          </cell>
          <cell r="P1507">
            <v>360657.62</v>
          </cell>
          <cell r="Q1507">
            <v>344976.85</v>
          </cell>
          <cell r="R1507">
            <v>329296.09000000003</v>
          </cell>
          <cell r="S1507">
            <v>313615.32</v>
          </cell>
          <cell r="T1507">
            <v>297934.56</v>
          </cell>
          <cell r="U1507">
            <v>282253.8</v>
          </cell>
          <cell r="V1507">
            <v>266573.03000000003</v>
          </cell>
          <cell r="W1507">
            <v>250892.27</v>
          </cell>
          <cell r="X1507">
            <v>235211.51</v>
          </cell>
          <cell r="Y1507">
            <v>219530.75</v>
          </cell>
          <cell r="Z1507">
            <v>203849.98</v>
          </cell>
          <cell r="AA1507">
            <v>188169.22</v>
          </cell>
          <cell r="AD1507">
            <v>439061.4316666667</v>
          </cell>
          <cell r="AE1507">
            <v>423380.66833333328</v>
          </cell>
          <cell r="AF1507">
            <v>407699.90500000003</v>
          </cell>
          <cell r="AG1507">
            <v>392019.14166666666</v>
          </cell>
          <cell r="AH1507">
            <v>376338.37833333336</v>
          </cell>
          <cell r="AI1507">
            <v>360657.61499999999</v>
          </cell>
          <cell r="AJ1507">
            <v>344976.85166666668</v>
          </cell>
          <cell r="AK1507">
            <v>329296.08833333332</v>
          </cell>
          <cell r="AL1507">
            <v>313615.32500000001</v>
          </cell>
          <cell r="AM1507">
            <v>297934.5616666667</v>
          </cell>
          <cell r="AN1507">
            <v>282253.7983333334</v>
          </cell>
          <cell r="AP1507">
            <v>250892.2716666667</v>
          </cell>
          <cell r="AT1507" t="str">
            <v>22</v>
          </cell>
        </row>
        <row r="1508">
          <cell r="J1508">
            <v>10869.86</v>
          </cell>
          <cell r="K1508">
            <v>10869.86</v>
          </cell>
          <cell r="L1508">
            <v>10869.86</v>
          </cell>
          <cell r="M1508">
            <v>10869.86</v>
          </cell>
          <cell r="N1508">
            <v>10869.86</v>
          </cell>
          <cell r="O1508">
            <v>10869.86</v>
          </cell>
          <cell r="P1508">
            <v>10869.86</v>
          </cell>
          <cell r="Q1508">
            <v>10869.86</v>
          </cell>
          <cell r="R1508">
            <v>10869.86</v>
          </cell>
          <cell r="S1508">
            <v>10869.86</v>
          </cell>
          <cell r="T1508">
            <v>10869.86</v>
          </cell>
          <cell r="U1508">
            <v>10869.86</v>
          </cell>
          <cell r="V1508">
            <v>10869.86</v>
          </cell>
          <cell r="W1508">
            <v>10869.86</v>
          </cell>
          <cell r="X1508">
            <v>10869.86</v>
          </cell>
          <cell r="Y1508">
            <v>10869.86</v>
          </cell>
          <cell r="Z1508">
            <v>10869.86</v>
          </cell>
          <cell r="AA1508">
            <v>10869.86</v>
          </cell>
          <cell r="AD1508">
            <v>10869.86</v>
          </cell>
          <cell r="AE1508">
            <v>10869.86</v>
          </cell>
          <cell r="AF1508">
            <v>10869.86</v>
          </cell>
          <cell r="AG1508">
            <v>10869.86</v>
          </cell>
          <cell r="AH1508">
            <v>10869.86</v>
          </cell>
          <cell r="AI1508">
            <v>10869.86</v>
          </cell>
          <cell r="AJ1508">
            <v>10869.86</v>
          </cell>
          <cell r="AK1508">
            <v>10869.86</v>
          </cell>
          <cell r="AL1508">
            <v>10869.86</v>
          </cell>
          <cell r="AM1508">
            <v>10869.86</v>
          </cell>
          <cell r="AN1508">
            <v>10869.86</v>
          </cell>
          <cell r="AP1508">
            <v>10869.86</v>
          </cell>
          <cell r="AT1508">
            <v>0</v>
          </cell>
        </row>
        <row r="1509">
          <cell r="J1509">
            <v>7.0000000000000007E-2</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D1509">
            <v>9226.9154166666685</v>
          </cell>
          <cell r="AE1509">
            <v>4390.4925000000003</v>
          </cell>
          <cell r="AF1509">
            <v>1190.7320833333333</v>
          </cell>
          <cell r="AG1509">
            <v>1.4583333333333335E-2</v>
          </cell>
          <cell r="AH1509">
            <v>8.7500000000000008E-3</v>
          </cell>
          <cell r="AI1509">
            <v>2.9166666666666668E-3</v>
          </cell>
          <cell r="AJ1509">
            <v>0</v>
          </cell>
          <cell r="AK1509">
            <v>0</v>
          </cell>
          <cell r="AL1509">
            <v>0</v>
          </cell>
          <cell r="AM1509">
            <v>0</v>
          </cell>
          <cell r="AN1509">
            <v>0</v>
          </cell>
          <cell r="AP1509">
            <v>0</v>
          </cell>
          <cell r="AT1509" t="str">
            <v>58</v>
          </cell>
        </row>
        <row r="1510">
          <cell r="J1510">
            <v>0.06</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D1510">
            <v>3416.898333333334</v>
          </cell>
          <cell r="AE1510">
            <v>1229.0041666666668</v>
          </cell>
          <cell r="AF1510">
            <v>214.16833333333332</v>
          </cell>
          <cell r="AG1510">
            <v>1.2499999999999999E-2</v>
          </cell>
          <cell r="AH1510">
            <v>7.4999999999999997E-3</v>
          </cell>
          <cell r="AI1510">
            <v>2.5000000000000001E-3</v>
          </cell>
          <cell r="AJ1510">
            <v>0</v>
          </cell>
          <cell r="AK1510">
            <v>0</v>
          </cell>
          <cell r="AL1510">
            <v>0</v>
          </cell>
          <cell r="AM1510">
            <v>0</v>
          </cell>
          <cell r="AN1510">
            <v>0</v>
          </cell>
          <cell r="AP1510">
            <v>0</v>
          </cell>
          <cell r="AT1510" t="str">
            <v xml:space="preserve">58 </v>
          </cell>
        </row>
        <row r="1511">
          <cell r="J1511">
            <v>99589.02</v>
          </cell>
          <cell r="K1511">
            <v>87773.47</v>
          </cell>
          <cell r="L1511">
            <v>75071.070000000007</v>
          </cell>
          <cell r="M1511">
            <v>62232.2</v>
          </cell>
          <cell r="N1511">
            <v>50232.26</v>
          </cell>
          <cell r="O1511">
            <v>36381.769999999997</v>
          </cell>
          <cell r="P1511">
            <v>22147.97</v>
          </cell>
          <cell r="Q1511">
            <v>1959.48</v>
          </cell>
          <cell r="R1511">
            <v>2483.7600000000002</v>
          </cell>
          <cell r="S1511">
            <v>1812.22</v>
          </cell>
          <cell r="T1511">
            <v>1625.76</v>
          </cell>
          <cell r="U1511">
            <v>1563.04</v>
          </cell>
          <cell r="V1511">
            <v>1508.61</v>
          </cell>
          <cell r="W1511">
            <v>1519.95</v>
          </cell>
          <cell r="X1511">
            <v>1341.95</v>
          </cell>
          <cell r="Y1511">
            <v>1183.45</v>
          </cell>
          <cell r="Z1511">
            <v>1124.74</v>
          </cell>
          <cell r="AA1511">
            <v>1060.19</v>
          </cell>
          <cell r="AD1511">
            <v>85104.67833333333</v>
          </cell>
          <cell r="AE1511">
            <v>72384.640833333324</v>
          </cell>
          <cell r="AF1511">
            <v>61372.496666666666</v>
          </cell>
          <cell r="AG1511">
            <v>51164.842916666668</v>
          </cell>
          <cell r="AH1511">
            <v>41492.698750000003</v>
          </cell>
          <cell r="AI1511">
            <v>32819.31791666666</v>
          </cell>
          <cell r="AJ1511">
            <v>25138.737500000003</v>
          </cell>
          <cell r="AK1511">
            <v>18472.79416666667</v>
          </cell>
          <cell r="AL1511">
            <v>12857.049583333332</v>
          </cell>
          <cell r="AM1511">
            <v>8267.2049999999999</v>
          </cell>
          <cell r="AN1511">
            <v>4749.3258333333324</v>
          </cell>
          <cell r="AP1511">
            <v>1350.284166666667</v>
          </cell>
          <cell r="AT1511" t="str">
            <v>22</v>
          </cell>
        </row>
        <row r="1512">
          <cell r="J1512">
            <v>1586210.85</v>
          </cell>
          <cell r="K1512">
            <v>1556282.7</v>
          </cell>
          <cell r="L1512">
            <v>1526354.55</v>
          </cell>
          <cell r="M1512">
            <v>1496426.4</v>
          </cell>
          <cell r="N1512">
            <v>1466498.25</v>
          </cell>
          <cell r="O1512">
            <v>1436570.1</v>
          </cell>
          <cell r="P1512">
            <v>1406641.95</v>
          </cell>
          <cell r="Q1512">
            <v>1376713.8</v>
          </cell>
          <cell r="R1512">
            <v>1346785.65</v>
          </cell>
          <cell r="S1512">
            <v>1316857.5</v>
          </cell>
          <cell r="T1512">
            <v>1286929.3500000001</v>
          </cell>
          <cell r="U1512">
            <v>1257001.2</v>
          </cell>
          <cell r="V1512">
            <v>1227073.05</v>
          </cell>
          <cell r="W1512">
            <v>1197144.8999999999</v>
          </cell>
          <cell r="X1512">
            <v>1167216.75</v>
          </cell>
          <cell r="Y1512">
            <v>1137288.6000000001</v>
          </cell>
          <cell r="Z1512">
            <v>1107360.45</v>
          </cell>
          <cell r="AA1512">
            <v>1077432.3</v>
          </cell>
          <cell r="AD1512">
            <v>1556282.7</v>
          </cell>
          <cell r="AE1512">
            <v>1526354.55</v>
          </cell>
          <cell r="AF1512">
            <v>1496426.4000000001</v>
          </cell>
          <cell r="AG1512">
            <v>1466498.25</v>
          </cell>
          <cell r="AH1512">
            <v>1436570.0999999999</v>
          </cell>
          <cell r="AI1512">
            <v>1406641.95</v>
          </cell>
          <cell r="AJ1512">
            <v>1376713.8</v>
          </cell>
          <cell r="AK1512">
            <v>1346785.6500000001</v>
          </cell>
          <cell r="AL1512">
            <v>1316857.5</v>
          </cell>
          <cell r="AM1512">
            <v>1286929.3499999999</v>
          </cell>
          <cell r="AN1512">
            <v>1257001.2</v>
          </cell>
          <cell r="AP1512">
            <v>1197144.9000000001</v>
          </cell>
          <cell r="AT1512">
            <v>0</v>
          </cell>
        </row>
        <row r="1513">
          <cell r="J1513">
            <v>848476.65</v>
          </cell>
          <cell r="K1513">
            <v>832467.3</v>
          </cell>
          <cell r="L1513">
            <v>816457.95</v>
          </cell>
          <cell r="M1513">
            <v>800448.6</v>
          </cell>
          <cell r="N1513">
            <v>784439.25</v>
          </cell>
          <cell r="O1513">
            <v>768429.9</v>
          </cell>
          <cell r="P1513">
            <v>752420.55</v>
          </cell>
          <cell r="Q1513">
            <v>736411.2</v>
          </cell>
          <cell r="R1513">
            <v>720401.85</v>
          </cell>
          <cell r="S1513">
            <v>704392.5</v>
          </cell>
          <cell r="T1513">
            <v>688383.15</v>
          </cell>
          <cell r="U1513">
            <v>672373.8</v>
          </cell>
          <cell r="V1513">
            <v>656364.44999999995</v>
          </cell>
          <cell r="W1513">
            <v>640355.1</v>
          </cell>
          <cell r="X1513">
            <v>624345.75</v>
          </cell>
          <cell r="Y1513">
            <v>608336.4</v>
          </cell>
          <cell r="Z1513">
            <v>592327.05000000005</v>
          </cell>
          <cell r="AA1513">
            <v>576317.69999999995</v>
          </cell>
          <cell r="AD1513">
            <v>832467.30000000016</v>
          </cell>
          <cell r="AE1513">
            <v>816457.94999999984</v>
          </cell>
          <cell r="AF1513">
            <v>800448.6</v>
          </cell>
          <cell r="AG1513">
            <v>784439.25</v>
          </cell>
          <cell r="AH1513">
            <v>768429.9</v>
          </cell>
          <cell r="AI1513">
            <v>752420.54999999993</v>
          </cell>
          <cell r="AJ1513">
            <v>736411.20000000007</v>
          </cell>
          <cell r="AK1513">
            <v>720401.85</v>
          </cell>
          <cell r="AL1513">
            <v>704392.5</v>
          </cell>
          <cell r="AM1513">
            <v>688383.15</v>
          </cell>
          <cell r="AN1513">
            <v>672373.79999999993</v>
          </cell>
          <cell r="AP1513">
            <v>640355.1</v>
          </cell>
          <cell r="AT1513">
            <v>0</v>
          </cell>
        </row>
        <row r="1514">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D1514">
            <v>0</v>
          </cell>
          <cell r="AE1514">
            <v>0</v>
          </cell>
          <cell r="AF1514">
            <v>0</v>
          </cell>
          <cell r="AG1514">
            <v>0</v>
          </cell>
          <cell r="AH1514">
            <v>0</v>
          </cell>
          <cell r="AI1514">
            <v>0</v>
          </cell>
          <cell r="AJ1514">
            <v>0</v>
          </cell>
          <cell r="AK1514">
            <v>0</v>
          </cell>
          <cell r="AL1514">
            <v>0</v>
          </cell>
          <cell r="AM1514">
            <v>0</v>
          </cell>
          <cell r="AN1514">
            <v>0</v>
          </cell>
          <cell r="AP1514">
            <v>0</v>
          </cell>
          <cell r="AT1514" t="str">
            <v>58</v>
          </cell>
        </row>
        <row r="1515">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D1515">
            <v>0</v>
          </cell>
          <cell r="AE1515">
            <v>0</v>
          </cell>
          <cell r="AF1515">
            <v>0</v>
          </cell>
          <cell r="AG1515">
            <v>0</v>
          </cell>
          <cell r="AH1515">
            <v>0</v>
          </cell>
          <cell r="AI1515">
            <v>0</v>
          </cell>
          <cell r="AJ1515">
            <v>0</v>
          </cell>
          <cell r="AK1515">
            <v>0</v>
          </cell>
          <cell r="AL1515">
            <v>0</v>
          </cell>
          <cell r="AM1515">
            <v>0</v>
          </cell>
          <cell r="AN1515">
            <v>0</v>
          </cell>
          <cell r="AP1515">
            <v>0</v>
          </cell>
          <cell r="AT1515" t="str">
            <v>58</v>
          </cell>
        </row>
        <row r="1516">
          <cell r="J1516">
            <v>2811571.11</v>
          </cell>
          <cell r="K1516">
            <v>2848092.94</v>
          </cell>
          <cell r="L1516">
            <v>2822791.69</v>
          </cell>
          <cell r="M1516">
            <v>2806448.14</v>
          </cell>
          <cell r="N1516">
            <v>2810798.7</v>
          </cell>
          <cell r="O1516">
            <v>2973202.05</v>
          </cell>
          <cell r="P1516">
            <v>2965649.96</v>
          </cell>
          <cell r="Q1516">
            <v>2858809.14</v>
          </cell>
          <cell r="R1516">
            <v>2878584.56</v>
          </cell>
          <cell r="S1516">
            <v>3027296.47</v>
          </cell>
          <cell r="T1516">
            <v>2994571.48</v>
          </cell>
          <cell r="U1516">
            <v>3158224.69</v>
          </cell>
          <cell r="V1516">
            <v>2873132.61</v>
          </cell>
          <cell r="W1516">
            <v>2755541.61</v>
          </cell>
          <cell r="X1516">
            <v>2390227.0299999998</v>
          </cell>
          <cell r="Y1516">
            <v>2191218.77</v>
          </cell>
          <cell r="Z1516">
            <v>1834691.76</v>
          </cell>
          <cell r="AA1516">
            <v>1991347.1</v>
          </cell>
          <cell r="AD1516">
            <v>2828284.9754166664</v>
          </cell>
          <cell r="AE1516">
            <v>2819045.9491666667</v>
          </cell>
          <cell r="AF1516">
            <v>2817604.4033333338</v>
          </cell>
          <cell r="AG1516">
            <v>2848011.2229166664</v>
          </cell>
          <cell r="AH1516">
            <v>2891663.0887500006</v>
          </cell>
          <cell r="AI1516">
            <v>2915568.4733333332</v>
          </cell>
          <cell r="AJ1516">
            <v>2914277.2304166667</v>
          </cell>
          <cell r="AK1516">
            <v>2892397.3975000004</v>
          </cell>
          <cell r="AL1516">
            <v>2848739.3129166667</v>
          </cell>
          <cell r="AM1516">
            <v>2782433.6333333333</v>
          </cell>
          <cell r="AN1516">
            <v>2700851.8879166669</v>
          </cell>
          <cell r="AP1516">
            <v>2548614.7129166666</v>
          </cell>
          <cell r="AT1516" t="str">
            <v xml:space="preserve"> </v>
          </cell>
        </row>
        <row r="1517">
          <cell r="J1517">
            <v>188336.25</v>
          </cell>
          <cell r="K1517">
            <v>165720.19</v>
          </cell>
          <cell r="L1517">
            <v>141623.47</v>
          </cell>
          <cell r="M1517">
            <v>117426.08</v>
          </cell>
          <cell r="N1517">
            <v>94910.86</v>
          </cell>
          <cell r="O1517">
            <v>69153.58</v>
          </cell>
          <cell r="P1517">
            <v>42854.69</v>
          </cell>
          <cell r="Q1517">
            <v>5836.71</v>
          </cell>
          <cell r="R1517">
            <v>6797.75</v>
          </cell>
          <cell r="S1517">
            <v>5566.77</v>
          </cell>
          <cell r="T1517">
            <v>5532.29</v>
          </cell>
          <cell r="U1517">
            <v>5522.53</v>
          </cell>
          <cell r="V1517">
            <v>5527.99</v>
          </cell>
          <cell r="W1517">
            <v>5442.9</v>
          </cell>
          <cell r="X1517">
            <v>5435.78</v>
          </cell>
          <cell r="Y1517">
            <v>5251.73</v>
          </cell>
          <cell r="Z1517">
            <v>5251.28</v>
          </cell>
          <cell r="AA1517">
            <v>5240.09</v>
          </cell>
          <cell r="AD1517">
            <v>154179.27541666667</v>
          </cell>
          <cell r="AE1517">
            <v>140440.01041666669</v>
          </cell>
          <cell r="AF1517">
            <v>117781.02958333334</v>
          </cell>
          <cell r="AG1517">
            <v>97495.123749999984</v>
          </cell>
          <cell r="AH1517">
            <v>79357.182083333333</v>
          </cell>
          <cell r="AI1517">
            <v>63156.420000000013</v>
          </cell>
          <cell r="AJ1517">
            <v>48861.188750000001</v>
          </cell>
          <cell r="AK1517">
            <v>36508.481250000004</v>
          </cell>
          <cell r="AL1517">
            <v>26160.062916666666</v>
          </cell>
          <cell r="AM1517">
            <v>17750.315833333334</v>
          </cell>
          <cell r="AN1517">
            <v>11351.437916666664</v>
          </cell>
          <cell r="AP1517">
            <v>4216.4154166666667</v>
          </cell>
          <cell r="AT1517" t="str">
            <v>22</v>
          </cell>
        </row>
        <row r="1518">
          <cell r="J1518">
            <v>7361.73</v>
          </cell>
          <cell r="K1518">
            <v>6851.29</v>
          </cell>
          <cell r="L1518">
            <v>6118.51</v>
          </cell>
          <cell r="M1518">
            <v>5244.84</v>
          </cell>
          <cell r="N1518">
            <v>4345.6400000000003</v>
          </cell>
          <cell r="O1518">
            <v>3110.14</v>
          </cell>
          <cell r="P1518">
            <v>1695.83</v>
          </cell>
          <cell r="Q1518">
            <v>-561.96</v>
          </cell>
          <cell r="R1518">
            <v>-562.4</v>
          </cell>
          <cell r="S1518">
            <v>-705.35</v>
          </cell>
          <cell r="T1518">
            <v>-777.37</v>
          </cell>
          <cell r="U1518">
            <v>-847.98</v>
          </cell>
          <cell r="V1518">
            <v>-917.65</v>
          </cell>
          <cell r="W1518">
            <v>-993.18</v>
          </cell>
          <cell r="X1518">
            <v>-1064.1199999999999</v>
          </cell>
          <cell r="Y1518">
            <v>-1004.55</v>
          </cell>
          <cell r="Z1518">
            <v>-933.03</v>
          </cell>
          <cell r="AA1518">
            <v>-1290.43</v>
          </cell>
          <cell r="AD1518">
            <v>5339.1358333333328</v>
          </cell>
          <cell r="AE1518">
            <v>5213.1454166666672</v>
          </cell>
          <cell r="AF1518">
            <v>4442.7383333333337</v>
          </cell>
          <cell r="AG1518">
            <v>3694.0245833333338</v>
          </cell>
          <cell r="AH1518">
            <v>2965.5995833333341</v>
          </cell>
          <cell r="AI1518">
            <v>2261.1025000000004</v>
          </cell>
          <cell r="AJ1518">
            <v>1589.2754166666666</v>
          </cell>
          <cell r="AK1518">
            <v>963.14624999999978</v>
          </cell>
          <cell r="AL1518">
            <v>403.47875000000016</v>
          </cell>
          <cell r="AM1518">
            <v>-76.857083333333321</v>
          </cell>
          <cell r="AN1518">
            <v>-480.15875000000005</v>
          </cell>
          <cell r="AP1518">
            <v>483.71583333333336</v>
          </cell>
          <cell r="AT1518" t="str">
            <v>22</v>
          </cell>
        </row>
        <row r="1519">
          <cell r="J1519">
            <v>1359.76</v>
          </cell>
          <cell r="K1519">
            <v>1481.19</v>
          </cell>
          <cell r="L1519">
            <v>1588.97</v>
          </cell>
          <cell r="M1519">
            <v>1694.91</v>
          </cell>
          <cell r="N1519">
            <v>1799.17</v>
          </cell>
          <cell r="O1519">
            <v>1901.6</v>
          </cell>
          <cell r="P1519">
            <v>1990.53</v>
          </cell>
          <cell r="Q1519">
            <v>2066.2800000000002</v>
          </cell>
          <cell r="R1519">
            <v>2140.48</v>
          </cell>
          <cell r="S1519">
            <v>2300.0500000000002</v>
          </cell>
          <cell r="T1519">
            <v>2995.75</v>
          </cell>
          <cell r="U1519">
            <v>4138.18</v>
          </cell>
          <cell r="V1519">
            <v>5271.94</v>
          </cell>
          <cell r="W1519">
            <v>6397.19</v>
          </cell>
          <cell r="X1519">
            <v>7518.52</v>
          </cell>
          <cell r="Y1519">
            <v>8637.73</v>
          </cell>
          <cell r="Z1519">
            <v>9755.36</v>
          </cell>
          <cell r="AA1519">
            <v>10871.75</v>
          </cell>
          <cell r="AD1519">
            <v>2037.5262499999999</v>
          </cell>
          <cell r="AE1519">
            <v>1552.4054166666667</v>
          </cell>
          <cell r="AF1519">
            <v>1662.8220833333335</v>
          </cell>
          <cell r="AG1519">
            <v>1798.7358333333334</v>
          </cell>
          <cell r="AH1519">
            <v>1999.9487500000002</v>
          </cell>
          <cell r="AI1519">
            <v>2284.4133333333334</v>
          </cell>
          <cell r="AJ1519">
            <v>2652.2541666666666</v>
          </cell>
          <cell r="AK1519">
            <v>3104.1520833333329</v>
          </cell>
          <cell r="AL1519">
            <v>3640.5008333333335</v>
          </cell>
          <cell r="AM1519">
            <v>4261.2929166666663</v>
          </cell>
          <cell r="AN1519">
            <v>4966.5570833333331</v>
          </cell>
          <cell r="AP1519">
            <v>6739.8149999999996</v>
          </cell>
          <cell r="AT1519" t="str">
            <v>22</v>
          </cell>
        </row>
        <row r="1520">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D1520">
            <v>33399.072916666664</v>
          </cell>
          <cell r="AE1520">
            <v>19572.880833333333</v>
          </cell>
          <cell r="AF1520">
            <v>9274.3591666666671</v>
          </cell>
          <cell r="AG1520">
            <v>2503.5079166666669</v>
          </cell>
          <cell r="AH1520">
            <v>0</v>
          </cell>
          <cell r="AI1520">
            <v>0</v>
          </cell>
          <cell r="AJ1520">
            <v>0</v>
          </cell>
          <cell r="AK1520">
            <v>0</v>
          </cell>
          <cell r="AL1520">
            <v>0</v>
          </cell>
          <cell r="AM1520">
            <v>0</v>
          </cell>
          <cell r="AN1520">
            <v>0</v>
          </cell>
          <cell r="AP1520">
            <v>0</v>
          </cell>
          <cell r="AT1520" t="str">
            <v>58</v>
          </cell>
        </row>
        <row r="1521">
          <cell r="J1521">
            <v>647308.72</v>
          </cell>
          <cell r="K1521">
            <v>631520.69999999995</v>
          </cell>
          <cell r="L1521">
            <v>615732.68000000005</v>
          </cell>
          <cell r="M1521">
            <v>599944.66</v>
          </cell>
          <cell r="N1521">
            <v>584156.64</v>
          </cell>
          <cell r="O1521">
            <v>568368.61</v>
          </cell>
          <cell r="P1521">
            <v>552580.59</v>
          </cell>
          <cell r="Q1521">
            <v>536792.56999999995</v>
          </cell>
          <cell r="R1521">
            <v>521004.55</v>
          </cell>
          <cell r="S1521">
            <v>505216.53</v>
          </cell>
          <cell r="T1521">
            <v>489428.51</v>
          </cell>
          <cell r="U1521">
            <v>473640.49</v>
          </cell>
          <cell r="V1521">
            <v>457852.47</v>
          </cell>
          <cell r="W1521">
            <v>442064.45</v>
          </cell>
          <cell r="X1521">
            <v>426276.43</v>
          </cell>
          <cell r="Y1521">
            <v>410488.41</v>
          </cell>
          <cell r="Z1521">
            <v>394700.39</v>
          </cell>
          <cell r="AA1521">
            <v>378912.36</v>
          </cell>
          <cell r="AD1521">
            <v>631520.69791666663</v>
          </cell>
          <cell r="AE1521">
            <v>615732.67708333337</v>
          </cell>
          <cell r="AF1521">
            <v>599944.65625000012</v>
          </cell>
          <cell r="AG1521">
            <v>584156.63541666663</v>
          </cell>
          <cell r="AH1521">
            <v>568368.61458333337</v>
          </cell>
          <cell r="AI1521">
            <v>552580.59375</v>
          </cell>
          <cell r="AJ1521">
            <v>536792.57291666663</v>
          </cell>
          <cell r="AK1521">
            <v>521004.55208333326</v>
          </cell>
          <cell r="AL1521">
            <v>505216.53124999994</v>
          </cell>
          <cell r="AM1521">
            <v>489428.51041666657</v>
          </cell>
          <cell r="AN1521">
            <v>473640.48958333331</v>
          </cell>
          <cell r="AP1521">
            <v>436275.50916666671</v>
          </cell>
          <cell r="AT1521" t="str">
            <v>58</v>
          </cell>
        </row>
        <row r="1522">
          <cell r="J1522">
            <v>-461828.27</v>
          </cell>
          <cell r="K1522">
            <v>-493431.68</v>
          </cell>
          <cell r="L1522">
            <v>-495502.82</v>
          </cell>
          <cell r="M1522">
            <v>-489905.57</v>
          </cell>
          <cell r="N1522">
            <v>-508813.01</v>
          </cell>
          <cell r="O1522">
            <v>-468673.07</v>
          </cell>
          <cell r="P1522">
            <v>-411732.96</v>
          </cell>
          <cell r="Q1522">
            <v>-173700.97</v>
          </cell>
          <cell r="R1522">
            <v>448042.48</v>
          </cell>
          <cell r="S1522">
            <v>718395.06</v>
          </cell>
          <cell r="T1522">
            <v>1059700.82</v>
          </cell>
          <cell r="U1522">
            <v>1260839.3799999999</v>
          </cell>
          <cell r="V1522">
            <v>-176838.9</v>
          </cell>
          <cell r="W1522">
            <v>-232412.97</v>
          </cell>
          <cell r="X1522">
            <v>-268460.98</v>
          </cell>
          <cell r="Y1522">
            <v>-282007.46000000002</v>
          </cell>
          <cell r="Z1522">
            <v>-321867.78000000003</v>
          </cell>
          <cell r="AA1522">
            <v>-313261.98</v>
          </cell>
          <cell r="AD1522">
            <v>-459367.11249999999</v>
          </cell>
          <cell r="AE1522">
            <v>-401783.94958333328</v>
          </cell>
          <cell r="AF1522">
            <v>-313419.43958333327</v>
          </cell>
          <cell r="AG1522">
            <v>-203690.95374999996</v>
          </cell>
          <cell r="AH1522">
            <v>-72048.73</v>
          </cell>
          <cell r="AI1522">
            <v>10490.339583333325</v>
          </cell>
          <cell r="AJ1522">
            <v>33240.676249999968</v>
          </cell>
          <cell r="AK1522">
            <v>53576.532500000001</v>
          </cell>
          <cell r="AL1522">
            <v>71699.030416666676</v>
          </cell>
          <cell r="AM1522">
            <v>88150.836250000037</v>
          </cell>
          <cell r="AN1522">
            <v>102415.68291666666</v>
          </cell>
          <cell r="AP1522">
            <v>125906.3016666667</v>
          </cell>
          <cell r="AT1522" t="str">
            <v>56</v>
          </cell>
        </row>
        <row r="1523">
          <cell r="J1523">
            <v>736581.98</v>
          </cell>
          <cell r="K1523">
            <v>711182.6</v>
          </cell>
          <cell r="L1523">
            <v>685783.23</v>
          </cell>
          <cell r="M1523">
            <v>660383.85</v>
          </cell>
          <cell r="N1523">
            <v>634984.47</v>
          </cell>
          <cell r="O1523">
            <v>609585.09</v>
          </cell>
          <cell r="P1523">
            <v>584185.72</v>
          </cell>
          <cell r="Q1523">
            <v>558786.34</v>
          </cell>
          <cell r="R1523">
            <v>533386.96</v>
          </cell>
          <cell r="S1523">
            <v>507987.58</v>
          </cell>
          <cell r="T1523">
            <v>482588.21</v>
          </cell>
          <cell r="U1523">
            <v>457188.83</v>
          </cell>
          <cell r="V1523">
            <v>431789.45</v>
          </cell>
          <cell r="W1523">
            <v>406390.07</v>
          </cell>
          <cell r="X1523">
            <v>380990.7</v>
          </cell>
          <cell r="Y1523">
            <v>355591.32</v>
          </cell>
          <cell r="Z1523">
            <v>330191.94</v>
          </cell>
          <cell r="AA1523">
            <v>304792.56</v>
          </cell>
          <cell r="AD1523">
            <v>711182.60374999989</v>
          </cell>
          <cell r="AE1523">
            <v>685783.22624999983</v>
          </cell>
          <cell r="AF1523">
            <v>660383.84874999989</v>
          </cell>
          <cell r="AG1523">
            <v>634984.47124999994</v>
          </cell>
          <cell r="AH1523">
            <v>609585.09374999988</v>
          </cell>
          <cell r="AI1523">
            <v>584185.71624999994</v>
          </cell>
          <cell r="AJ1523">
            <v>558786.33875</v>
          </cell>
          <cell r="AK1523">
            <v>533386.96125000005</v>
          </cell>
          <cell r="AL1523">
            <v>507987.58375000005</v>
          </cell>
          <cell r="AM1523">
            <v>482588.20625000005</v>
          </cell>
          <cell r="AN1523">
            <v>457188.8287500001</v>
          </cell>
          <cell r="AP1523">
            <v>402156.84375000006</v>
          </cell>
          <cell r="AT1523" t="str">
            <v>58</v>
          </cell>
        </row>
        <row r="1524">
          <cell r="J1524">
            <v>185208.18</v>
          </cell>
          <cell r="K1524">
            <v>178821.69</v>
          </cell>
          <cell r="L1524">
            <v>172435.20000000001</v>
          </cell>
          <cell r="M1524">
            <v>166048.71</v>
          </cell>
          <cell r="N1524">
            <v>159662.22</v>
          </cell>
          <cell r="O1524">
            <v>153275.73000000001</v>
          </cell>
          <cell r="P1524">
            <v>146889.25</v>
          </cell>
          <cell r="Q1524">
            <v>140502.76</v>
          </cell>
          <cell r="R1524">
            <v>134116.26999999999</v>
          </cell>
          <cell r="S1524">
            <v>127729.78</v>
          </cell>
          <cell r="T1524">
            <v>121343.29</v>
          </cell>
          <cell r="U1524">
            <v>114956.81</v>
          </cell>
          <cell r="V1524">
            <v>108570.32</v>
          </cell>
          <cell r="W1524">
            <v>102183.83</v>
          </cell>
          <cell r="X1524">
            <v>95797.34</v>
          </cell>
          <cell r="Y1524">
            <v>89410.85</v>
          </cell>
          <cell r="Z1524">
            <v>83024.36</v>
          </cell>
          <cell r="AA1524">
            <v>76637.87</v>
          </cell>
          <cell r="AD1524">
            <v>178821.68833333332</v>
          </cell>
          <cell r="AE1524">
            <v>172435.19999999998</v>
          </cell>
          <cell r="AF1524">
            <v>166048.71166666664</v>
          </cell>
          <cell r="AG1524">
            <v>159662.22333333333</v>
          </cell>
          <cell r="AH1524">
            <v>153275.73500000002</v>
          </cell>
          <cell r="AI1524">
            <v>146889.24666666667</v>
          </cell>
          <cell r="AJ1524">
            <v>140502.75833333333</v>
          </cell>
          <cell r="AK1524">
            <v>134116.27000000002</v>
          </cell>
          <cell r="AL1524">
            <v>127729.78166666669</v>
          </cell>
          <cell r="AM1524">
            <v>121343.29333333338</v>
          </cell>
          <cell r="AN1524">
            <v>114956.80500000004</v>
          </cell>
          <cell r="AP1524">
            <v>101119.41374999996</v>
          </cell>
          <cell r="AT1524" t="str">
            <v>58</v>
          </cell>
        </row>
        <row r="1525">
          <cell r="J1525">
            <v>2674841.4</v>
          </cell>
          <cell r="K1525">
            <v>2704389.1</v>
          </cell>
          <cell r="L1525">
            <v>2704389.1</v>
          </cell>
          <cell r="M1525">
            <v>2704389.1</v>
          </cell>
          <cell r="N1525">
            <v>2720382.7</v>
          </cell>
          <cell r="O1525">
            <v>2720382.7</v>
          </cell>
          <cell r="P1525">
            <v>2720382.7</v>
          </cell>
          <cell r="Q1525">
            <v>2706973.85</v>
          </cell>
          <cell r="R1525">
            <v>2706973.85</v>
          </cell>
          <cell r="S1525">
            <v>2706973.85</v>
          </cell>
          <cell r="T1525">
            <v>2683734.2000000002</v>
          </cell>
          <cell r="U1525">
            <v>2683734.2000000002</v>
          </cell>
          <cell r="V1525">
            <v>2683734.2000000002</v>
          </cell>
          <cell r="W1525">
            <v>2659889.75</v>
          </cell>
          <cell r="X1525">
            <v>2659889.75</v>
          </cell>
          <cell r="Y1525">
            <v>2659889.75</v>
          </cell>
          <cell r="Z1525">
            <v>2627938.6</v>
          </cell>
          <cell r="AA1525">
            <v>2627938.6</v>
          </cell>
          <cell r="AD1525">
            <v>2670342.4125000001</v>
          </cell>
          <cell r="AE1525">
            <v>2688532.3791666669</v>
          </cell>
          <cell r="AF1525">
            <v>2696522.9083333332</v>
          </cell>
          <cell r="AG1525">
            <v>2701141.3041666672</v>
          </cell>
          <cell r="AH1525">
            <v>2702758.3625000003</v>
          </cell>
          <cell r="AI1525">
            <v>2703499.4291666667</v>
          </cell>
          <cell r="AJ1525">
            <v>2702015.8229166665</v>
          </cell>
          <cell r="AK1525">
            <v>2698307.5437499997</v>
          </cell>
          <cell r="AL1525">
            <v>2694599.2645833334</v>
          </cell>
          <cell r="AM1525">
            <v>2688893.2874999996</v>
          </cell>
          <cell r="AN1525">
            <v>2681189.6125000003</v>
          </cell>
          <cell r="AP1525">
            <v>2621405.9316666671</v>
          </cell>
          <cell r="AT1525" t="str">
            <v>58</v>
          </cell>
        </row>
        <row r="1526">
          <cell r="J1526">
            <v>0</v>
          </cell>
          <cell r="K1526">
            <v>0</v>
          </cell>
          <cell r="L1526">
            <v>0</v>
          </cell>
          <cell r="M1526">
            <v>0</v>
          </cell>
          <cell r="N1526">
            <v>0</v>
          </cell>
          <cell r="O1526">
            <v>0</v>
          </cell>
          <cell r="P1526">
            <v>0</v>
          </cell>
          <cell r="Q1526">
            <v>0</v>
          </cell>
          <cell r="R1526">
            <v>4632127.8499999996</v>
          </cell>
          <cell r="S1526">
            <v>6057628.5</v>
          </cell>
          <cell r="T1526">
            <v>7488587.0499999998</v>
          </cell>
          <cell r="U1526">
            <v>6388110.0499999998</v>
          </cell>
          <cell r="V1526">
            <v>4390930.25</v>
          </cell>
          <cell r="W1526">
            <v>1809898.65</v>
          </cell>
          <cell r="X1526">
            <v>-84325.15</v>
          </cell>
          <cell r="Y1526">
            <v>-1180309.8999999999</v>
          </cell>
          <cell r="Z1526">
            <v>-3679024.65</v>
          </cell>
          <cell r="AA1526">
            <v>-4440309.6500000004</v>
          </cell>
          <cell r="AD1526">
            <v>0</v>
          </cell>
          <cell r="AE1526">
            <v>193005.32708333331</v>
          </cell>
          <cell r="AF1526">
            <v>638411.84166666667</v>
          </cell>
          <cell r="AG1526">
            <v>1202837.4895833333</v>
          </cell>
          <cell r="AH1526">
            <v>1781033.2020833332</v>
          </cell>
          <cell r="AI1526">
            <v>2230159.8812500001</v>
          </cell>
          <cell r="AJ1526">
            <v>2488527.7520833332</v>
          </cell>
          <cell r="AK1526">
            <v>2560426.6479166667</v>
          </cell>
          <cell r="AL1526">
            <v>2507733.5208333335</v>
          </cell>
          <cell r="AM1526">
            <v>2305261.2479166668</v>
          </cell>
          <cell r="AN1526">
            <v>1966955.6520833336</v>
          </cell>
          <cell r="AP1526">
            <v>1447670.5362499999</v>
          </cell>
          <cell r="AT1526" t="str">
            <v>58</v>
          </cell>
        </row>
        <row r="1527">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D1527">
            <v>0</v>
          </cell>
          <cell r="AE1527">
            <v>0</v>
          </cell>
          <cell r="AF1527">
            <v>0</v>
          </cell>
          <cell r="AG1527">
            <v>0</v>
          </cell>
          <cell r="AH1527">
            <v>0</v>
          </cell>
          <cell r="AI1527">
            <v>0</v>
          </cell>
          <cell r="AJ1527">
            <v>0</v>
          </cell>
          <cell r="AK1527">
            <v>0</v>
          </cell>
          <cell r="AL1527">
            <v>0</v>
          </cell>
          <cell r="AM1527">
            <v>0</v>
          </cell>
          <cell r="AN1527">
            <v>0</v>
          </cell>
          <cell r="AP1527">
            <v>27589078.166666668</v>
          </cell>
          <cell r="AT1527" t="str">
            <v>58</v>
          </cell>
        </row>
        <row r="1528">
          <cell r="J1528">
            <v>72382155.349999994</v>
          </cell>
          <cell r="K1528">
            <v>80898007.719999999</v>
          </cell>
          <cell r="L1528">
            <v>83099388.739999995</v>
          </cell>
          <cell r="M1528">
            <v>86365764.299999997</v>
          </cell>
          <cell r="N1528">
            <v>95845243.400000006</v>
          </cell>
          <cell r="O1528">
            <v>89613108.25</v>
          </cell>
          <cell r="P1528">
            <v>85263335.400000006</v>
          </cell>
          <cell r="Q1528">
            <v>38762492.890000001</v>
          </cell>
          <cell r="R1528">
            <v>-11761756.17</v>
          </cell>
          <cell r="S1528">
            <v>20666.28</v>
          </cell>
          <cell r="T1528">
            <v>0.01</v>
          </cell>
          <cell r="U1528">
            <v>0.01</v>
          </cell>
          <cell r="V1528">
            <v>0.01</v>
          </cell>
          <cell r="W1528">
            <v>19549874.52</v>
          </cell>
          <cell r="X1528">
            <v>31977474.010000002</v>
          </cell>
          <cell r="Y1528">
            <v>39573158.159999996</v>
          </cell>
          <cell r="Z1528">
            <v>47260581.200000003</v>
          </cell>
          <cell r="AA1528">
            <v>41841075.270000003</v>
          </cell>
          <cell r="AD1528">
            <v>80688397.952083334</v>
          </cell>
          <cell r="AE1528">
            <v>73719452.414999992</v>
          </cell>
          <cell r="AF1528">
            <v>66712176.415416665</v>
          </cell>
          <cell r="AG1528">
            <v>60759161.928750001</v>
          </cell>
          <cell r="AH1528">
            <v>54761359.147916667</v>
          </cell>
          <cell r="AI1528">
            <v>48691444.042499989</v>
          </cell>
          <cell r="AJ1528">
            <v>43119348.68666666</v>
          </cell>
          <cell r="AK1528">
            <v>38433096.689583324</v>
          </cell>
          <cell r="AL1528">
            <v>34353324.986666657</v>
          </cell>
          <cell r="AM1528">
            <v>30379272.139166668</v>
          </cell>
          <cell r="AN1528">
            <v>26364409.84</v>
          </cell>
          <cell r="AP1528">
            <v>17000497.870416667</v>
          </cell>
          <cell r="AT1528" t="str">
            <v>29</v>
          </cell>
        </row>
        <row r="1529">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D1529">
            <v>0</v>
          </cell>
          <cell r="AE1529">
            <v>0</v>
          </cell>
          <cell r="AF1529">
            <v>0</v>
          </cell>
          <cell r="AG1529">
            <v>0</v>
          </cell>
          <cell r="AH1529">
            <v>0</v>
          </cell>
          <cell r="AI1529">
            <v>0</v>
          </cell>
          <cell r="AJ1529">
            <v>0</v>
          </cell>
          <cell r="AK1529">
            <v>0</v>
          </cell>
          <cell r="AL1529">
            <v>0</v>
          </cell>
          <cell r="AM1529">
            <v>0</v>
          </cell>
          <cell r="AN1529">
            <v>0</v>
          </cell>
          <cell r="AP1529">
            <v>0</v>
          </cell>
          <cell r="AT1529" t="str">
            <v>22</v>
          </cell>
        </row>
        <row r="1530">
          <cell r="J1530">
            <v>1402579.85</v>
          </cell>
          <cell r="K1530">
            <v>1354215.1</v>
          </cell>
          <cell r="L1530">
            <v>1305850.3500000001</v>
          </cell>
          <cell r="M1530">
            <v>1257485.6000000001</v>
          </cell>
          <cell r="N1530">
            <v>1209120.8500000001</v>
          </cell>
          <cell r="O1530">
            <v>1160756.1000000001</v>
          </cell>
          <cell r="P1530">
            <v>1112391.3500000001</v>
          </cell>
          <cell r="Q1530">
            <v>1064026.6000000001</v>
          </cell>
          <cell r="R1530">
            <v>1015661.85</v>
          </cell>
          <cell r="S1530">
            <v>967297.1</v>
          </cell>
          <cell r="T1530">
            <v>918932.35</v>
          </cell>
          <cell r="U1530">
            <v>870567.6</v>
          </cell>
          <cell r="V1530">
            <v>822202.85</v>
          </cell>
          <cell r="W1530">
            <v>773838.1</v>
          </cell>
          <cell r="X1530">
            <v>725473.35</v>
          </cell>
          <cell r="Y1530">
            <v>677108.6</v>
          </cell>
          <cell r="Z1530">
            <v>628743.85</v>
          </cell>
          <cell r="AA1530">
            <v>580379.1</v>
          </cell>
          <cell r="AD1530">
            <v>1354215.0999999999</v>
          </cell>
          <cell r="AE1530">
            <v>1305850.3499999999</v>
          </cell>
          <cell r="AF1530">
            <v>1257485.5999999999</v>
          </cell>
          <cell r="AG1530">
            <v>1209120.8499999999</v>
          </cell>
          <cell r="AH1530">
            <v>1160756.0999999999</v>
          </cell>
          <cell r="AI1530">
            <v>1112391.3499999999</v>
          </cell>
          <cell r="AJ1530">
            <v>1064026.5999999999</v>
          </cell>
          <cell r="AK1530">
            <v>1015661.8499999997</v>
          </cell>
          <cell r="AL1530">
            <v>967297.09999999974</v>
          </cell>
          <cell r="AM1530">
            <v>918932.34999999974</v>
          </cell>
          <cell r="AN1530">
            <v>870567.59999999974</v>
          </cell>
          <cell r="AP1530">
            <v>773838.09999999974</v>
          </cell>
          <cell r="AT1530" t="str">
            <v>25</v>
          </cell>
        </row>
        <row r="1531">
          <cell r="J1531">
            <v>406023.45</v>
          </cell>
          <cell r="K1531">
            <v>392022.75</v>
          </cell>
          <cell r="L1531">
            <v>378022.05</v>
          </cell>
          <cell r="M1531">
            <v>364021.35</v>
          </cell>
          <cell r="N1531">
            <v>350020.65</v>
          </cell>
          <cell r="O1531">
            <v>336019.95</v>
          </cell>
          <cell r="P1531">
            <v>322019.25</v>
          </cell>
          <cell r="Q1531">
            <v>308018.55</v>
          </cell>
          <cell r="R1531">
            <v>294017.84999999998</v>
          </cell>
          <cell r="S1531">
            <v>280017.15000000002</v>
          </cell>
          <cell r="T1531">
            <v>266016.45</v>
          </cell>
          <cell r="U1531">
            <v>252015.75</v>
          </cell>
          <cell r="V1531">
            <v>238015.05</v>
          </cell>
          <cell r="W1531">
            <v>224014.35</v>
          </cell>
          <cell r="X1531">
            <v>210013.65</v>
          </cell>
          <cell r="Y1531">
            <v>196012.95</v>
          </cell>
          <cell r="Z1531">
            <v>182012.25</v>
          </cell>
          <cell r="AA1531">
            <v>168011.55</v>
          </cell>
          <cell r="AD1531">
            <v>392022.75</v>
          </cell>
          <cell r="AE1531">
            <v>378022.05</v>
          </cell>
          <cell r="AF1531">
            <v>364021.35000000003</v>
          </cell>
          <cell r="AG1531">
            <v>350020.64999999997</v>
          </cell>
          <cell r="AH1531">
            <v>336019.95</v>
          </cell>
          <cell r="AI1531">
            <v>322019.25</v>
          </cell>
          <cell r="AJ1531">
            <v>308018.55</v>
          </cell>
          <cell r="AK1531">
            <v>294017.85000000003</v>
          </cell>
          <cell r="AL1531">
            <v>280017.14999999997</v>
          </cell>
          <cell r="AM1531">
            <v>266016.45</v>
          </cell>
          <cell r="AN1531">
            <v>252015.75</v>
          </cell>
          <cell r="AP1531">
            <v>224014.35</v>
          </cell>
          <cell r="AT1531" t="str">
            <v>25</v>
          </cell>
        </row>
        <row r="1532">
          <cell r="J1532">
            <v>0</v>
          </cell>
          <cell r="K1532">
            <v>263054.75</v>
          </cell>
          <cell r="L1532">
            <v>287594.21000000002</v>
          </cell>
          <cell r="M1532">
            <v>340256.7</v>
          </cell>
          <cell r="N1532">
            <v>129082.1</v>
          </cell>
          <cell r="O1532">
            <v>259019.25</v>
          </cell>
          <cell r="P1532">
            <v>496441.75</v>
          </cell>
          <cell r="Q1532">
            <v>440092.45</v>
          </cell>
          <cell r="R1532">
            <v>440092.45</v>
          </cell>
          <cell r="S1532">
            <v>440092.45</v>
          </cell>
          <cell r="T1532">
            <v>0</v>
          </cell>
          <cell r="U1532">
            <v>0</v>
          </cell>
          <cell r="V1532">
            <v>0</v>
          </cell>
          <cell r="W1532">
            <v>0</v>
          </cell>
          <cell r="X1532">
            <v>0</v>
          </cell>
          <cell r="Y1532">
            <v>0</v>
          </cell>
          <cell r="Z1532">
            <v>0</v>
          </cell>
          <cell r="AA1532">
            <v>0</v>
          </cell>
          <cell r="AD1532">
            <v>166291.24875</v>
          </cell>
          <cell r="AE1532">
            <v>202965.61958333335</v>
          </cell>
          <cell r="AF1532">
            <v>239639.9904166667</v>
          </cell>
          <cell r="AG1532">
            <v>257977.17583333337</v>
          </cell>
          <cell r="AH1532">
            <v>257977.17583333337</v>
          </cell>
          <cell r="AI1532">
            <v>257977.17583333337</v>
          </cell>
          <cell r="AJ1532">
            <v>247016.56125000003</v>
          </cell>
          <cell r="AK1532">
            <v>224072.85458333336</v>
          </cell>
          <cell r="AL1532">
            <v>197912.40000000002</v>
          </cell>
          <cell r="AM1532">
            <v>178356.61666666667</v>
          </cell>
          <cell r="AN1532">
            <v>162185.72708333333</v>
          </cell>
          <cell r="AP1532">
            <v>91685.927083333328</v>
          </cell>
          <cell r="AT1532" t="str">
            <v>58</v>
          </cell>
        </row>
        <row r="1533">
          <cell r="J1533">
            <v>3173859.5</v>
          </cell>
          <cell r="K1533">
            <v>3697015.49</v>
          </cell>
          <cell r="L1533">
            <v>3915055.15</v>
          </cell>
          <cell r="M1533">
            <v>4180089.9</v>
          </cell>
          <cell r="N1533">
            <v>4641309.75</v>
          </cell>
          <cell r="O1533">
            <v>5153799.7</v>
          </cell>
          <cell r="P1533">
            <v>7112807.7999999998</v>
          </cell>
          <cell r="Q1533">
            <v>6856414.9500000002</v>
          </cell>
          <cell r="R1533">
            <v>6856414.9500000002</v>
          </cell>
          <cell r="S1533">
            <v>6856414.9500000002</v>
          </cell>
          <cell r="T1533">
            <v>0</v>
          </cell>
          <cell r="U1533">
            <v>0</v>
          </cell>
          <cell r="V1533">
            <v>0</v>
          </cell>
          <cell r="W1533">
            <v>0</v>
          </cell>
          <cell r="X1533">
            <v>0</v>
          </cell>
          <cell r="Y1533">
            <v>0</v>
          </cell>
          <cell r="Z1533">
            <v>0</v>
          </cell>
          <cell r="AA1533">
            <v>0</v>
          </cell>
          <cell r="AD1533">
            <v>4251697.8220833326</v>
          </cell>
          <cell r="AE1533">
            <v>4531987.4179166667</v>
          </cell>
          <cell r="AF1533">
            <v>4812277.0137499999</v>
          </cell>
          <cell r="AG1533">
            <v>4806882.6533333333</v>
          </cell>
          <cell r="AH1533">
            <v>4515804.3366666669</v>
          </cell>
          <cell r="AI1533">
            <v>4238021.0325000007</v>
          </cell>
          <cell r="AJ1533">
            <v>3951734.5745833335</v>
          </cell>
          <cell r="AK1533">
            <v>3634564.964583334</v>
          </cell>
          <cell r="AL1533">
            <v>3297267.2541666669</v>
          </cell>
          <cell r="AM1533">
            <v>2929708.9354166663</v>
          </cell>
          <cell r="AN1533">
            <v>2521579.375</v>
          </cell>
          <cell r="AP1533">
            <v>1435471.0237499999</v>
          </cell>
          <cell r="AT1533" t="str">
            <v>58</v>
          </cell>
        </row>
        <row r="1534">
          <cell r="J1534">
            <v>2879137.44</v>
          </cell>
          <cell r="K1534">
            <v>0</v>
          </cell>
          <cell r="L1534">
            <v>0</v>
          </cell>
          <cell r="M1534">
            <v>0</v>
          </cell>
          <cell r="N1534">
            <v>3255000</v>
          </cell>
          <cell r="O1534">
            <v>3255000</v>
          </cell>
          <cell r="P1534">
            <v>3255000</v>
          </cell>
          <cell r="Q1534">
            <v>3920000</v>
          </cell>
          <cell r="R1534">
            <v>3920000</v>
          </cell>
          <cell r="S1534">
            <v>3920000</v>
          </cell>
          <cell r="T1534">
            <v>3920000</v>
          </cell>
          <cell r="U1534">
            <v>4180820</v>
          </cell>
          <cell r="V1534">
            <v>0</v>
          </cell>
          <cell r="W1534">
            <v>0</v>
          </cell>
          <cell r="X1534">
            <v>0</v>
          </cell>
          <cell r="Y1534">
            <v>0</v>
          </cell>
          <cell r="Z1534">
            <v>0</v>
          </cell>
          <cell r="AA1534">
            <v>0</v>
          </cell>
          <cell r="AD1534">
            <v>3543531.322083334</v>
          </cell>
          <cell r="AE1534">
            <v>3395971.3512500003</v>
          </cell>
          <cell r="AF1534">
            <v>3248411.3804166671</v>
          </cell>
          <cell r="AG1534">
            <v>3052726.4095833334</v>
          </cell>
          <cell r="AH1534">
            <v>2819783.9387500002</v>
          </cell>
          <cell r="AI1534">
            <v>2588782.3933333331</v>
          </cell>
          <cell r="AJ1534">
            <v>2468818.3333333335</v>
          </cell>
          <cell r="AK1534">
            <v>2468818.3333333335</v>
          </cell>
          <cell r="AL1534">
            <v>2468818.3333333335</v>
          </cell>
          <cell r="AM1534">
            <v>2333193.3333333335</v>
          </cell>
          <cell r="AN1534">
            <v>2061943.3333333333</v>
          </cell>
          <cell r="AP1534">
            <v>1581860</v>
          </cell>
          <cell r="AT1534" t="str">
            <v>23</v>
          </cell>
        </row>
        <row r="1535">
          <cell r="J1535">
            <v>3031730.53</v>
          </cell>
          <cell r="K1535">
            <v>1820000</v>
          </cell>
          <cell r="L1535">
            <v>1820000</v>
          </cell>
          <cell r="M1535">
            <v>1820000</v>
          </cell>
          <cell r="N1535">
            <v>1295000</v>
          </cell>
          <cell r="O1535">
            <v>1295000</v>
          </cell>
          <cell r="P1535">
            <v>1295000</v>
          </cell>
          <cell r="Q1535">
            <v>735000</v>
          </cell>
          <cell r="R1535">
            <v>735000</v>
          </cell>
          <cell r="S1535">
            <v>735000</v>
          </cell>
          <cell r="T1535">
            <v>945000</v>
          </cell>
          <cell r="U1535">
            <v>975825.9</v>
          </cell>
          <cell r="V1535">
            <v>210000</v>
          </cell>
          <cell r="W1535">
            <v>2030000</v>
          </cell>
          <cell r="X1535">
            <v>2030000</v>
          </cell>
          <cell r="Y1535">
            <v>2030000</v>
          </cell>
          <cell r="Z1535">
            <v>3535000</v>
          </cell>
          <cell r="AA1535">
            <v>3535000</v>
          </cell>
          <cell r="AD1535">
            <v>2546919.3525</v>
          </cell>
          <cell r="AE1535">
            <v>2339117.4691666667</v>
          </cell>
          <cell r="AF1535">
            <v>2131315.585833333</v>
          </cell>
          <cell r="AG1535">
            <v>1863722.0358333334</v>
          </cell>
          <cell r="AH1535">
            <v>1537621.2316666667</v>
          </cell>
          <cell r="AI1535">
            <v>1257640.9304166667</v>
          </cell>
          <cell r="AJ1535">
            <v>1148818.825</v>
          </cell>
          <cell r="AK1535">
            <v>1166318.825</v>
          </cell>
          <cell r="AL1535">
            <v>1183818.825</v>
          </cell>
          <cell r="AM1535">
            <v>1285902.1583333334</v>
          </cell>
          <cell r="AN1535">
            <v>1472568.825</v>
          </cell>
          <cell r="AP1535">
            <v>1792818.825</v>
          </cell>
          <cell r="AT1535" t="str">
            <v>35</v>
          </cell>
        </row>
        <row r="1536">
          <cell r="J1536">
            <v>7960029.9400000004</v>
          </cell>
          <cell r="K1536">
            <v>13218821.789999999</v>
          </cell>
          <cell r="L1536">
            <v>19058582.629999999</v>
          </cell>
          <cell r="M1536">
            <v>25541747.66</v>
          </cell>
          <cell r="N1536">
            <v>30439276.719999999</v>
          </cell>
          <cell r="O1536">
            <v>32727247.800000001</v>
          </cell>
          <cell r="P1536">
            <v>15321503.060000001</v>
          </cell>
          <cell r="Q1536">
            <v>6595868.7699999996</v>
          </cell>
          <cell r="R1536">
            <v>-3451783.86</v>
          </cell>
          <cell r="S1536">
            <v>-10044571.9</v>
          </cell>
          <cell r="T1536">
            <v>-14028382.51</v>
          </cell>
          <cell r="U1536">
            <v>-15074048.130000001</v>
          </cell>
          <cell r="V1536">
            <v>-12725871.98</v>
          </cell>
          <cell r="W1536">
            <v>-7350443.2800000003</v>
          </cell>
          <cell r="X1536">
            <v>-1431686.12</v>
          </cell>
          <cell r="Y1536">
            <v>4707235.2300000004</v>
          </cell>
          <cell r="Z1536">
            <v>9929333.4700000007</v>
          </cell>
          <cell r="AA1536">
            <v>10966404.59</v>
          </cell>
          <cell r="AD1536">
            <v>13699581.0175</v>
          </cell>
          <cell r="AE1536">
            <v>13235859.456249999</v>
          </cell>
          <cell r="AF1536">
            <v>12390970.030833334</v>
          </cell>
          <cell r="AG1536">
            <v>11226810.372916667</v>
          </cell>
          <cell r="AH1536">
            <v>9804557.729166666</v>
          </cell>
          <cell r="AI1536">
            <v>8160111.7508333325</v>
          </cell>
          <cell r="AJ1536">
            <v>6441146.4595833309</v>
          </cell>
          <cell r="AK1536">
            <v>4730332.5504166642</v>
          </cell>
          <cell r="AL1536">
            <v>3008466.6679166653</v>
          </cell>
          <cell r="AM1536">
            <v>1285781.0145833332</v>
          </cell>
          <cell r="AN1536">
            <v>-475501.75458333333</v>
          </cell>
          <cell r="AP1536">
            <v>-2205508.7604166665</v>
          </cell>
          <cell r="AT1536" t="str">
            <v>40</v>
          </cell>
        </row>
        <row r="1537">
          <cell r="J1537">
            <v>-10482039.289999999</v>
          </cell>
          <cell r="K1537">
            <v>-14152610.039999999</v>
          </cell>
          <cell r="L1537">
            <v>-18251745.199999999</v>
          </cell>
          <cell r="M1537">
            <v>-21701055.149999999</v>
          </cell>
          <cell r="N1537">
            <v>-24811444.210000001</v>
          </cell>
          <cell r="O1537">
            <v>-28151577.77</v>
          </cell>
          <cell r="P1537">
            <v>1234033.18</v>
          </cell>
          <cell r="Q1537">
            <v>8374401.0800000001</v>
          </cell>
          <cell r="R1537">
            <v>14246394.189999999</v>
          </cell>
          <cell r="S1537">
            <v>12821504.710000001</v>
          </cell>
          <cell r="T1537">
            <v>8939691.1400000006</v>
          </cell>
          <cell r="U1537">
            <v>5022897.91</v>
          </cell>
          <cell r="V1537">
            <v>1614139.27</v>
          </cell>
          <cell r="W1537">
            <v>-879861.66</v>
          </cell>
          <cell r="X1537">
            <v>-5009990.04</v>
          </cell>
          <cell r="Y1537">
            <v>-10135116.869999999</v>
          </cell>
          <cell r="Z1537">
            <v>-14361800.85</v>
          </cell>
          <cell r="AA1537">
            <v>-20762465.170000002</v>
          </cell>
          <cell r="AD1537">
            <v>-9115171.2254166659</v>
          </cell>
          <cell r="AE1537">
            <v>-8487956.2483333331</v>
          </cell>
          <cell r="AF1537">
            <v>-7667156.0358333318</v>
          </cell>
          <cell r="AG1537">
            <v>-6875953.900833332</v>
          </cell>
          <cell r="AH1537">
            <v>-6023766.7583333328</v>
          </cell>
          <cell r="AI1537">
            <v>-5071955.0141666653</v>
          </cell>
          <cell r="AJ1537">
            <v>-4014916.3916666657</v>
          </cell>
          <cell r="AK1537">
            <v>-2910145.4108333327</v>
          </cell>
          <cell r="AL1537">
            <v>-1876491.5175000003</v>
          </cell>
          <cell r="AM1537">
            <v>-959175.61583333323</v>
          </cell>
          <cell r="AN1537">
            <v>-215894.1174999997</v>
          </cell>
          <cell r="AP1537">
            <v>-1184408.574999999</v>
          </cell>
          <cell r="AT1537" t="str">
            <v>40</v>
          </cell>
        </row>
        <row r="1538">
          <cell r="J1538">
            <v>54030.66</v>
          </cell>
          <cell r="K1538">
            <v>23873.51</v>
          </cell>
          <cell r="L1538">
            <v>-18589.650000000001</v>
          </cell>
          <cell r="M1538">
            <v>-73175.59</v>
          </cell>
          <cell r="N1538">
            <v>-135901.54</v>
          </cell>
          <cell r="O1538">
            <v>-209976.39</v>
          </cell>
          <cell r="P1538">
            <v>4775.7</v>
          </cell>
          <cell r="Q1538">
            <v>9128.68</v>
          </cell>
          <cell r="R1538">
            <v>34585.519999999997</v>
          </cell>
          <cell r="S1538">
            <v>72699.48</v>
          </cell>
          <cell r="T1538">
            <v>110440.49</v>
          </cell>
          <cell r="U1538">
            <v>137302.31</v>
          </cell>
          <cell r="V1538">
            <v>152782.78</v>
          </cell>
          <cell r="W1538">
            <v>157451.29999999999</v>
          </cell>
          <cell r="X1538">
            <v>154043.98000000001</v>
          </cell>
          <cell r="Y1538">
            <v>136637.9</v>
          </cell>
          <cell r="Z1538">
            <v>103191.61</v>
          </cell>
          <cell r="AA1538">
            <v>51101.05</v>
          </cell>
          <cell r="AD1538">
            <v>-5307.0208333333376</v>
          </cell>
          <cell r="AE1538">
            <v>-7614.0108333333328</v>
          </cell>
          <cell r="AF1538">
            <v>-8113.4187500000007</v>
          </cell>
          <cell r="AG1538">
            <v>-6254.2091666666647</v>
          </cell>
          <cell r="AH1538">
            <v>-1983.8491666666657</v>
          </cell>
          <cell r="AI1538">
            <v>4880.7699999999968</v>
          </cell>
          <cell r="AJ1538">
            <v>14561.182916666663</v>
          </cell>
          <cell r="AK1538">
            <v>27319.992083333331</v>
          </cell>
          <cell r="AL1538">
            <v>43255.28875</v>
          </cell>
          <cell r="AM1538">
            <v>61959.732083333336</v>
          </cell>
          <cell r="AN1538">
            <v>82800.173333333325</v>
          </cell>
          <cell r="AP1538">
            <v>88729.78125</v>
          </cell>
          <cell r="AT1538" t="str">
            <v>40</v>
          </cell>
        </row>
        <row r="1539">
          <cell r="J1539">
            <v>-234481.9</v>
          </cell>
          <cell r="K1539">
            <v>-211346.38</v>
          </cell>
          <cell r="L1539">
            <v>-171492.1</v>
          </cell>
          <cell r="M1539">
            <v>-114216.83</v>
          </cell>
          <cell r="N1539">
            <v>-40270.94</v>
          </cell>
          <cell r="O1539">
            <v>50432.33</v>
          </cell>
          <cell r="P1539">
            <v>61971.92</v>
          </cell>
          <cell r="Q1539">
            <v>106679.96</v>
          </cell>
          <cell r="R1539">
            <v>125323.38</v>
          </cell>
          <cell r="S1539">
            <v>115423.39</v>
          </cell>
          <cell r="T1539">
            <v>85182.86</v>
          </cell>
          <cell r="U1539">
            <v>42299.62</v>
          </cell>
          <cell r="V1539">
            <v>-4959.41</v>
          </cell>
          <cell r="W1539">
            <v>-43218.22</v>
          </cell>
          <cell r="X1539">
            <v>-67297.73</v>
          </cell>
          <cell r="Y1539">
            <v>-71446.87</v>
          </cell>
          <cell r="Z1539">
            <v>-55559.22</v>
          </cell>
          <cell r="AA1539">
            <v>-19936.11</v>
          </cell>
          <cell r="AD1539">
            <v>-147757.93958333335</v>
          </cell>
          <cell r="AE1539">
            <v>-114669.02833333336</v>
          </cell>
          <cell r="AF1539">
            <v>-82798.160833333342</v>
          </cell>
          <cell r="AG1539">
            <v>-53337.441250000003</v>
          </cell>
          <cell r="AH1539">
            <v>-27377.785833333328</v>
          </cell>
          <cell r="AI1539">
            <v>-5811.1204166666648</v>
          </cell>
          <cell r="AJ1539">
            <v>10757.656666666668</v>
          </cell>
          <cell r="AK1539">
            <v>22104.428750000003</v>
          </cell>
          <cell r="AL1539">
            <v>28227.942500000005</v>
          </cell>
          <cell r="AM1539">
            <v>29373.012500000008</v>
          </cell>
          <cell r="AN1539">
            <v>25803.982500000002</v>
          </cell>
          <cell r="AP1539">
            <v>16694.983750000003</v>
          </cell>
          <cell r="AT1539" t="str">
            <v>40</v>
          </cell>
        </row>
        <row r="1540">
          <cell r="J1540">
            <v>2798546.81</v>
          </cell>
          <cell r="K1540">
            <v>2532361.7000000002</v>
          </cell>
          <cell r="L1540">
            <v>2282882.7799999998</v>
          </cell>
          <cell r="M1540">
            <v>2079047.13</v>
          </cell>
          <cell r="N1540">
            <v>1802660.23</v>
          </cell>
          <cell r="O1540">
            <v>1300810.19</v>
          </cell>
          <cell r="P1540">
            <v>17319696.149999999</v>
          </cell>
          <cell r="Q1540">
            <v>14383031.93</v>
          </cell>
          <cell r="R1540">
            <v>11147839.310000001</v>
          </cell>
          <cell r="S1540">
            <v>8597079.4900000002</v>
          </cell>
          <cell r="T1540">
            <v>6350830.54</v>
          </cell>
          <cell r="U1540">
            <v>4780385.78</v>
          </cell>
          <cell r="V1540">
            <v>3747201.43</v>
          </cell>
          <cell r="W1540">
            <v>3096867.64</v>
          </cell>
          <cell r="X1540">
            <v>2566424.1</v>
          </cell>
          <cell r="Y1540">
            <v>2086207.39</v>
          </cell>
          <cell r="Z1540">
            <v>1477309.85</v>
          </cell>
          <cell r="AA1540">
            <v>121338.55</v>
          </cell>
          <cell r="AD1540">
            <v>4744602.46</v>
          </cell>
          <cell r="AE1540">
            <v>5321770.375</v>
          </cell>
          <cell r="AF1540">
            <v>5740320.1774999993</v>
          </cell>
          <cell r="AG1540">
            <v>6029332.4666666659</v>
          </cell>
          <cell r="AH1540">
            <v>6212824.894166667</v>
          </cell>
          <cell r="AI1540">
            <v>6320791.6125000007</v>
          </cell>
          <cell r="AJ1540">
            <v>6383839.9691666672</v>
          </cell>
          <cell r="AK1540">
            <v>6419175.2716666674</v>
          </cell>
          <cell r="AL1540">
            <v>6431287.8375000013</v>
          </cell>
          <cell r="AM1540">
            <v>6418029.9158333344</v>
          </cell>
          <cell r="AN1540">
            <v>6355328.9983333321</v>
          </cell>
          <cell r="AP1540">
            <v>4246370.0516666668</v>
          </cell>
          <cell r="AT1540" t="str">
            <v>40</v>
          </cell>
        </row>
        <row r="1541">
          <cell r="J1541">
            <v>-14367480.49</v>
          </cell>
          <cell r="K1541">
            <v>-12972705.98</v>
          </cell>
          <cell r="L1541">
            <v>-11644787.529999999</v>
          </cell>
          <cell r="M1541">
            <v>-10547809.779999999</v>
          </cell>
          <cell r="N1541">
            <v>-9100784.6600000001</v>
          </cell>
          <cell r="O1541">
            <v>-6546459.6399999997</v>
          </cell>
          <cell r="P1541">
            <v>-32040817.41</v>
          </cell>
          <cell r="Q1541">
            <v>-26684345.039999999</v>
          </cell>
          <cell r="R1541">
            <v>-20809235.190000001</v>
          </cell>
          <cell r="S1541">
            <v>-16163623.59</v>
          </cell>
          <cell r="T1541">
            <v>-12047585.050000001</v>
          </cell>
          <cell r="U1541">
            <v>-9133037.1799999997</v>
          </cell>
          <cell r="V1541">
            <v>-7193661.3099999996</v>
          </cell>
          <cell r="W1541">
            <v>-5960719.8700000001</v>
          </cell>
          <cell r="X1541">
            <v>-4942293.47</v>
          </cell>
          <cell r="Y1541">
            <v>-4029352.27</v>
          </cell>
          <cell r="Z1541">
            <v>-2876614.27</v>
          </cell>
          <cell r="AA1541">
            <v>-361177.02</v>
          </cell>
          <cell r="AD1541">
            <v>-17583486.355416667</v>
          </cell>
          <cell r="AE1541">
            <v>-17085173.802916665</v>
          </cell>
          <cell r="AF1541">
            <v>-16559937.896666666</v>
          </cell>
          <cell r="AG1541">
            <v>-16023371.487499999</v>
          </cell>
          <cell r="AH1541">
            <v>-15464041.896666668</v>
          </cell>
          <cell r="AI1541">
            <v>-14872646.829166668</v>
          </cell>
          <cell r="AJ1541">
            <v>-14281571.608750002</v>
          </cell>
          <cell r="AK1541">
            <v>-13710134.935000001</v>
          </cell>
          <cell r="AL1541">
            <v>-13159261.952916667</v>
          </cell>
          <cell r="AM1541">
            <v>-12628319.123750001</v>
          </cell>
          <cell r="AN1541">
            <v>-12111258.581666671</v>
          </cell>
          <cell r="AP1541">
            <v>-9686693.6591666657</v>
          </cell>
          <cell r="AT1541" t="str">
            <v>40</v>
          </cell>
        </row>
        <row r="1542">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D1542">
            <v>0</v>
          </cell>
          <cell r="AE1542">
            <v>0</v>
          </cell>
          <cell r="AF1542">
            <v>0</v>
          </cell>
          <cell r="AG1542">
            <v>0</v>
          </cell>
          <cell r="AH1542">
            <v>0</v>
          </cell>
          <cell r="AI1542">
            <v>0</v>
          </cell>
          <cell r="AJ1542">
            <v>0</v>
          </cell>
          <cell r="AK1542">
            <v>0</v>
          </cell>
          <cell r="AL1542">
            <v>0</v>
          </cell>
          <cell r="AM1542">
            <v>0</v>
          </cell>
          <cell r="AN1542">
            <v>0</v>
          </cell>
          <cell r="AP1542">
            <v>0</v>
          </cell>
          <cell r="AT1542" t="str">
            <v>40</v>
          </cell>
        </row>
        <row r="1543">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D1543">
            <v>0</v>
          </cell>
          <cell r="AE1543">
            <v>0</v>
          </cell>
          <cell r="AF1543">
            <v>0</v>
          </cell>
          <cell r="AG1543">
            <v>0</v>
          </cell>
          <cell r="AH1543">
            <v>0</v>
          </cell>
          <cell r="AI1543">
            <v>0</v>
          </cell>
          <cell r="AJ1543">
            <v>0</v>
          </cell>
          <cell r="AK1543">
            <v>0</v>
          </cell>
          <cell r="AL1543">
            <v>0</v>
          </cell>
          <cell r="AM1543">
            <v>0</v>
          </cell>
          <cell r="AN1543">
            <v>0</v>
          </cell>
          <cell r="AP1543">
            <v>0</v>
          </cell>
          <cell r="AT1543" t="str">
            <v>40</v>
          </cell>
        </row>
        <row r="1544">
          <cell r="J1544">
            <v>11068928781.270008</v>
          </cell>
          <cell r="K1544">
            <v>11068951924.29002</v>
          </cell>
          <cell r="L1544">
            <v>11099872884.919996</v>
          </cell>
          <cell r="M1544">
            <v>11188440927.440006</v>
          </cell>
          <cell r="N1544">
            <v>11215491565.460005</v>
          </cell>
          <cell r="O1544">
            <v>11262865120.150005</v>
          </cell>
          <cell r="P1544">
            <v>11386262391.699984</v>
          </cell>
          <cell r="Q1544">
            <v>11593971660.009996</v>
          </cell>
          <cell r="R1544">
            <v>11567262198.710001</v>
          </cell>
          <cell r="S1544">
            <v>11512725303.230003</v>
          </cell>
          <cell r="T1544">
            <v>11425680772.580023</v>
          </cell>
          <cell r="U1544">
            <v>11398954684.640028</v>
          </cell>
          <cell r="V1544">
            <v>11372298347.390005</v>
          </cell>
          <cell r="W1544">
            <v>11394749750.970022</v>
          </cell>
          <cell r="X1544">
            <v>11468802141.550005</v>
          </cell>
          <cell r="Y1544">
            <v>11514848529.220016</v>
          </cell>
          <cell r="Z1544">
            <v>11573935106.380033</v>
          </cell>
          <cell r="AA1544">
            <v>11659356883.090004</v>
          </cell>
          <cell r="AD1544">
            <v>11195789862.477917</v>
          </cell>
          <cell r="AE1544">
            <v>11228283586.164167</v>
          </cell>
          <cell r="AF1544">
            <v>11256533470.173752</v>
          </cell>
          <cell r="AG1544">
            <v>11279275958.023752</v>
          </cell>
          <cell r="AH1544">
            <v>11302749971.549587</v>
          </cell>
          <cell r="AI1544">
            <v>11328424416.455004</v>
          </cell>
          <cell r="AJ1544">
            <v>11354639724.488338</v>
          </cell>
          <cell r="AK1544">
            <v>11383586686.292921</v>
          </cell>
          <cell r="AL1544">
            <v>11412559055.393339</v>
          </cell>
          <cell r="AM1544">
            <v>11441094519.672506</v>
          </cell>
          <cell r="AN1544">
            <v>11472550157.333344</v>
          </cell>
          <cell r="AP1544">
            <v>11565175117.222931</v>
          </cell>
          <cell r="AT1544" t="str">
            <v>1</v>
          </cell>
        </row>
        <row r="1545">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D1545">
            <v>0</v>
          </cell>
          <cell r="AE1545">
            <v>0</v>
          </cell>
          <cell r="AF1545">
            <v>0</v>
          </cell>
          <cell r="AG1545">
            <v>0</v>
          </cell>
          <cell r="AH1545">
            <v>0</v>
          </cell>
          <cell r="AI1545">
            <v>0</v>
          </cell>
          <cell r="AJ1545">
            <v>0</v>
          </cell>
          <cell r="AK1545">
            <v>0</v>
          </cell>
          <cell r="AL1545">
            <v>0</v>
          </cell>
          <cell r="AM1545">
            <v>0</v>
          </cell>
          <cell r="AN1545">
            <v>0</v>
          </cell>
          <cell r="AP1545">
            <v>0</v>
          </cell>
          <cell r="AT1545">
            <v>2</v>
          </cell>
        </row>
        <row r="1546">
          <cell r="J1546">
            <v>-859037.91</v>
          </cell>
          <cell r="K1546">
            <v>-859037.91</v>
          </cell>
          <cell r="L1546">
            <v>-859037.91</v>
          </cell>
          <cell r="M1546">
            <v>-859037.91</v>
          </cell>
          <cell r="N1546">
            <v>-859037.91</v>
          </cell>
          <cell r="O1546">
            <v>-859037.91</v>
          </cell>
          <cell r="P1546">
            <v>-859037.91</v>
          </cell>
          <cell r="Q1546">
            <v>-859037.91</v>
          </cell>
          <cell r="R1546">
            <v>-859037.91</v>
          </cell>
          <cell r="S1546">
            <v>-859037.91</v>
          </cell>
          <cell r="T1546">
            <v>-859037.91</v>
          </cell>
          <cell r="U1546">
            <v>-859037.91</v>
          </cell>
          <cell r="V1546">
            <v>-859037.91</v>
          </cell>
          <cell r="W1546">
            <v>-859037.91</v>
          </cell>
          <cell r="X1546">
            <v>-859037.91</v>
          </cell>
          <cell r="Y1546">
            <v>-859037.91</v>
          </cell>
          <cell r="Z1546">
            <v>-859037.91</v>
          </cell>
          <cell r="AA1546">
            <v>-859037.91</v>
          </cell>
          <cell r="AD1546">
            <v>-859037.91</v>
          </cell>
          <cell r="AE1546">
            <v>-859037.91</v>
          </cell>
          <cell r="AF1546">
            <v>-859037.91</v>
          </cell>
          <cell r="AG1546">
            <v>-859037.91</v>
          </cell>
          <cell r="AH1546">
            <v>-859037.91</v>
          </cell>
          <cell r="AI1546">
            <v>-859037.91</v>
          </cell>
          <cell r="AJ1546">
            <v>-859037.91</v>
          </cell>
          <cell r="AK1546">
            <v>-859037.91</v>
          </cell>
          <cell r="AL1546">
            <v>-859037.91</v>
          </cell>
          <cell r="AM1546">
            <v>-859037.91</v>
          </cell>
          <cell r="AN1546">
            <v>-859037.91</v>
          </cell>
          <cell r="AP1546">
            <v>-859037.91</v>
          </cell>
          <cell r="AT1546">
            <v>2</v>
          </cell>
        </row>
        <row r="1547">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D1547">
            <v>0</v>
          </cell>
          <cell r="AE1547">
            <v>0</v>
          </cell>
          <cell r="AF1547">
            <v>0</v>
          </cell>
          <cell r="AG1547">
            <v>0</v>
          </cell>
          <cell r="AH1547">
            <v>0</v>
          </cell>
          <cell r="AI1547">
            <v>0</v>
          </cell>
          <cell r="AJ1547">
            <v>0</v>
          </cell>
          <cell r="AK1547">
            <v>0</v>
          </cell>
          <cell r="AL1547">
            <v>0</v>
          </cell>
          <cell r="AM1547">
            <v>0</v>
          </cell>
          <cell r="AN1547">
            <v>0</v>
          </cell>
          <cell r="AP1547">
            <v>0</v>
          </cell>
          <cell r="AT1547" t="str">
            <v>55</v>
          </cell>
        </row>
        <row r="1548">
          <cell r="J1548">
            <v>-122847945.22</v>
          </cell>
          <cell r="K1548">
            <v>-122847945.22</v>
          </cell>
          <cell r="L1548">
            <v>-122847945.22</v>
          </cell>
          <cell r="M1548">
            <v>-122847945.22</v>
          </cell>
          <cell r="N1548">
            <v>-122847945.22</v>
          </cell>
          <cell r="O1548">
            <v>-122847945.22</v>
          </cell>
          <cell r="P1548">
            <v>-122847945.22</v>
          </cell>
          <cell r="Q1548">
            <v>-122847945.22</v>
          </cell>
          <cell r="R1548">
            <v>-122847945.22</v>
          </cell>
          <cell r="S1548">
            <v>-122847945.22</v>
          </cell>
          <cell r="T1548">
            <v>-122847945.22</v>
          </cell>
          <cell r="U1548">
            <v>-122847945.22</v>
          </cell>
          <cell r="V1548">
            <v>-122847945.22</v>
          </cell>
          <cell r="W1548">
            <v>-122847945.22</v>
          </cell>
          <cell r="X1548">
            <v>-122847945.22</v>
          </cell>
          <cell r="Y1548">
            <v>-122847945.22</v>
          </cell>
          <cell r="Z1548">
            <v>-122847945.22</v>
          </cell>
          <cell r="AA1548">
            <v>-122847945.22</v>
          </cell>
          <cell r="AD1548">
            <v>-122847945.22000001</v>
          </cell>
          <cell r="AE1548">
            <v>-122847945.22000001</v>
          </cell>
          <cell r="AF1548">
            <v>-122847945.22000001</v>
          </cell>
          <cell r="AG1548">
            <v>-122847945.22000001</v>
          </cell>
          <cell r="AH1548">
            <v>-122847945.22000001</v>
          </cell>
          <cell r="AI1548">
            <v>-122847945.22000001</v>
          </cell>
          <cell r="AJ1548">
            <v>-122847945.22000001</v>
          </cell>
          <cell r="AK1548">
            <v>-122847945.22000001</v>
          </cell>
          <cell r="AL1548">
            <v>-122847945.22000001</v>
          </cell>
          <cell r="AM1548">
            <v>-122847945.22000001</v>
          </cell>
          <cell r="AN1548">
            <v>-122847945.22000001</v>
          </cell>
          <cell r="AP1548">
            <v>-122847945.22000001</v>
          </cell>
          <cell r="AT1548">
            <v>4</v>
          </cell>
        </row>
        <row r="1549">
          <cell r="J1549">
            <v>-338395484.31</v>
          </cell>
          <cell r="K1549">
            <v>-338395484.31</v>
          </cell>
          <cell r="L1549">
            <v>-338395484.31</v>
          </cell>
          <cell r="M1549">
            <v>-338395484.31</v>
          </cell>
          <cell r="N1549">
            <v>-338395484.31</v>
          </cell>
          <cell r="O1549">
            <v>-338395484.31</v>
          </cell>
          <cell r="P1549">
            <v>-338395484.31</v>
          </cell>
          <cell r="Q1549">
            <v>-338395484.31</v>
          </cell>
          <cell r="R1549">
            <v>-338395484.31</v>
          </cell>
          <cell r="S1549">
            <v>-338395484.31</v>
          </cell>
          <cell r="T1549">
            <v>-338395484.31</v>
          </cell>
          <cell r="U1549">
            <v>-338395484.31</v>
          </cell>
          <cell r="V1549">
            <v>-338395484.31</v>
          </cell>
          <cell r="W1549">
            <v>-338395484.31</v>
          </cell>
          <cell r="X1549">
            <v>-338395484.31</v>
          </cell>
          <cell r="Y1549">
            <v>-338395484.31</v>
          </cell>
          <cell r="Z1549">
            <v>-338395484.31</v>
          </cell>
          <cell r="AA1549">
            <v>-338395484.31</v>
          </cell>
          <cell r="AD1549">
            <v>-338395484.31</v>
          </cell>
          <cell r="AE1549">
            <v>-338395484.31</v>
          </cell>
          <cell r="AF1549">
            <v>-338395484.31</v>
          </cell>
          <cell r="AG1549">
            <v>-338395484.31</v>
          </cell>
          <cell r="AH1549">
            <v>-338395484.31</v>
          </cell>
          <cell r="AI1549">
            <v>-338395484.31</v>
          </cell>
          <cell r="AJ1549">
            <v>-338395484.31</v>
          </cell>
          <cell r="AK1549">
            <v>-338395484.31</v>
          </cell>
          <cell r="AL1549">
            <v>-338395484.31</v>
          </cell>
          <cell r="AM1549">
            <v>-338395484.31</v>
          </cell>
          <cell r="AN1549">
            <v>-338395484.31</v>
          </cell>
          <cell r="AP1549">
            <v>-338395484.31</v>
          </cell>
          <cell r="AT1549">
            <v>4</v>
          </cell>
        </row>
        <row r="1550">
          <cell r="J1550">
            <v>-16901820.34</v>
          </cell>
          <cell r="K1550">
            <v>-16901820.34</v>
          </cell>
          <cell r="L1550">
            <v>-16901820.34</v>
          </cell>
          <cell r="M1550">
            <v>-16901820.34</v>
          </cell>
          <cell r="N1550">
            <v>-16901820.34</v>
          </cell>
          <cell r="O1550">
            <v>-16901820.34</v>
          </cell>
          <cell r="P1550">
            <v>-16901820.34</v>
          </cell>
          <cell r="Q1550">
            <v>-16901820.34</v>
          </cell>
          <cell r="R1550">
            <v>-16901820.34</v>
          </cell>
          <cell r="S1550">
            <v>-16901820.34</v>
          </cell>
          <cell r="T1550">
            <v>-16901820.34</v>
          </cell>
          <cell r="U1550">
            <v>-16901820.34</v>
          </cell>
          <cell r="V1550">
            <v>-16901820.34</v>
          </cell>
          <cell r="W1550">
            <v>-16901820.34</v>
          </cell>
          <cell r="X1550">
            <v>-16901820.34</v>
          </cell>
          <cell r="Y1550">
            <v>-16901820.34</v>
          </cell>
          <cell r="Z1550">
            <v>-16901820.34</v>
          </cell>
          <cell r="AA1550">
            <v>-16901820.34</v>
          </cell>
          <cell r="AD1550">
            <v>-16901820.34</v>
          </cell>
          <cell r="AE1550">
            <v>-16901820.34</v>
          </cell>
          <cell r="AF1550">
            <v>-16901820.34</v>
          </cell>
          <cell r="AG1550">
            <v>-16901820.34</v>
          </cell>
          <cell r="AH1550">
            <v>-16901820.34</v>
          </cell>
          <cell r="AI1550">
            <v>-16901820.34</v>
          </cell>
          <cell r="AJ1550">
            <v>-16901820.34</v>
          </cell>
          <cell r="AK1550">
            <v>-16901820.34</v>
          </cell>
          <cell r="AL1550">
            <v>-16901820.34</v>
          </cell>
          <cell r="AM1550">
            <v>-16901820.34</v>
          </cell>
          <cell r="AN1550">
            <v>-16901820.34</v>
          </cell>
          <cell r="AP1550">
            <v>-16901820.34</v>
          </cell>
          <cell r="AT1550">
            <v>4</v>
          </cell>
        </row>
        <row r="1551">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D1551">
            <v>0</v>
          </cell>
          <cell r="AE1551">
            <v>0</v>
          </cell>
          <cell r="AF1551">
            <v>0</v>
          </cell>
          <cell r="AG1551">
            <v>0</v>
          </cell>
          <cell r="AH1551">
            <v>0</v>
          </cell>
          <cell r="AI1551">
            <v>0</v>
          </cell>
          <cell r="AJ1551">
            <v>0</v>
          </cell>
          <cell r="AK1551">
            <v>0</v>
          </cell>
          <cell r="AL1551">
            <v>0</v>
          </cell>
          <cell r="AM1551">
            <v>0</v>
          </cell>
          <cell r="AN1551">
            <v>0</v>
          </cell>
          <cell r="AP1551">
            <v>0</v>
          </cell>
          <cell r="AT1551">
            <v>4</v>
          </cell>
        </row>
        <row r="1552">
          <cell r="J1552">
            <v>-2803605116.4699998</v>
          </cell>
          <cell r="K1552">
            <v>-2803605116.4699998</v>
          </cell>
          <cell r="L1552">
            <v>-2803605116.4699998</v>
          </cell>
          <cell r="M1552">
            <v>-2803605116.4699998</v>
          </cell>
          <cell r="N1552">
            <v>-2803605116.4699998</v>
          </cell>
          <cell r="O1552">
            <v>-2803605116.4699998</v>
          </cell>
          <cell r="P1552">
            <v>-2803605116.4699998</v>
          </cell>
          <cell r="Q1552">
            <v>-2803605116.4699998</v>
          </cell>
          <cell r="R1552">
            <v>-2803605116.4699998</v>
          </cell>
          <cell r="S1552">
            <v>-2803605116.4699998</v>
          </cell>
          <cell r="T1552">
            <v>-2803605116.4699998</v>
          </cell>
          <cell r="U1552">
            <v>-2803605116.4699998</v>
          </cell>
          <cell r="V1552">
            <v>-2803605116.4699998</v>
          </cell>
          <cell r="W1552">
            <v>-2803605116.4699998</v>
          </cell>
          <cell r="X1552">
            <v>-2803605116.4699998</v>
          </cell>
          <cell r="Y1552">
            <v>-2803605116.4699998</v>
          </cell>
          <cell r="Z1552">
            <v>-2803605116.4699998</v>
          </cell>
          <cell r="AA1552">
            <v>-2803605116.4699998</v>
          </cell>
          <cell r="AD1552">
            <v>-2803605116.4700003</v>
          </cell>
          <cell r="AE1552">
            <v>-2803605116.4700003</v>
          </cell>
          <cell r="AF1552">
            <v>-2803605116.4700003</v>
          </cell>
          <cell r="AG1552">
            <v>-2803605116.4700003</v>
          </cell>
          <cell r="AH1552">
            <v>-2803605116.4700003</v>
          </cell>
          <cell r="AI1552">
            <v>-2803605116.4700003</v>
          </cell>
          <cell r="AJ1552">
            <v>-2803605116.4700003</v>
          </cell>
          <cell r="AK1552">
            <v>-2803605116.4700003</v>
          </cell>
          <cell r="AL1552">
            <v>-2803605116.4700003</v>
          </cell>
          <cell r="AM1552">
            <v>-2803605116.4700003</v>
          </cell>
          <cell r="AN1552">
            <v>-2803605116.4700003</v>
          </cell>
          <cell r="AP1552">
            <v>-2803605116.4700003</v>
          </cell>
          <cell r="AT1552">
            <v>4</v>
          </cell>
        </row>
        <row r="1553">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D1553">
            <v>0</v>
          </cell>
          <cell r="AE1553">
            <v>0</v>
          </cell>
          <cell r="AF1553">
            <v>0</v>
          </cell>
          <cell r="AG1553">
            <v>0</v>
          </cell>
          <cell r="AH1553">
            <v>0</v>
          </cell>
          <cell r="AI1553">
            <v>0</v>
          </cell>
          <cell r="AJ1553">
            <v>0</v>
          </cell>
          <cell r="AK1553">
            <v>0</v>
          </cell>
          <cell r="AL1553">
            <v>0</v>
          </cell>
          <cell r="AM1553">
            <v>0</v>
          </cell>
          <cell r="AN1553">
            <v>0</v>
          </cell>
          <cell r="AP1553">
            <v>0</v>
          </cell>
          <cell r="AT1553" t="str">
            <v>57</v>
          </cell>
        </row>
        <row r="1554">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D1554">
            <v>0</v>
          </cell>
          <cell r="AE1554">
            <v>0</v>
          </cell>
          <cell r="AF1554">
            <v>0</v>
          </cell>
          <cell r="AG1554">
            <v>0</v>
          </cell>
          <cell r="AH1554">
            <v>0</v>
          </cell>
          <cell r="AI1554">
            <v>0</v>
          </cell>
          <cell r="AJ1554">
            <v>0</v>
          </cell>
          <cell r="AK1554">
            <v>0</v>
          </cell>
          <cell r="AL1554">
            <v>0</v>
          </cell>
          <cell r="AM1554">
            <v>0</v>
          </cell>
          <cell r="AN1554">
            <v>0</v>
          </cell>
          <cell r="AP1554">
            <v>0</v>
          </cell>
          <cell r="AT1554" t="str">
            <v>57</v>
          </cell>
        </row>
        <row r="1555">
          <cell r="J1555">
            <v>-491575</v>
          </cell>
          <cell r="K1555">
            <v>-491575</v>
          </cell>
          <cell r="L1555">
            <v>-491575</v>
          </cell>
          <cell r="M1555">
            <v>-491575</v>
          </cell>
          <cell r="N1555">
            <v>-491575</v>
          </cell>
          <cell r="O1555">
            <v>-491575</v>
          </cell>
          <cell r="P1555">
            <v>-491575</v>
          </cell>
          <cell r="Q1555">
            <v>-491575</v>
          </cell>
          <cell r="R1555">
            <v>-491575</v>
          </cell>
          <cell r="S1555">
            <v>-491575</v>
          </cell>
          <cell r="T1555">
            <v>-491575</v>
          </cell>
          <cell r="U1555">
            <v>-491575</v>
          </cell>
          <cell r="V1555">
            <v>-491575</v>
          </cell>
          <cell r="W1555">
            <v>-491575</v>
          </cell>
          <cell r="X1555">
            <v>-491575</v>
          </cell>
          <cell r="Y1555">
            <v>-491575</v>
          </cell>
          <cell r="Z1555">
            <v>-491575</v>
          </cell>
          <cell r="AA1555">
            <v>-491575</v>
          </cell>
          <cell r="AD1555">
            <v>-491575</v>
          </cell>
          <cell r="AE1555">
            <v>-491575</v>
          </cell>
          <cell r="AF1555">
            <v>-491575</v>
          </cell>
          <cell r="AG1555">
            <v>-491575</v>
          </cell>
          <cell r="AH1555">
            <v>-491575</v>
          </cell>
          <cell r="AI1555">
            <v>-491575</v>
          </cell>
          <cell r="AJ1555">
            <v>-491575</v>
          </cell>
          <cell r="AK1555">
            <v>-491575</v>
          </cell>
          <cell r="AL1555">
            <v>-491575</v>
          </cell>
          <cell r="AM1555">
            <v>-491575</v>
          </cell>
          <cell r="AN1555">
            <v>-491575</v>
          </cell>
          <cell r="AP1555">
            <v>-491575</v>
          </cell>
          <cell r="AT1555" t="str">
            <v>57</v>
          </cell>
        </row>
        <row r="1556">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D1556">
            <v>0</v>
          </cell>
          <cell r="AE1556">
            <v>0</v>
          </cell>
          <cell r="AF1556">
            <v>0</v>
          </cell>
          <cell r="AG1556">
            <v>0</v>
          </cell>
          <cell r="AH1556">
            <v>0</v>
          </cell>
          <cell r="AI1556">
            <v>0</v>
          </cell>
          <cell r="AJ1556">
            <v>0</v>
          </cell>
          <cell r="AK1556">
            <v>0</v>
          </cell>
          <cell r="AL1556">
            <v>0</v>
          </cell>
          <cell r="AM1556">
            <v>0</v>
          </cell>
          <cell r="AN1556">
            <v>0</v>
          </cell>
          <cell r="AP1556">
            <v>0</v>
          </cell>
          <cell r="AT1556" t="str">
            <v>57</v>
          </cell>
        </row>
        <row r="1557">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D1557">
            <v>0</v>
          </cell>
          <cell r="AE1557">
            <v>0</v>
          </cell>
          <cell r="AF1557">
            <v>0</v>
          </cell>
          <cell r="AG1557">
            <v>0</v>
          </cell>
          <cell r="AH1557">
            <v>0</v>
          </cell>
          <cell r="AI1557">
            <v>0</v>
          </cell>
          <cell r="AJ1557">
            <v>0</v>
          </cell>
          <cell r="AK1557">
            <v>0</v>
          </cell>
          <cell r="AL1557">
            <v>0</v>
          </cell>
          <cell r="AM1557">
            <v>0</v>
          </cell>
          <cell r="AN1557">
            <v>0</v>
          </cell>
          <cell r="AP1557">
            <v>0</v>
          </cell>
          <cell r="AT1557" t="str">
            <v>55</v>
          </cell>
        </row>
        <row r="1558">
          <cell r="J1558">
            <v>2148854.7200000002</v>
          </cell>
          <cell r="K1558">
            <v>2148854.7200000002</v>
          </cell>
          <cell r="L1558">
            <v>2148854.7200000002</v>
          </cell>
          <cell r="M1558">
            <v>2148854.7200000002</v>
          </cell>
          <cell r="N1558">
            <v>2148854.7200000002</v>
          </cell>
          <cell r="O1558">
            <v>2148854.7200000002</v>
          </cell>
          <cell r="P1558">
            <v>2148854.7200000002</v>
          </cell>
          <cell r="Q1558">
            <v>2148854.7200000002</v>
          </cell>
          <cell r="R1558">
            <v>2148854.7200000002</v>
          </cell>
          <cell r="S1558">
            <v>2148854.7200000002</v>
          </cell>
          <cell r="T1558">
            <v>2148854.7200000002</v>
          </cell>
          <cell r="U1558">
            <v>2148854.7200000002</v>
          </cell>
          <cell r="V1558">
            <v>2148854.7200000002</v>
          </cell>
          <cell r="W1558">
            <v>2148854.7200000002</v>
          </cell>
          <cell r="X1558">
            <v>2148854.7200000002</v>
          </cell>
          <cell r="Y1558">
            <v>2148854.7200000002</v>
          </cell>
          <cell r="Z1558">
            <v>2148854.7200000002</v>
          </cell>
          <cell r="AA1558">
            <v>2148854.7200000002</v>
          </cell>
          <cell r="AD1558">
            <v>2148854.7199999997</v>
          </cell>
          <cell r="AE1558">
            <v>2148854.7199999997</v>
          </cell>
          <cell r="AF1558">
            <v>2148854.7199999997</v>
          </cell>
          <cell r="AG1558">
            <v>2148854.7199999997</v>
          </cell>
          <cell r="AH1558">
            <v>2148854.7199999997</v>
          </cell>
          <cell r="AI1558">
            <v>2148854.7199999997</v>
          </cell>
          <cell r="AJ1558">
            <v>2148854.7199999997</v>
          </cell>
          <cell r="AK1558">
            <v>2148854.7199999997</v>
          </cell>
          <cell r="AL1558">
            <v>2148854.7199999997</v>
          </cell>
          <cell r="AM1558">
            <v>2148854.7199999997</v>
          </cell>
          <cell r="AN1558">
            <v>2148854.7199999997</v>
          </cell>
          <cell r="AP1558">
            <v>2148854.7199999997</v>
          </cell>
          <cell r="AT1558">
            <v>4</v>
          </cell>
        </row>
        <row r="1559">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D1559">
            <v>0</v>
          </cell>
          <cell r="AE1559">
            <v>0</v>
          </cell>
          <cell r="AF1559">
            <v>0</v>
          </cell>
          <cell r="AG1559">
            <v>0</v>
          </cell>
          <cell r="AH1559">
            <v>0</v>
          </cell>
          <cell r="AI1559">
            <v>0</v>
          </cell>
          <cell r="AJ1559">
            <v>0</v>
          </cell>
          <cell r="AK1559">
            <v>0</v>
          </cell>
          <cell r="AL1559">
            <v>0</v>
          </cell>
          <cell r="AM1559">
            <v>0</v>
          </cell>
          <cell r="AN1559">
            <v>0</v>
          </cell>
          <cell r="AP1559">
            <v>0</v>
          </cell>
          <cell r="AT1559">
            <v>4</v>
          </cell>
        </row>
        <row r="1560">
          <cell r="J1560">
            <v>4985024.68</v>
          </cell>
          <cell r="K1560">
            <v>4985024.68</v>
          </cell>
          <cell r="L1560">
            <v>4985024.68</v>
          </cell>
          <cell r="M1560">
            <v>4985024.68</v>
          </cell>
          <cell r="N1560">
            <v>4985024.68</v>
          </cell>
          <cell r="O1560">
            <v>4985024.68</v>
          </cell>
          <cell r="P1560">
            <v>4985024.68</v>
          </cell>
          <cell r="Q1560">
            <v>4985024.68</v>
          </cell>
          <cell r="R1560">
            <v>4985024.68</v>
          </cell>
          <cell r="S1560">
            <v>4985024.68</v>
          </cell>
          <cell r="T1560">
            <v>4985024.68</v>
          </cell>
          <cell r="U1560">
            <v>4985024.68</v>
          </cell>
          <cell r="V1560">
            <v>4985024.68</v>
          </cell>
          <cell r="W1560">
            <v>4985024.68</v>
          </cell>
          <cell r="X1560">
            <v>4985024.68</v>
          </cell>
          <cell r="Y1560">
            <v>4985024.68</v>
          </cell>
          <cell r="Z1560">
            <v>4985024.68</v>
          </cell>
          <cell r="AA1560">
            <v>4985024.68</v>
          </cell>
          <cell r="AD1560">
            <v>4985024.68</v>
          </cell>
          <cell r="AE1560">
            <v>4985024.68</v>
          </cell>
          <cell r="AF1560">
            <v>4985024.68</v>
          </cell>
          <cell r="AG1560">
            <v>4985024.68</v>
          </cell>
          <cell r="AH1560">
            <v>4985024.68</v>
          </cell>
          <cell r="AI1560">
            <v>4985024.68</v>
          </cell>
          <cell r="AJ1560">
            <v>4985024.68</v>
          </cell>
          <cell r="AK1560">
            <v>4985024.68</v>
          </cell>
          <cell r="AL1560">
            <v>4985024.68</v>
          </cell>
          <cell r="AM1560">
            <v>4985024.68</v>
          </cell>
          <cell r="AN1560">
            <v>4985024.68</v>
          </cell>
          <cell r="AP1560">
            <v>4985024.68</v>
          </cell>
          <cell r="AT1560">
            <v>4</v>
          </cell>
        </row>
        <row r="1561">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D1561">
            <v>0</v>
          </cell>
          <cell r="AE1561">
            <v>0</v>
          </cell>
          <cell r="AF1561">
            <v>0</v>
          </cell>
          <cell r="AG1561">
            <v>0</v>
          </cell>
          <cell r="AH1561">
            <v>0</v>
          </cell>
          <cell r="AI1561">
            <v>0</v>
          </cell>
          <cell r="AJ1561">
            <v>0</v>
          </cell>
          <cell r="AK1561">
            <v>0</v>
          </cell>
          <cell r="AL1561">
            <v>0</v>
          </cell>
          <cell r="AM1561">
            <v>0</v>
          </cell>
          <cell r="AN1561">
            <v>0</v>
          </cell>
          <cell r="AP1561">
            <v>0</v>
          </cell>
          <cell r="AT1561">
            <v>4</v>
          </cell>
        </row>
        <row r="1562">
          <cell r="J1562">
            <v>-11821264</v>
          </cell>
          <cell r="K1562">
            <v>-11821264</v>
          </cell>
          <cell r="L1562">
            <v>-11821264</v>
          </cell>
          <cell r="M1562">
            <v>-13324625</v>
          </cell>
          <cell r="N1562">
            <v>-13324625</v>
          </cell>
          <cell r="O1562">
            <v>-13324625</v>
          </cell>
          <cell r="P1562">
            <v>-13324625</v>
          </cell>
          <cell r="Q1562">
            <v>-13324625</v>
          </cell>
          <cell r="R1562">
            <v>-13324625</v>
          </cell>
          <cell r="S1562">
            <v>-13324625</v>
          </cell>
          <cell r="T1562">
            <v>-13324625</v>
          </cell>
          <cell r="U1562">
            <v>-13324625</v>
          </cell>
          <cell r="V1562">
            <v>-13324625</v>
          </cell>
          <cell r="W1562">
            <v>-13324625</v>
          </cell>
          <cell r="X1562">
            <v>-13324625</v>
          </cell>
          <cell r="Y1562">
            <v>-14443200</v>
          </cell>
          <cell r="Z1562">
            <v>-14443200</v>
          </cell>
          <cell r="AA1562">
            <v>-14443200</v>
          </cell>
          <cell r="AD1562">
            <v>-12077280.166666666</v>
          </cell>
          <cell r="AE1562">
            <v>-12290487.166666666</v>
          </cell>
          <cell r="AF1562">
            <v>-12503694.166666666</v>
          </cell>
          <cell r="AG1562">
            <v>-12716901.166666666</v>
          </cell>
          <cell r="AH1562">
            <v>-12886144.708333334</v>
          </cell>
          <cell r="AI1562">
            <v>-13011424.791666666</v>
          </cell>
          <cell r="AJ1562">
            <v>-13136704.875</v>
          </cell>
          <cell r="AK1562">
            <v>-13261984.958333334</v>
          </cell>
          <cell r="AL1562">
            <v>-13371232.291666666</v>
          </cell>
          <cell r="AM1562">
            <v>-13464446.875</v>
          </cell>
          <cell r="AN1562">
            <v>-13557661.458333334</v>
          </cell>
          <cell r="AP1562">
            <v>-13744090.625</v>
          </cell>
          <cell r="AT1562">
            <v>6</v>
          </cell>
        </row>
        <row r="1563">
          <cell r="J1563">
            <v>-5270932</v>
          </cell>
          <cell r="K1563">
            <v>-5270932</v>
          </cell>
          <cell r="L1563">
            <v>-5270932</v>
          </cell>
          <cell r="M1563">
            <v>-6914541</v>
          </cell>
          <cell r="N1563">
            <v>-6914541</v>
          </cell>
          <cell r="O1563">
            <v>-6914541</v>
          </cell>
          <cell r="P1563">
            <v>-6914541</v>
          </cell>
          <cell r="Q1563">
            <v>-6914541</v>
          </cell>
          <cell r="R1563">
            <v>-6914541</v>
          </cell>
          <cell r="S1563">
            <v>-6914541</v>
          </cell>
          <cell r="T1563">
            <v>-6914541</v>
          </cell>
          <cell r="U1563">
            <v>-6914541</v>
          </cell>
          <cell r="V1563">
            <v>-6914541</v>
          </cell>
          <cell r="W1563">
            <v>-6914541</v>
          </cell>
          <cell r="X1563">
            <v>-6914541</v>
          </cell>
          <cell r="Y1563">
            <v>-8111172</v>
          </cell>
          <cell r="Z1563">
            <v>-8111172</v>
          </cell>
          <cell r="AA1563">
            <v>-8111172</v>
          </cell>
          <cell r="AD1563">
            <v>-5307156.291666667</v>
          </cell>
          <cell r="AE1563">
            <v>-5609874.875</v>
          </cell>
          <cell r="AF1563">
            <v>-5912593.458333333</v>
          </cell>
          <cell r="AG1563">
            <v>-6215312.041666667</v>
          </cell>
          <cell r="AH1563">
            <v>-6435155.041666667</v>
          </cell>
          <cell r="AI1563">
            <v>-6572122.458333333</v>
          </cell>
          <cell r="AJ1563">
            <v>-6709089.875</v>
          </cell>
          <cell r="AK1563">
            <v>-6846057.291666667</v>
          </cell>
          <cell r="AL1563">
            <v>-6964400.625</v>
          </cell>
          <cell r="AM1563">
            <v>-7064119.875</v>
          </cell>
          <cell r="AN1563">
            <v>-7163839.125</v>
          </cell>
          <cell r="AP1563">
            <v>-7363277.625</v>
          </cell>
          <cell r="AT1563">
            <v>6</v>
          </cell>
        </row>
        <row r="1564">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D1564">
            <v>0</v>
          </cell>
          <cell r="AE1564">
            <v>0</v>
          </cell>
          <cell r="AF1564">
            <v>0</v>
          </cell>
          <cell r="AG1564">
            <v>0</v>
          </cell>
          <cell r="AH1564">
            <v>0</v>
          </cell>
          <cell r="AI1564">
            <v>0</v>
          </cell>
          <cell r="AJ1564">
            <v>0</v>
          </cell>
          <cell r="AK1564">
            <v>0</v>
          </cell>
          <cell r="AL1564">
            <v>0</v>
          </cell>
          <cell r="AM1564">
            <v>0</v>
          </cell>
          <cell r="AN1564">
            <v>0</v>
          </cell>
          <cell r="AP1564">
            <v>0</v>
          </cell>
          <cell r="AT1564" t="str">
            <v>6</v>
          </cell>
        </row>
        <row r="1565">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D1565">
            <v>0</v>
          </cell>
          <cell r="AE1565">
            <v>0</v>
          </cell>
          <cell r="AF1565">
            <v>0</v>
          </cell>
          <cell r="AG1565">
            <v>0</v>
          </cell>
          <cell r="AH1565">
            <v>0</v>
          </cell>
          <cell r="AI1565">
            <v>0</v>
          </cell>
          <cell r="AJ1565">
            <v>0</v>
          </cell>
          <cell r="AK1565">
            <v>0</v>
          </cell>
          <cell r="AL1565">
            <v>0</v>
          </cell>
          <cell r="AM1565">
            <v>0</v>
          </cell>
          <cell r="AN1565">
            <v>0</v>
          </cell>
          <cell r="AP1565">
            <v>0</v>
          </cell>
          <cell r="AT1565">
            <v>6</v>
          </cell>
        </row>
        <row r="1566">
          <cell r="J1566">
            <v>-360786106.38</v>
          </cell>
          <cell r="K1566">
            <v>-347720603.32999998</v>
          </cell>
          <cell r="L1566">
            <v>-346973431.70999998</v>
          </cell>
          <cell r="M1566">
            <v>-346953512.86000001</v>
          </cell>
          <cell r="N1566">
            <v>-348774765.13999999</v>
          </cell>
          <cell r="O1566">
            <v>-346762330.01999998</v>
          </cell>
          <cell r="P1566">
            <v>-343630597.49000001</v>
          </cell>
          <cell r="Q1566">
            <v>-331616886.32999998</v>
          </cell>
          <cell r="R1566">
            <v>-468871764.13999999</v>
          </cell>
          <cell r="S1566">
            <v>-476353499.27999997</v>
          </cell>
          <cell r="T1566">
            <v>-467495407.43000001</v>
          </cell>
          <cell r="U1566">
            <v>-461766954.93000001</v>
          </cell>
          <cell r="V1566">
            <v>-466820071.86000001</v>
          </cell>
          <cell r="W1566">
            <v>-472137990.38999999</v>
          </cell>
          <cell r="X1566">
            <v>-476255557.19999999</v>
          </cell>
          <cell r="Y1566">
            <v>-467591908.44999999</v>
          </cell>
          <cell r="Z1566">
            <v>-469704275.00999999</v>
          </cell>
          <cell r="AA1566">
            <v>-467024285.61000001</v>
          </cell>
          <cell r="AD1566">
            <v>-360224876.75999999</v>
          </cell>
          <cell r="AE1566">
            <v>-362408984.5041666</v>
          </cell>
          <cell r="AF1566">
            <v>-368879759.4083333</v>
          </cell>
          <cell r="AG1566">
            <v>-375667927.8729167</v>
          </cell>
          <cell r="AH1566">
            <v>-383287712.00958329</v>
          </cell>
          <cell r="AI1566">
            <v>-391726903.48166662</v>
          </cell>
          <cell r="AJ1566">
            <v>-401329043.17083329</v>
          </cell>
          <cell r="AK1566">
            <v>-411899856.19374996</v>
          </cell>
          <cell r="AL1566">
            <v>-422313211.23874992</v>
          </cell>
          <cell r="AM1566">
            <v>-432378540.63291663</v>
          </cell>
          <cell r="AN1566">
            <v>-442428185.02708334</v>
          </cell>
          <cell r="AP1566">
            <v>-464298505.67374992</v>
          </cell>
          <cell r="AT1566">
            <v>6</v>
          </cell>
        </row>
        <row r="1567">
          <cell r="J1567">
            <v>-210735083.5</v>
          </cell>
          <cell r="K1567">
            <v>-237405623.47</v>
          </cell>
          <cell r="L1567">
            <v>-252156950.40000001</v>
          </cell>
          <cell r="M1567">
            <v>-257864373.75</v>
          </cell>
          <cell r="N1567">
            <v>-256382151.69999999</v>
          </cell>
          <cell r="O1567">
            <v>-281401884.30000001</v>
          </cell>
          <cell r="P1567">
            <v>-315766626.80000001</v>
          </cell>
          <cell r="Q1567">
            <v>-380581212.88</v>
          </cell>
          <cell r="R1567">
            <v>-38343919.479999997</v>
          </cell>
          <cell r="S1567">
            <v>-79548019.569999993</v>
          </cell>
          <cell r="T1567">
            <v>-143092078.03999999</v>
          </cell>
          <cell r="U1567">
            <v>-177862586.41</v>
          </cell>
          <cell r="V1567">
            <v>-190149682.37</v>
          </cell>
          <cell r="W1567">
            <v>-193746413.21000001</v>
          </cell>
          <cell r="X1567">
            <v>-205221183.87</v>
          </cell>
          <cell r="Y1567">
            <v>-218669887.69999999</v>
          </cell>
          <cell r="Z1567">
            <v>-222846475.78</v>
          </cell>
          <cell r="AA1567">
            <v>-257784672.59999999</v>
          </cell>
          <cell r="AD1567">
            <v>-222569260.76833335</v>
          </cell>
          <cell r="AE1567">
            <v>-224573916.15708339</v>
          </cell>
          <cell r="AF1567">
            <v>-222467954.54750001</v>
          </cell>
          <cell r="AG1567">
            <v>-220981471.38583335</v>
          </cell>
          <cell r="AH1567">
            <v>-219842149.34999999</v>
          </cell>
          <cell r="AI1567">
            <v>-218403984.14458331</v>
          </cell>
          <cell r="AJ1567">
            <v>-215727125.33666667</v>
          </cell>
          <cell r="AK1567">
            <v>-211952334.63708329</v>
          </cell>
          <cell r="AL1567">
            <v>-208363574.11291662</v>
          </cell>
          <cell r="AM1567">
            <v>-205333150.69749999</v>
          </cell>
          <cell r="AN1567">
            <v>-202951780.38</v>
          </cell>
          <cell r="AP1567">
            <v>-197265848.68291667</v>
          </cell>
          <cell r="AT1567">
            <v>6</v>
          </cell>
        </row>
        <row r="1568">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D1568">
            <v>0</v>
          </cell>
          <cell r="AE1568">
            <v>0</v>
          </cell>
          <cell r="AF1568">
            <v>0</v>
          </cell>
          <cell r="AG1568">
            <v>0</v>
          </cell>
          <cell r="AH1568">
            <v>0</v>
          </cell>
          <cell r="AI1568">
            <v>0</v>
          </cell>
          <cell r="AJ1568">
            <v>0</v>
          </cell>
          <cell r="AK1568">
            <v>0</v>
          </cell>
          <cell r="AL1568">
            <v>0</v>
          </cell>
          <cell r="AM1568">
            <v>0</v>
          </cell>
          <cell r="AN1568">
            <v>0</v>
          </cell>
          <cell r="AP1568">
            <v>0</v>
          </cell>
          <cell r="AT1568">
            <v>6</v>
          </cell>
        </row>
        <row r="1569">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D1569">
            <v>0</v>
          </cell>
          <cell r="AE1569">
            <v>0</v>
          </cell>
          <cell r="AF1569">
            <v>0</v>
          </cell>
          <cell r="AG1569">
            <v>0</v>
          </cell>
          <cell r="AH1569">
            <v>0</v>
          </cell>
          <cell r="AI1569">
            <v>0</v>
          </cell>
          <cell r="AJ1569">
            <v>0</v>
          </cell>
          <cell r="AK1569">
            <v>0</v>
          </cell>
          <cell r="AL1569">
            <v>0</v>
          </cell>
          <cell r="AM1569">
            <v>0</v>
          </cell>
          <cell r="AN1569">
            <v>0</v>
          </cell>
          <cell r="AP1569">
            <v>0</v>
          </cell>
          <cell r="AT1569">
            <v>6</v>
          </cell>
        </row>
        <row r="1570">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D1570">
            <v>0</v>
          </cell>
          <cell r="AE1570">
            <v>0</v>
          </cell>
          <cell r="AF1570">
            <v>0</v>
          </cell>
          <cell r="AG1570">
            <v>0</v>
          </cell>
          <cell r="AH1570">
            <v>0</v>
          </cell>
          <cell r="AI1570">
            <v>0</v>
          </cell>
          <cell r="AJ1570">
            <v>0</v>
          </cell>
          <cell r="AK1570">
            <v>0</v>
          </cell>
          <cell r="AL1570">
            <v>0</v>
          </cell>
          <cell r="AM1570">
            <v>0</v>
          </cell>
          <cell r="AN1570">
            <v>0</v>
          </cell>
          <cell r="AP1570">
            <v>0</v>
          </cell>
          <cell r="AT1570">
            <v>6</v>
          </cell>
        </row>
        <row r="1571">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D1571">
            <v>0</v>
          </cell>
          <cell r="AE1571">
            <v>0</v>
          </cell>
          <cell r="AF1571">
            <v>0</v>
          </cell>
          <cell r="AG1571">
            <v>0</v>
          </cell>
          <cell r="AH1571">
            <v>0</v>
          </cell>
          <cell r="AI1571">
            <v>0</v>
          </cell>
          <cell r="AJ1571">
            <v>0</v>
          </cell>
          <cell r="AK1571">
            <v>0</v>
          </cell>
          <cell r="AL1571">
            <v>0</v>
          </cell>
          <cell r="AM1571">
            <v>0</v>
          </cell>
          <cell r="AN1571">
            <v>0</v>
          </cell>
          <cell r="AP1571">
            <v>0</v>
          </cell>
          <cell r="AT1571">
            <v>6</v>
          </cell>
        </row>
        <row r="1572">
          <cell r="J1572">
            <v>75671108</v>
          </cell>
          <cell r="K1572">
            <v>128673648</v>
          </cell>
          <cell r="L1572">
            <v>141864244</v>
          </cell>
          <cell r="M1572">
            <v>142338164</v>
          </cell>
          <cell r="N1572">
            <v>195864996</v>
          </cell>
          <cell r="O1572">
            <v>196372374</v>
          </cell>
          <cell r="P1572">
            <v>204126465</v>
          </cell>
          <cell r="Q1572">
            <v>257363965</v>
          </cell>
          <cell r="R1572">
            <v>13093154</v>
          </cell>
          <cell r="S1572">
            <v>13093154</v>
          </cell>
          <cell r="T1572">
            <v>28712154</v>
          </cell>
          <cell r="U1572">
            <v>28712154</v>
          </cell>
          <cell r="V1572">
            <v>36395354</v>
          </cell>
          <cell r="W1572">
            <v>51573654</v>
          </cell>
          <cell r="X1572">
            <v>64757904</v>
          </cell>
          <cell r="Y1572">
            <v>64757904</v>
          </cell>
          <cell r="Z1572">
            <v>96545904</v>
          </cell>
          <cell r="AA1572">
            <v>99545904</v>
          </cell>
          <cell r="AD1572">
            <v>125916240.90749998</v>
          </cell>
          <cell r="AE1572">
            <v>125372534.25</v>
          </cell>
          <cell r="AF1572">
            <v>125337049.79166667</v>
          </cell>
          <cell r="AG1572">
            <v>123699263.16666667</v>
          </cell>
          <cell r="AH1572">
            <v>120456637.04166667</v>
          </cell>
          <cell r="AI1572">
            <v>117187308.58333333</v>
          </cell>
          <cell r="AJ1572">
            <v>112338319.08333333</v>
          </cell>
          <cell r="AK1572">
            <v>105913055.16666667</v>
          </cell>
          <cell r="AL1572">
            <v>99467780.166666672</v>
          </cell>
          <cell r="AM1572">
            <v>92096973.833333328</v>
          </cell>
          <cell r="AN1572">
            <v>83924242.083333328</v>
          </cell>
          <cell r="AP1572">
            <v>70550604.208333328</v>
          </cell>
          <cell r="AT1572">
            <v>6</v>
          </cell>
        </row>
        <row r="1573">
          <cell r="J1573">
            <v>5848610</v>
          </cell>
          <cell r="K1573">
            <v>5848610</v>
          </cell>
          <cell r="L1573">
            <v>5848610</v>
          </cell>
          <cell r="M1573">
            <v>5848610</v>
          </cell>
          <cell r="N1573">
            <v>5848610</v>
          </cell>
          <cell r="O1573">
            <v>5848610</v>
          </cell>
          <cell r="P1573">
            <v>5848610</v>
          </cell>
          <cell r="Q1573">
            <v>5848610</v>
          </cell>
          <cell r="R1573">
            <v>5848610</v>
          </cell>
          <cell r="S1573">
            <v>5848610</v>
          </cell>
          <cell r="T1573">
            <v>5848610</v>
          </cell>
          <cell r="U1573">
            <v>5848610</v>
          </cell>
          <cell r="V1573">
            <v>5848610</v>
          </cell>
          <cell r="W1573">
            <v>5848610</v>
          </cell>
          <cell r="X1573">
            <v>5848610</v>
          </cell>
          <cell r="Y1573">
            <v>5848610</v>
          </cell>
          <cell r="Z1573">
            <v>5848610</v>
          </cell>
          <cell r="AA1573">
            <v>5848610</v>
          </cell>
          <cell r="AD1573">
            <v>5848610</v>
          </cell>
          <cell r="AE1573">
            <v>5848610</v>
          </cell>
          <cell r="AF1573">
            <v>5848610</v>
          </cell>
          <cell r="AG1573">
            <v>5848610</v>
          </cell>
          <cell r="AH1573">
            <v>5848610</v>
          </cell>
          <cell r="AI1573">
            <v>5848610</v>
          </cell>
          <cell r="AJ1573">
            <v>5848610</v>
          </cell>
          <cell r="AK1573">
            <v>5848610</v>
          </cell>
          <cell r="AL1573">
            <v>5848610</v>
          </cell>
          <cell r="AM1573">
            <v>5848610</v>
          </cell>
          <cell r="AN1573">
            <v>5848610</v>
          </cell>
          <cell r="AP1573">
            <v>5848610</v>
          </cell>
          <cell r="AT1573" t="str">
            <v>56</v>
          </cell>
        </row>
        <row r="1574">
          <cell r="J1574">
            <v>23551027.530000001</v>
          </cell>
          <cell r="K1574">
            <v>10477639.48</v>
          </cell>
          <cell r="L1574">
            <v>9730467.8599999994</v>
          </cell>
          <cell r="M1574">
            <v>12857519.01</v>
          </cell>
          <cell r="N1574">
            <v>14590467.289999999</v>
          </cell>
          <cell r="O1574">
            <v>12578032.17</v>
          </cell>
          <cell r="P1574">
            <v>9446299.6400000006</v>
          </cell>
          <cell r="Q1574">
            <v>-2684277.52</v>
          </cell>
          <cell r="R1574">
            <v>11353352.41</v>
          </cell>
          <cell r="S1574">
            <v>18835087.550000001</v>
          </cell>
          <cell r="T1574">
            <v>9852762.6999999993</v>
          </cell>
          <cell r="U1574">
            <v>4124310.2</v>
          </cell>
          <cell r="V1574">
            <v>9177427.1300000008</v>
          </cell>
          <cell r="W1574">
            <v>12344604.66</v>
          </cell>
          <cell r="X1574">
            <v>16462171.470000001</v>
          </cell>
          <cell r="Y1574">
            <v>10113728.720000001</v>
          </cell>
          <cell r="Z1574">
            <v>12329544.279999999</v>
          </cell>
          <cell r="AA1574">
            <v>9649554.8800000008</v>
          </cell>
          <cell r="AD1574">
            <v>24694630.36666666</v>
          </cell>
          <cell r="AE1574">
            <v>20814973.075833324</v>
          </cell>
          <cell r="AF1574">
            <v>17502745.823333334</v>
          </cell>
          <cell r="AG1574">
            <v>14509270.339583332</v>
          </cell>
          <cell r="AH1574">
            <v>12221929.694583334</v>
          </cell>
          <cell r="AI1574">
            <v>10627157.343333334</v>
          </cell>
          <cell r="AJ1574">
            <v>10106047.542499999</v>
          </cell>
          <cell r="AK1574">
            <v>10464325.408749999</v>
          </cell>
          <cell r="AL1574">
            <v>10630488.463749999</v>
          </cell>
          <cell r="AM1574">
            <v>10421958.742916666</v>
          </cell>
          <cell r="AN1574">
            <v>10205733.730416669</v>
          </cell>
          <cell r="AP1574">
            <v>11462759.772083333</v>
          </cell>
          <cell r="AT1574" t="str">
            <v>56</v>
          </cell>
        </row>
        <row r="1575">
          <cell r="J1575">
            <v>77562549.519999996</v>
          </cell>
          <cell r="K1575">
            <v>77562549.519999996</v>
          </cell>
          <cell r="L1575">
            <v>77562549.519999996</v>
          </cell>
          <cell r="M1575">
            <v>77562549.519999996</v>
          </cell>
          <cell r="N1575">
            <v>77562549.519999996</v>
          </cell>
          <cell r="O1575">
            <v>77562549.519999996</v>
          </cell>
          <cell r="P1575">
            <v>77562549.519999996</v>
          </cell>
          <cell r="Q1575">
            <v>77562549.519999996</v>
          </cell>
          <cell r="R1575">
            <v>77562549.519999996</v>
          </cell>
          <cell r="S1575">
            <v>77562549.519999996</v>
          </cell>
          <cell r="T1575">
            <v>77562549.519999996</v>
          </cell>
          <cell r="U1575">
            <v>77562549.519999996</v>
          </cell>
          <cell r="V1575">
            <v>77562549.519999996</v>
          </cell>
          <cell r="W1575">
            <v>77562549.519999996</v>
          </cell>
          <cell r="X1575">
            <v>77562549.519999996</v>
          </cell>
          <cell r="Y1575">
            <v>77562549.519999996</v>
          </cell>
          <cell r="Z1575">
            <v>77562549.519999996</v>
          </cell>
          <cell r="AA1575">
            <v>77562549.519999996</v>
          </cell>
          <cell r="AD1575">
            <v>77562549.519999996</v>
          </cell>
          <cell r="AE1575">
            <v>77562549.519999996</v>
          </cell>
          <cell r="AF1575">
            <v>77562549.519999996</v>
          </cell>
          <cell r="AG1575">
            <v>77562549.519999996</v>
          </cell>
          <cell r="AH1575">
            <v>77562549.519999996</v>
          </cell>
          <cell r="AI1575">
            <v>77562549.519999996</v>
          </cell>
          <cell r="AJ1575">
            <v>77562549.519999996</v>
          </cell>
          <cell r="AK1575">
            <v>77562549.519999996</v>
          </cell>
          <cell r="AL1575">
            <v>77562549.519999996</v>
          </cell>
          <cell r="AM1575">
            <v>77562549.519999996</v>
          </cell>
          <cell r="AN1575">
            <v>77562549.519999996</v>
          </cell>
          <cell r="AP1575">
            <v>77562549.519999996</v>
          </cell>
          <cell r="AT1575">
            <v>6</v>
          </cell>
        </row>
        <row r="1576">
          <cell r="J1576">
            <v>1755001.25</v>
          </cell>
          <cell r="K1576">
            <v>1755001.25</v>
          </cell>
          <cell r="L1576">
            <v>1755001.25</v>
          </cell>
          <cell r="M1576">
            <v>1755001.25</v>
          </cell>
          <cell r="N1576">
            <v>1755001.25</v>
          </cell>
          <cell r="O1576">
            <v>1755001.25</v>
          </cell>
          <cell r="P1576">
            <v>1755001.25</v>
          </cell>
          <cell r="Q1576">
            <v>1755001.25</v>
          </cell>
          <cell r="R1576">
            <v>1755001.25</v>
          </cell>
          <cell r="S1576">
            <v>1755001.25</v>
          </cell>
          <cell r="T1576">
            <v>1755001.25</v>
          </cell>
          <cell r="U1576">
            <v>1755001.25</v>
          </cell>
          <cell r="V1576">
            <v>1755001.25</v>
          </cell>
          <cell r="W1576">
            <v>1755001.25</v>
          </cell>
          <cell r="X1576">
            <v>1755001.25</v>
          </cell>
          <cell r="Y1576">
            <v>1755001.25</v>
          </cell>
          <cell r="Z1576">
            <v>1755001.25</v>
          </cell>
          <cell r="AA1576">
            <v>1755001.25</v>
          </cell>
          <cell r="AD1576">
            <v>1755001.25</v>
          </cell>
          <cell r="AE1576">
            <v>1755001.25</v>
          </cell>
          <cell r="AF1576">
            <v>1755001.25</v>
          </cell>
          <cell r="AG1576">
            <v>1755001.25</v>
          </cell>
          <cell r="AH1576">
            <v>1755001.25</v>
          </cell>
          <cell r="AI1576">
            <v>1755001.25</v>
          </cell>
          <cell r="AJ1576">
            <v>1755001.25</v>
          </cell>
          <cell r="AK1576">
            <v>1755001.25</v>
          </cell>
          <cell r="AL1576">
            <v>1755001.25</v>
          </cell>
          <cell r="AM1576">
            <v>1755001.25</v>
          </cell>
          <cell r="AN1576">
            <v>1755001.25</v>
          </cell>
          <cell r="AP1576">
            <v>1755001.25</v>
          </cell>
          <cell r="AT1576">
            <v>6</v>
          </cell>
        </row>
        <row r="1577">
          <cell r="J1577">
            <v>1471103.62</v>
          </cell>
          <cell r="K1577">
            <v>1471103.62</v>
          </cell>
          <cell r="L1577">
            <v>1471103.62</v>
          </cell>
          <cell r="M1577">
            <v>1471103.62</v>
          </cell>
          <cell r="N1577">
            <v>1471103.62</v>
          </cell>
          <cell r="O1577">
            <v>1471103.62</v>
          </cell>
          <cell r="P1577">
            <v>1471103.62</v>
          </cell>
          <cell r="Q1577">
            <v>1471103.62</v>
          </cell>
          <cell r="R1577">
            <v>1471103.62</v>
          </cell>
          <cell r="S1577">
            <v>1471103.62</v>
          </cell>
          <cell r="T1577">
            <v>1471103.62</v>
          </cell>
          <cell r="U1577">
            <v>1471103.62</v>
          </cell>
          <cell r="V1577">
            <v>1471103.62</v>
          </cell>
          <cell r="W1577">
            <v>1471103.62</v>
          </cell>
          <cell r="X1577">
            <v>1471103.62</v>
          </cell>
          <cell r="Y1577">
            <v>1471103.62</v>
          </cell>
          <cell r="Z1577">
            <v>1471103.62</v>
          </cell>
          <cell r="AA1577">
            <v>1471103.62</v>
          </cell>
          <cell r="AD1577">
            <v>1471103.6200000003</v>
          </cell>
          <cell r="AE1577">
            <v>1471103.6200000003</v>
          </cell>
          <cell r="AF1577">
            <v>1471103.6200000003</v>
          </cell>
          <cell r="AG1577">
            <v>1471103.6200000003</v>
          </cell>
          <cell r="AH1577">
            <v>1471103.6200000003</v>
          </cell>
          <cell r="AI1577">
            <v>1471103.6200000003</v>
          </cell>
          <cell r="AJ1577">
            <v>1471103.6200000003</v>
          </cell>
          <cell r="AK1577">
            <v>1471103.6200000003</v>
          </cell>
          <cell r="AL1577">
            <v>1471103.6200000003</v>
          </cell>
          <cell r="AM1577">
            <v>1471103.6200000003</v>
          </cell>
          <cell r="AN1577">
            <v>1471103.6200000003</v>
          </cell>
          <cell r="AP1577">
            <v>1471103.6200000003</v>
          </cell>
          <cell r="AT1577">
            <v>6</v>
          </cell>
        </row>
        <row r="1578">
          <cell r="J1578">
            <v>16359946.109999999</v>
          </cell>
          <cell r="K1578">
            <v>16359946.109999999</v>
          </cell>
          <cell r="L1578">
            <v>16359946.109999999</v>
          </cell>
          <cell r="M1578">
            <v>16359946.109999999</v>
          </cell>
          <cell r="N1578">
            <v>16359946.109999999</v>
          </cell>
          <cell r="O1578">
            <v>16359946.109999999</v>
          </cell>
          <cell r="P1578">
            <v>16359946.109999999</v>
          </cell>
          <cell r="Q1578">
            <v>16359946.109999999</v>
          </cell>
          <cell r="R1578">
            <v>16359946.109999999</v>
          </cell>
          <cell r="S1578">
            <v>16359946.109999999</v>
          </cell>
          <cell r="T1578">
            <v>16359946.109999999</v>
          </cell>
          <cell r="U1578">
            <v>16359946.109999999</v>
          </cell>
          <cell r="V1578">
            <v>16359946.109999999</v>
          </cell>
          <cell r="W1578">
            <v>16359946.109999999</v>
          </cell>
          <cell r="X1578">
            <v>16359946.109999999</v>
          </cell>
          <cell r="Y1578">
            <v>16359946.109999999</v>
          </cell>
          <cell r="Z1578">
            <v>16359946.109999999</v>
          </cell>
          <cell r="AA1578">
            <v>16359946.109999999</v>
          </cell>
          <cell r="AD1578">
            <v>16359946.110000005</v>
          </cell>
          <cell r="AE1578">
            <v>16359946.110000005</v>
          </cell>
          <cell r="AF1578">
            <v>16359946.110000005</v>
          </cell>
          <cell r="AG1578">
            <v>16359946.110000005</v>
          </cell>
          <cell r="AH1578">
            <v>16359946.110000005</v>
          </cell>
          <cell r="AI1578">
            <v>16359946.110000005</v>
          </cell>
          <cell r="AJ1578">
            <v>16359946.110000005</v>
          </cell>
          <cell r="AK1578">
            <v>16359946.110000005</v>
          </cell>
          <cell r="AL1578">
            <v>16359946.110000005</v>
          </cell>
          <cell r="AM1578">
            <v>16359946.110000005</v>
          </cell>
          <cell r="AN1578">
            <v>16359946.110000005</v>
          </cell>
          <cell r="AP1578">
            <v>16359946.110000005</v>
          </cell>
          <cell r="AT1578">
            <v>6</v>
          </cell>
        </row>
        <row r="1579">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D1579">
            <v>0</v>
          </cell>
          <cell r="AE1579">
            <v>0</v>
          </cell>
          <cell r="AF1579">
            <v>0</v>
          </cell>
          <cell r="AG1579">
            <v>0</v>
          </cell>
          <cell r="AH1579">
            <v>0</v>
          </cell>
          <cell r="AI1579">
            <v>0</v>
          </cell>
          <cell r="AJ1579">
            <v>0</v>
          </cell>
          <cell r="AK1579">
            <v>0</v>
          </cell>
          <cell r="AL1579">
            <v>0</v>
          </cell>
          <cell r="AM1579">
            <v>0</v>
          </cell>
          <cell r="AN1579">
            <v>0</v>
          </cell>
          <cell r="AP1579">
            <v>0</v>
          </cell>
          <cell r="AT1579">
            <v>6</v>
          </cell>
        </row>
        <row r="1580">
          <cell r="J1580">
            <v>14756651</v>
          </cell>
          <cell r="K1580">
            <v>14764536</v>
          </cell>
          <cell r="L1580">
            <v>14764536</v>
          </cell>
          <cell r="M1580">
            <v>14764536</v>
          </cell>
          <cell r="N1580">
            <v>14852840</v>
          </cell>
          <cell r="O1580">
            <v>14852840</v>
          </cell>
          <cell r="P1580">
            <v>14852840</v>
          </cell>
          <cell r="Q1580">
            <v>14969706</v>
          </cell>
          <cell r="R1580">
            <v>14969706</v>
          </cell>
          <cell r="S1580">
            <v>14969706</v>
          </cell>
          <cell r="T1580">
            <v>15093939</v>
          </cell>
          <cell r="U1580">
            <v>15093939</v>
          </cell>
          <cell r="V1580">
            <v>15093939</v>
          </cell>
          <cell r="W1580">
            <v>17244680</v>
          </cell>
          <cell r="X1580">
            <v>17244680</v>
          </cell>
          <cell r="Y1580">
            <v>17244680</v>
          </cell>
          <cell r="Z1580">
            <v>17141231</v>
          </cell>
          <cell r="AA1580">
            <v>17141231</v>
          </cell>
          <cell r="AD1580">
            <v>14758873.875</v>
          </cell>
          <cell r="AE1580">
            <v>14789697.625</v>
          </cell>
          <cell r="AF1580">
            <v>14820521.375</v>
          </cell>
          <cell r="AG1580">
            <v>14849986.916666666</v>
          </cell>
          <cell r="AH1580">
            <v>14878094.25</v>
          </cell>
          <cell r="AI1580">
            <v>14906201.583333334</v>
          </cell>
          <cell r="AJ1580">
            <v>15023594.583333334</v>
          </cell>
          <cell r="AK1580">
            <v>15230273.25</v>
          </cell>
          <cell r="AL1580">
            <v>15436951.916666666</v>
          </cell>
          <cell r="AM1580">
            <v>15635640.875</v>
          </cell>
          <cell r="AN1580">
            <v>15826340.125</v>
          </cell>
          <cell r="AP1580">
            <v>16289294.416666666</v>
          </cell>
          <cell r="AT1580">
            <v>6</v>
          </cell>
        </row>
        <row r="1581">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D1581">
            <v>0</v>
          </cell>
          <cell r="AE1581">
            <v>0</v>
          </cell>
          <cell r="AF1581">
            <v>0</v>
          </cell>
          <cell r="AG1581">
            <v>0</v>
          </cell>
          <cell r="AH1581">
            <v>0</v>
          </cell>
          <cell r="AI1581">
            <v>0</v>
          </cell>
          <cell r="AJ1581">
            <v>0</v>
          </cell>
          <cell r="AK1581">
            <v>0</v>
          </cell>
          <cell r="AL1581">
            <v>0</v>
          </cell>
          <cell r="AM1581">
            <v>0</v>
          </cell>
          <cell r="AN1581">
            <v>0</v>
          </cell>
          <cell r="AP1581">
            <v>0</v>
          </cell>
          <cell r="AT1581">
            <v>6</v>
          </cell>
        </row>
        <row r="1582">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D1582">
            <v>0</v>
          </cell>
          <cell r="AE1582">
            <v>0</v>
          </cell>
          <cell r="AF1582">
            <v>0</v>
          </cell>
          <cell r="AG1582">
            <v>0</v>
          </cell>
          <cell r="AH1582">
            <v>0</v>
          </cell>
          <cell r="AI1582">
            <v>0</v>
          </cell>
          <cell r="AJ1582">
            <v>0</v>
          </cell>
          <cell r="AK1582">
            <v>0</v>
          </cell>
          <cell r="AL1582">
            <v>0</v>
          </cell>
          <cell r="AM1582">
            <v>0</v>
          </cell>
          <cell r="AN1582">
            <v>0</v>
          </cell>
          <cell r="AP1582">
            <v>0</v>
          </cell>
          <cell r="AT1582" t="str">
            <v>56</v>
          </cell>
        </row>
        <row r="1583">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D1583">
            <v>0</v>
          </cell>
          <cell r="AE1583">
            <v>0</v>
          </cell>
          <cell r="AF1583">
            <v>0</v>
          </cell>
          <cell r="AG1583">
            <v>0</v>
          </cell>
          <cell r="AH1583">
            <v>0</v>
          </cell>
          <cell r="AI1583">
            <v>0</v>
          </cell>
          <cell r="AJ1583">
            <v>0</v>
          </cell>
          <cell r="AK1583">
            <v>0</v>
          </cell>
          <cell r="AL1583">
            <v>0</v>
          </cell>
          <cell r="AM1583">
            <v>0</v>
          </cell>
          <cell r="AN1583">
            <v>0</v>
          </cell>
          <cell r="AP1583">
            <v>0</v>
          </cell>
          <cell r="AT1583" t="str">
            <v>56</v>
          </cell>
        </row>
        <row r="1584">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D1584">
            <v>0</v>
          </cell>
          <cell r="AE1584">
            <v>0</v>
          </cell>
          <cell r="AF1584">
            <v>0</v>
          </cell>
          <cell r="AG1584">
            <v>0</v>
          </cell>
          <cell r="AH1584">
            <v>0</v>
          </cell>
          <cell r="AI1584">
            <v>0</v>
          </cell>
          <cell r="AJ1584">
            <v>0</v>
          </cell>
          <cell r="AK1584">
            <v>0</v>
          </cell>
          <cell r="AL1584">
            <v>0</v>
          </cell>
          <cell r="AM1584">
            <v>0</v>
          </cell>
          <cell r="AN1584">
            <v>0</v>
          </cell>
          <cell r="AP1584">
            <v>0</v>
          </cell>
          <cell r="AT1584" t="str">
            <v>56</v>
          </cell>
        </row>
        <row r="1585">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D1585">
            <v>0</v>
          </cell>
          <cell r="AE1585">
            <v>0</v>
          </cell>
          <cell r="AF1585">
            <v>0</v>
          </cell>
          <cell r="AG1585">
            <v>0</v>
          </cell>
          <cell r="AH1585">
            <v>0</v>
          </cell>
          <cell r="AI1585">
            <v>0</v>
          </cell>
          <cell r="AJ1585">
            <v>0</v>
          </cell>
          <cell r="AK1585">
            <v>0</v>
          </cell>
          <cell r="AL1585">
            <v>0</v>
          </cell>
          <cell r="AM1585">
            <v>0</v>
          </cell>
          <cell r="AN1585">
            <v>0</v>
          </cell>
          <cell r="AP1585">
            <v>0</v>
          </cell>
          <cell r="AT1585" t="str">
            <v>56</v>
          </cell>
        </row>
        <row r="1586">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D1586">
            <v>0</v>
          </cell>
          <cell r="AE1586">
            <v>0</v>
          </cell>
          <cell r="AF1586">
            <v>0</v>
          </cell>
          <cell r="AG1586">
            <v>0</v>
          </cell>
          <cell r="AH1586">
            <v>0</v>
          </cell>
          <cell r="AI1586">
            <v>0</v>
          </cell>
          <cell r="AJ1586">
            <v>0</v>
          </cell>
          <cell r="AK1586">
            <v>0</v>
          </cell>
          <cell r="AL1586">
            <v>0</v>
          </cell>
          <cell r="AM1586">
            <v>0</v>
          </cell>
          <cell r="AN1586">
            <v>0</v>
          </cell>
          <cell r="AP1586">
            <v>0</v>
          </cell>
          <cell r="AT1586" t="str">
            <v>56</v>
          </cell>
        </row>
        <row r="1587">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D1587">
            <v>0</v>
          </cell>
          <cell r="AE1587">
            <v>0</v>
          </cell>
          <cell r="AF1587">
            <v>0</v>
          </cell>
          <cell r="AG1587">
            <v>0</v>
          </cell>
          <cell r="AH1587">
            <v>0</v>
          </cell>
          <cell r="AI1587">
            <v>0</v>
          </cell>
          <cell r="AJ1587">
            <v>0</v>
          </cell>
          <cell r="AK1587">
            <v>0</v>
          </cell>
          <cell r="AL1587">
            <v>0</v>
          </cell>
          <cell r="AM1587">
            <v>0</v>
          </cell>
          <cell r="AN1587">
            <v>0</v>
          </cell>
          <cell r="AP1587">
            <v>0</v>
          </cell>
          <cell r="AT1587" t="str">
            <v>56</v>
          </cell>
        </row>
        <row r="1588">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D1588">
            <v>0</v>
          </cell>
          <cell r="AE1588">
            <v>0</v>
          </cell>
          <cell r="AF1588">
            <v>0</v>
          </cell>
          <cell r="AG1588">
            <v>0</v>
          </cell>
          <cell r="AH1588">
            <v>0</v>
          </cell>
          <cell r="AI1588">
            <v>0</v>
          </cell>
          <cell r="AJ1588">
            <v>0</v>
          </cell>
          <cell r="AK1588">
            <v>0</v>
          </cell>
          <cell r="AL1588">
            <v>0</v>
          </cell>
          <cell r="AM1588">
            <v>0</v>
          </cell>
          <cell r="AN1588">
            <v>0</v>
          </cell>
          <cell r="AP1588">
            <v>0</v>
          </cell>
          <cell r="AT1588" t="str">
            <v>56</v>
          </cell>
        </row>
        <row r="1589">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D1589">
            <v>0</v>
          </cell>
          <cell r="AE1589">
            <v>0</v>
          </cell>
          <cell r="AF1589">
            <v>0</v>
          </cell>
          <cell r="AG1589">
            <v>0</v>
          </cell>
          <cell r="AH1589">
            <v>0</v>
          </cell>
          <cell r="AI1589">
            <v>0</v>
          </cell>
          <cell r="AJ1589">
            <v>0</v>
          </cell>
          <cell r="AK1589">
            <v>0</v>
          </cell>
          <cell r="AL1589">
            <v>0</v>
          </cell>
          <cell r="AM1589">
            <v>0</v>
          </cell>
          <cell r="AN1589">
            <v>0</v>
          </cell>
          <cell r="AP1589">
            <v>0</v>
          </cell>
          <cell r="AT1589" t="str">
            <v>5</v>
          </cell>
        </row>
        <row r="1590">
          <cell r="J1590">
            <v>-14272967.1</v>
          </cell>
          <cell r="K1590">
            <v>-14213743.1</v>
          </cell>
          <cell r="L1590">
            <v>-14154519.1</v>
          </cell>
          <cell r="M1590">
            <v>-14095295.1</v>
          </cell>
          <cell r="N1590">
            <v>-14036071.1</v>
          </cell>
          <cell r="O1590">
            <v>-13976847.1</v>
          </cell>
          <cell r="P1590">
            <v>-13917623.1</v>
          </cell>
          <cell r="Q1590">
            <v>-13858399.1</v>
          </cell>
          <cell r="R1590">
            <v>-13799175.1</v>
          </cell>
          <cell r="S1590">
            <v>-13739951.1</v>
          </cell>
          <cell r="T1590">
            <v>-13680727.1</v>
          </cell>
          <cell r="U1590">
            <v>-13621503.1</v>
          </cell>
          <cell r="V1590">
            <v>-13562279.1</v>
          </cell>
          <cell r="W1590">
            <v>-13503055.1</v>
          </cell>
          <cell r="X1590">
            <v>-13443831.1</v>
          </cell>
          <cell r="Y1590">
            <v>-13384607.1</v>
          </cell>
          <cell r="Z1590">
            <v>-13325383.1</v>
          </cell>
          <cell r="AA1590">
            <v>-13266159.1</v>
          </cell>
          <cell r="AD1590">
            <v>-14213743.099999996</v>
          </cell>
          <cell r="AE1590">
            <v>-14154519.099999996</v>
          </cell>
          <cell r="AF1590">
            <v>-14095295.099999996</v>
          </cell>
          <cell r="AG1590">
            <v>-14036071.099999996</v>
          </cell>
          <cell r="AH1590">
            <v>-13976847.099999996</v>
          </cell>
          <cell r="AI1590">
            <v>-13917623.099999996</v>
          </cell>
          <cell r="AJ1590">
            <v>-13858399.099999996</v>
          </cell>
          <cell r="AK1590">
            <v>-13799175.099999996</v>
          </cell>
          <cell r="AL1590">
            <v>-13739951.099999996</v>
          </cell>
          <cell r="AM1590">
            <v>-13680727.099999996</v>
          </cell>
          <cell r="AN1590">
            <v>-13621503.099999996</v>
          </cell>
          <cell r="AP1590">
            <v>-13503055.099999996</v>
          </cell>
          <cell r="AT1590" t="str">
            <v>5</v>
          </cell>
        </row>
        <row r="1591">
          <cell r="J1591">
            <v>22363184.399999999</v>
          </cell>
          <cell r="K1591">
            <v>22265100.399999999</v>
          </cell>
          <cell r="L1591">
            <v>22167016.399999999</v>
          </cell>
          <cell r="M1591">
            <v>22068932.399999999</v>
          </cell>
          <cell r="N1591">
            <v>21970848.399999999</v>
          </cell>
          <cell r="O1591">
            <v>21872764.399999999</v>
          </cell>
          <cell r="P1591">
            <v>21774680.399999999</v>
          </cell>
          <cell r="Q1591">
            <v>21676596.399999999</v>
          </cell>
          <cell r="R1591">
            <v>21578512.399999999</v>
          </cell>
          <cell r="S1591">
            <v>21480428.399999999</v>
          </cell>
          <cell r="T1591">
            <v>21382344.399999999</v>
          </cell>
          <cell r="U1591">
            <v>21284260.399999999</v>
          </cell>
          <cell r="V1591">
            <v>21186176.399999999</v>
          </cell>
          <cell r="W1591">
            <v>21088092.399999999</v>
          </cell>
          <cell r="X1591">
            <v>20990008.399999999</v>
          </cell>
          <cell r="Y1591">
            <v>20891924.399999999</v>
          </cell>
          <cell r="Z1591">
            <v>20793840.399999999</v>
          </cell>
          <cell r="AA1591">
            <v>20695756.399999999</v>
          </cell>
          <cell r="AD1591">
            <v>22265100.400000002</v>
          </cell>
          <cell r="AE1591">
            <v>22167016.400000002</v>
          </cell>
          <cell r="AF1591">
            <v>22068932.400000002</v>
          </cell>
          <cell r="AG1591">
            <v>21970848.400000002</v>
          </cell>
          <cell r="AH1591">
            <v>21872764.400000002</v>
          </cell>
          <cell r="AI1591">
            <v>21774680.400000002</v>
          </cell>
          <cell r="AJ1591">
            <v>21676596.400000002</v>
          </cell>
          <cell r="AK1591">
            <v>21578512.400000002</v>
          </cell>
          <cell r="AL1591">
            <v>21480428.400000002</v>
          </cell>
          <cell r="AM1591">
            <v>21382344.400000002</v>
          </cell>
          <cell r="AN1591">
            <v>21284260.400000002</v>
          </cell>
          <cell r="AP1591">
            <v>21088092.395833336</v>
          </cell>
          <cell r="AT1591" t="str">
            <v>5</v>
          </cell>
        </row>
        <row r="1592">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D1592">
            <v>0</v>
          </cell>
          <cell r="AE1592">
            <v>0</v>
          </cell>
          <cell r="AF1592">
            <v>0</v>
          </cell>
          <cell r="AG1592">
            <v>0</v>
          </cell>
          <cell r="AH1592">
            <v>0</v>
          </cell>
          <cell r="AI1592">
            <v>0</v>
          </cell>
          <cell r="AJ1592">
            <v>0</v>
          </cell>
          <cell r="AK1592">
            <v>0</v>
          </cell>
          <cell r="AL1592">
            <v>0</v>
          </cell>
          <cell r="AM1592">
            <v>0</v>
          </cell>
          <cell r="AN1592">
            <v>0</v>
          </cell>
          <cell r="AP1592">
            <v>0</v>
          </cell>
          <cell r="AT1592" t="str">
            <v>5</v>
          </cell>
        </row>
        <row r="1593">
          <cell r="J1593">
            <v>433722.7</v>
          </cell>
          <cell r="K1593">
            <v>431945.7</v>
          </cell>
          <cell r="L1593">
            <v>430168.7</v>
          </cell>
          <cell r="M1593">
            <v>428391.7</v>
          </cell>
          <cell r="N1593">
            <v>426614.7</v>
          </cell>
          <cell r="O1593">
            <v>424837.7</v>
          </cell>
          <cell r="P1593">
            <v>423060.7</v>
          </cell>
          <cell r="Q1593">
            <v>421283.7</v>
          </cell>
          <cell r="R1593">
            <v>419506.7</v>
          </cell>
          <cell r="S1593">
            <v>417729.7</v>
          </cell>
          <cell r="T1593">
            <v>415952.7</v>
          </cell>
          <cell r="U1593">
            <v>414175.7</v>
          </cell>
          <cell r="V1593">
            <v>412398.7</v>
          </cell>
          <cell r="W1593">
            <v>410621.7</v>
          </cell>
          <cell r="X1593">
            <v>408844.7</v>
          </cell>
          <cell r="Y1593">
            <v>407067.7</v>
          </cell>
          <cell r="Z1593">
            <v>405290.7</v>
          </cell>
          <cell r="AA1593">
            <v>403513.7</v>
          </cell>
          <cell r="AD1593">
            <v>431945.70000000013</v>
          </cell>
          <cell r="AE1593">
            <v>430168.70000000013</v>
          </cell>
          <cell r="AF1593">
            <v>428391.70000000013</v>
          </cell>
          <cell r="AG1593">
            <v>426614.70000000013</v>
          </cell>
          <cell r="AH1593">
            <v>424837.70000000013</v>
          </cell>
          <cell r="AI1593">
            <v>423060.70000000013</v>
          </cell>
          <cell r="AJ1593">
            <v>421283.70000000013</v>
          </cell>
          <cell r="AK1593">
            <v>419506.70000000013</v>
          </cell>
          <cell r="AL1593">
            <v>417729.70000000013</v>
          </cell>
          <cell r="AM1593">
            <v>415952.70000000013</v>
          </cell>
          <cell r="AN1593">
            <v>414175.70000000013</v>
          </cell>
          <cell r="AP1593">
            <v>410621.70000000013</v>
          </cell>
          <cell r="AT1593" t="str">
            <v>5</v>
          </cell>
        </row>
        <row r="1594">
          <cell r="J1594">
            <v>206107216.34999999</v>
          </cell>
          <cell r="K1594">
            <v>204991633.02000001</v>
          </cell>
          <cell r="L1594">
            <v>203876049.69</v>
          </cell>
          <cell r="M1594">
            <v>202760466.36000001</v>
          </cell>
          <cell r="N1594">
            <v>202983047.47</v>
          </cell>
          <cell r="O1594">
            <v>201842681.30000001</v>
          </cell>
          <cell r="P1594">
            <v>200702315.13</v>
          </cell>
          <cell r="Q1594">
            <v>209337118</v>
          </cell>
          <cell r="R1594">
            <v>206705063</v>
          </cell>
          <cell r="S1594">
            <v>205693063</v>
          </cell>
          <cell r="T1594">
            <v>204681063</v>
          </cell>
          <cell r="U1594">
            <v>203669063</v>
          </cell>
          <cell r="V1594">
            <v>202657063</v>
          </cell>
          <cell r="W1594">
            <v>201645063</v>
          </cell>
          <cell r="X1594">
            <v>200633063</v>
          </cell>
          <cell r="Y1594">
            <v>199621063</v>
          </cell>
          <cell r="Z1594">
            <v>198857788</v>
          </cell>
          <cell r="AA1594">
            <v>197901582.5</v>
          </cell>
          <cell r="AD1594">
            <v>205779936.12666669</v>
          </cell>
          <cell r="AE1594">
            <v>205521081.89041665</v>
          </cell>
          <cell r="AF1594">
            <v>205203357.3066667</v>
          </cell>
          <cell r="AG1594">
            <v>204894264.66708335</v>
          </cell>
          <cell r="AH1594">
            <v>204593803.97166669</v>
          </cell>
          <cell r="AI1594">
            <v>204301975.22041669</v>
          </cell>
          <cell r="AJ1594">
            <v>204018778.41333333</v>
          </cell>
          <cell r="AK1594">
            <v>203744213.55041668</v>
          </cell>
          <cell r="AL1594">
            <v>203478280.63166666</v>
          </cell>
          <cell r="AM1594">
            <v>203175586.34708336</v>
          </cell>
          <cell r="AN1594">
            <v>202839488.08583334</v>
          </cell>
          <cell r="AP1594">
            <v>201100011.08333334</v>
          </cell>
          <cell r="AT1594" t="str">
            <v>57</v>
          </cell>
        </row>
        <row r="1595">
          <cell r="J1595">
            <v>-72137525.719999999</v>
          </cell>
          <cell r="K1595">
            <v>-71747071.560000002</v>
          </cell>
          <cell r="L1595">
            <v>-71356617.390000001</v>
          </cell>
          <cell r="M1595">
            <v>-70966163.230000004</v>
          </cell>
          <cell r="N1595">
            <v>-71044066.609999999</v>
          </cell>
          <cell r="O1595">
            <v>-70644938.450000003</v>
          </cell>
          <cell r="P1595">
            <v>-70245810.299999997</v>
          </cell>
          <cell r="Q1595">
            <v>-73267991.299999997</v>
          </cell>
          <cell r="R1595">
            <v>-72346772.049999997</v>
          </cell>
          <cell r="S1595">
            <v>-71992572.049999997</v>
          </cell>
          <cell r="T1595">
            <v>-71638372.049999997</v>
          </cell>
          <cell r="U1595">
            <v>-71284172.049999997</v>
          </cell>
          <cell r="V1595">
            <v>-70929972.049999997</v>
          </cell>
          <cell r="W1595">
            <v>-70575772.049999997</v>
          </cell>
          <cell r="X1595">
            <v>-70221572.049999997</v>
          </cell>
          <cell r="Y1595">
            <v>-69867372.049999997</v>
          </cell>
          <cell r="Z1595">
            <v>-69600225.799999997</v>
          </cell>
          <cell r="AA1595">
            <v>-69265553.870000005</v>
          </cell>
          <cell r="AD1595">
            <v>-72022977.643749997</v>
          </cell>
          <cell r="AE1595">
            <v>-71932378.661249995</v>
          </cell>
          <cell r="AF1595">
            <v>-71821175.057083324</v>
          </cell>
          <cell r="AG1595">
            <v>-71712992.63333331</v>
          </cell>
          <cell r="AH1595">
            <v>-71607831.390000001</v>
          </cell>
          <cell r="AI1595">
            <v>-71505691.327083319</v>
          </cell>
          <cell r="AJ1595">
            <v>-71406572.444583312</v>
          </cell>
          <cell r="AK1595">
            <v>-71310474.742499992</v>
          </cell>
          <cell r="AL1595">
            <v>-71217398.220833316</v>
          </cell>
          <cell r="AM1595">
            <v>-71111455.221249998</v>
          </cell>
          <cell r="AN1595">
            <v>-70993820.829999983</v>
          </cell>
          <cell r="AP1595">
            <v>-70385003.87833333</v>
          </cell>
          <cell r="AT1595" t="str">
            <v>57</v>
          </cell>
        </row>
        <row r="1596">
          <cell r="J1596">
            <v>12087726.25</v>
          </cell>
          <cell r="K1596">
            <v>11981652.5</v>
          </cell>
          <cell r="L1596">
            <v>11875578.75</v>
          </cell>
          <cell r="M1596">
            <v>11769505</v>
          </cell>
          <cell r="N1596">
            <v>11663431.25</v>
          </cell>
          <cell r="O1596">
            <v>11557357.5</v>
          </cell>
          <cell r="P1596">
            <v>11451283.75</v>
          </cell>
          <cell r="Q1596">
            <v>11360802</v>
          </cell>
          <cell r="R1596">
            <v>11237751</v>
          </cell>
          <cell r="S1596">
            <v>11114700</v>
          </cell>
          <cell r="T1596">
            <v>10991649</v>
          </cell>
          <cell r="U1596">
            <v>10868598</v>
          </cell>
          <cell r="V1596">
            <v>10745547</v>
          </cell>
          <cell r="W1596">
            <v>10622496</v>
          </cell>
          <cell r="X1596">
            <v>10499445</v>
          </cell>
          <cell r="Y1596">
            <v>10376394</v>
          </cell>
          <cell r="Z1596">
            <v>10253343</v>
          </cell>
          <cell r="AA1596">
            <v>10130292</v>
          </cell>
          <cell r="AD1596">
            <v>11982302.166666666</v>
          </cell>
          <cell r="AE1596">
            <v>11876820.364583334</v>
          </cell>
          <cell r="AF1596">
            <v>11769923.791666666</v>
          </cell>
          <cell r="AG1596">
            <v>11661612.447916666</v>
          </cell>
          <cell r="AH1596">
            <v>11551886.333333334</v>
          </cell>
          <cell r="AI1596">
            <v>11440745.447916666</v>
          </cell>
          <cell r="AJ1596">
            <v>11328189.791666666</v>
          </cell>
          <cell r="AK1596">
            <v>11214219.364583334</v>
          </cell>
          <cell r="AL1596">
            <v>11098834.166666666</v>
          </cell>
          <cell r="AM1596">
            <v>10982034.197916666</v>
          </cell>
          <cell r="AN1596">
            <v>10863819.458333334</v>
          </cell>
          <cell r="AP1596">
            <v>10734426.5</v>
          </cell>
          <cell r="AT1596" t="str">
            <v>57</v>
          </cell>
        </row>
        <row r="1597">
          <cell r="J1597">
            <v>-4230704.1500000004</v>
          </cell>
          <cell r="K1597">
            <v>-4193578.33</v>
          </cell>
          <cell r="L1597">
            <v>-4156452.52</v>
          </cell>
          <cell r="M1597">
            <v>-4119326.71</v>
          </cell>
          <cell r="N1597">
            <v>-4082200.9</v>
          </cell>
          <cell r="O1597">
            <v>-4045075.08</v>
          </cell>
          <cell r="P1597">
            <v>-4007949.27</v>
          </cell>
          <cell r="Q1597">
            <v>-3976280.66</v>
          </cell>
          <cell r="R1597">
            <v>-3933212.81</v>
          </cell>
          <cell r="S1597">
            <v>-3890144.96</v>
          </cell>
          <cell r="T1597">
            <v>-3847077.11</v>
          </cell>
          <cell r="U1597">
            <v>-3804009.26</v>
          </cell>
          <cell r="V1597">
            <v>-3760941.41</v>
          </cell>
          <cell r="W1597">
            <v>-3717873.56</v>
          </cell>
          <cell r="X1597">
            <v>-3674805.71</v>
          </cell>
          <cell r="Y1597">
            <v>-3631737.86</v>
          </cell>
          <cell r="Z1597">
            <v>-3588670.01</v>
          </cell>
          <cell r="AA1597">
            <v>-3545602.16</v>
          </cell>
          <cell r="AD1597">
            <v>-4193805.7170833331</v>
          </cell>
          <cell r="AE1597">
            <v>-4156887.0862500011</v>
          </cell>
          <cell r="AF1597">
            <v>-4119473.2858333346</v>
          </cell>
          <cell r="AG1597">
            <v>-4081564.3158333334</v>
          </cell>
          <cell r="AH1597">
            <v>-4043160.1758333333</v>
          </cell>
          <cell r="AI1597">
            <v>-4004260.8658333328</v>
          </cell>
          <cell r="AJ1597">
            <v>-3964866.38625</v>
          </cell>
          <cell r="AK1597">
            <v>-3924976.737083334</v>
          </cell>
          <cell r="AL1597">
            <v>-3884591.9179166667</v>
          </cell>
          <cell r="AM1597">
            <v>-3843711.9287499995</v>
          </cell>
          <cell r="AN1597">
            <v>-3802336.7699999996</v>
          </cell>
          <cell r="AP1597">
            <v>-3757049.2349999994</v>
          </cell>
          <cell r="AT1597" t="str">
            <v>57</v>
          </cell>
        </row>
        <row r="1598">
          <cell r="J1598">
            <v>-2847083.35</v>
          </cell>
          <cell r="K1598">
            <v>-2825500.02</v>
          </cell>
          <cell r="L1598">
            <v>-2803916.69</v>
          </cell>
          <cell r="M1598">
            <v>-2782333.36</v>
          </cell>
          <cell r="N1598">
            <v>-4561835.0599999996</v>
          </cell>
          <cell r="O1598">
            <v>-4517585.0599999996</v>
          </cell>
          <cell r="P1598">
            <v>-4473335.0599999996</v>
          </cell>
          <cell r="Q1598">
            <v>-5076000</v>
          </cell>
          <cell r="R1598">
            <v>-5091416.67</v>
          </cell>
          <cell r="S1598">
            <v>-5044833.34</v>
          </cell>
          <cell r="T1598">
            <v>-4998250.01</v>
          </cell>
          <cell r="U1598">
            <v>-4951666.68</v>
          </cell>
          <cell r="V1598">
            <v>-4905083.3499999996</v>
          </cell>
          <cell r="W1598">
            <v>-4858500.0199999996</v>
          </cell>
          <cell r="X1598">
            <v>-4811916.6900000004</v>
          </cell>
          <cell r="Y1598">
            <v>-4765333.3600000003</v>
          </cell>
          <cell r="Z1598">
            <v>-4384000</v>
          </cell>
          <cell r="AA1598">
            <v>-4341666.67</v>
          </cell>
          <cell r="AD1598">
            <v>-3369271.2749999999</v>
          </cell>
          <cell r="AE1598">
            <v>-3547562.9416666664</v>
          </cell>
          <cell r="AF1598">
            <v>-3726354.6083333329</v>
          </cell>
          <cell r="AG1598">
            <v>-3903062.941666666</v>
          </cell>
          <cell r="AH1598">
            <v>-4077687.9416666664</v>
          </cell>
          <cell r="AI1598">
            <v>-4250229.6083333325</v>
          </cell>
          <cell r="AJ1598">
            <v>-4420687.9416666664</v>
          </cell>
          <cell r="AK1598">
            <v>-4589062.9416666664</v>
          </cell>
          <cell r="AL1598">
            <v>-4755354.6083333334</v>
          </cell>
          <cell r="AM1598">
            <v>-4830569.814166666</v>
          </cell>
          <cell r="AN1598">
            <v>-4815830.0870833332</v>
          </cell>
          <cell r="AP1598">
            <v>-4754583.3441666663</v>
          </cell>
          <cell r="AT1598" t="str">
            <v>57</v>
          </cell>
        </row>
        <row r="1599">
          <cell r="J1599">
            <v>996479.08</v>
          </cell>
          <cell r="K1599">
            <v>988924.92</v>
          </cell>
          <cell r="L1599">
            <v>981370.75</v>
          </cell>
          <cell r="M1599">
            <v>973816.59</v>
          </cell>
          <cell r="N1599">
            <v>1596642.18</v>
          </cell>
          <cell r="O1599">
            <v>1581154.68</v>
          </cell>
          <cell r="P1599">
            <v>1565667.18</v>
          </cell>
          <cell r="Q1599">
            <v>1776599.91</v>
          </cell>
          <cell r="R1599">
            <v>1781995.74</v>
          </cell>
          <cell r="S1599">
            <v>1765691.58</v>
          </cell>
          <cell r="T1599">
            <v>1749387.41</v>
          </cell>
          <cell r="U1599">
            <v>1733083.25</v>
          </cell>
          <cell r="V1599">
            <v>1716779.08</v>
          </cell>
          <cell r="W1599">
            <v>1700474.92</v>
          </cell>
          <cell r="X1599">
            <v>1684170.75</v>
          </cell>
          <cell r="Y1599">
            <v>1667866.59</v>
          </cell>
          <cell r="Z1599">
            <v>1534399.91</v>
          </cell>
          <cell r="AA1599">
            <v>1519583.24</v>
          </cell>
          <cell r="AD1599">
            <v>1179244.8558333332</v>
          </cell>
          <cell r="AE1599">
            <v>1241646.9391666667</v>
          </cell>
          <cell r="AF1599">
            <v>1304224.0225</v>
          </cell>
          <cell r="AG1599">
            <v>1366071.9391666667</v>
          </cell>
          <cell r="AH1599">
            <v>1427190.6891666667</v>
          </cell>
          <cell r="AI1599">
            <v>1487580.2725</v>
          </cell>
          <cell r="AJ1599">
            <v>1547240.6891666669</v>
          </cell>
          <cell r="AK1599">
            <v>1606171.9391666667</v>
          </cell>
          <cell r="AL1599">
            <v>1664374.0225</v>
          </cell>
          <cell r="AM1599">
            <v>1690699.3445833332</v>
          </cell>
          <cell r="AN1599">
            <v>1685540.4400000002</v>
          </cell>
          <cell r="AP1599">
            <v>1664104.0616666665</v>
          </cell>
          <cell r="AT1599" t="str">
            <v>57</v>
          </cell>
        </row>
        <row r="1600">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D1600">
            <v>0</v>
          </cell>
          <cell r="AE1600">
            <v>0</v>
          </cell>
          <cell r="AF1600">
            <v>0</v>
          </cell>
          <cell r="AG1600">
            <v>0</v>
          </cell>
          <cell r="AH1600">
            <v>0</v>
          </cell>
          <cell r="AI1600">
            <v>0</v>
          </cell>
          <cell r="AJ1600">
            <v>0</v>
          </cell>
          <cell r="AK1600">
            <v>0</v>
          </cell>
          <cell r="AL1600">
            <v>0</v>
          </cell>
          <cell r="AM1600">
            <v>0</v>
          </cell>
          <cell r="AN1600">
            <v>0</v>
          </cell>
          <cell r="AP1600">
            <v>0</v>
          </cell>
          <cell r="AT1600" t="str">
            <v>56</v>
          </cell>
        </row>
        <row r="1601">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D1601">
            <v>0</v>
          </cell>
          <cell r="AE1601">
            <v>0</v>
          </cell>
          <cell r="AF1601">
            <v>0</v>
          </cell>
          <cell r="AG1601">
            <v>0</v>
          </cell>
          <cell r="AH1601">
            <v>0</v>
          </cell>
          <cell r="AI1601">
            <v>0</v>
          </cell>
          <cell r="AJ1601">
            <v>0</v>
          </cell>
          <cell r="AK1601">
            <v>0</v>
          </cell>
          <cell r="AL1601">
            <v>0</v>
          </cell>
          <cell r="AM1601">
            <v>0</v>
          </cell>
          <cell r="AN1601">
            <v>0</v>
          </cell>
          <cell r="AP1601">
            <v>0</v>
          </cell>
          <cell r="AT1601" t="str">
            <v>56</v>
          </cell>
        </row>
        <row r="1602">
          <cell r="J1602">
            <v>-151802.95000000001</v>
          </cell>
          <cell r="K1602">
            <v>-151181</v>
          </cell>
          <cell r="L1602">
            <v>-150559.04999999999</v>
          </cell>
          <cell r="M1602">
            <v>-149937.1</v>
          </cell>
          <cell r="N1602">
            <v>-149315.15</v>
          </cell>
          <cell r="O1602">
            <v>-148693.20000000001</v>
          </cell>
          <cell r="P1602">
            <v>-148071.25</v>
          </cell>
          <cell r="Q1602">
            <v>-147449.29999999999</v>
          </cell>
          <cell r="R1602">
            <v>-146827.35</v>
          </cell>
          <cell r="S1602">
            <v>-146205.4</v>
          </cell>
          <cell r="T1602">
            <v>-145583.45000000001</v>
          </cell>
          <cell r="U1602">
            <v>-144961.5</v>
          </cell>
          <cell r="V1602">
            <v>-144339.54999999999</v>
          </cell>
          <cell r="W1602">
            <v>-143717.6</v>
          </cell>
          <cell r="X1602">
            <v>-143095.65</v>
          </cell>
          <cell r="Y1602">
            <v>-142473.70000000001</v>
          </cell>
          <cell r="Z1602">
            <v>-141851.75</v>
          </cell>
          <cell r="AA1602">
            <v>-141229.79999999999</v>
          </cell>
          <cell r="AD1602">
            <v>-151181</v>
          </cell>
          <cell r="AE1602">
            <v>-150559.05000000002</v>
          </cell>
          <cell r="AF1602">
            <v>-149937.1</v>
          </cell>
          <cell r="AG1602">
            <v>-149315.15</v>
          </cell>
          <cell r="AH1602">
            <v>-148693.19999999998</v>
          </cell>
          <cell r="AI1602">
            <v>-148071.25</v>
          </cell>
          <cell r="AJ1602">
            <v>-147449.30000000002</v>
          </cell>
          <cell r="AK1602">
            <v>-146827.35</v>
          </cell>
          <cell r="AL1602">
            <v>-146205.4</v>
          </cell>
          <cell r="AM1602">
            <v>-145583.44999999998</v>
          </cell>
          <cell r="AN1602">
            <v>-144961.5</v>
          </cell>
          <cell r="AP1602">
            <v>-143717.6</v>
          </cell>
          <cell r="AT1602" t="str">
            <v>5</v>
          </cell>
        </row>
        <row r="1603">
          <cell r="J1603">
            <v>4995538.49</v>
          </cell>
          <cell r="K1603">
            <v>4974810.09</v>
          </cell>
          <cell r="L1603">
            <v>4954081.6900000004</v>
          </cell>
          <cell r="M1603">
            <v>4933353.29</v>
          </cell>
          <cell r="N1603">
            <v>4912624.8899999997</v>
          </cell>
          <cell r="O1603">
            <v>4891896.49</v>
          </cell>
          <cell r="P1603">
            <v>4871168.09</v>
          </cell>
          <cell r="Q1603">
            <v>4850439.6900000004</v>
          </cell>
          <cell r="R1603">
            <v>4829711.29</v>
          </cell>
          <cell r="S1603">
            <v>4808982.8899999997</v>
          </cell>
          <cell r="T1603">
            <v>4788254.49</v>
          </cell>
          <cell r="U1603">
            <v>4767526.09</v>
          </cell>
          <cell r="V1603">
            <v>4746797.6900000004</v>
          </cell>
          <cell r="W1603">
            <v>4726069.29</v>
          </cell>
          <cell r="X1603">
            <v>4705340.8899999997</v>
          </cell>
          <cell r="Y1603">
            <v>4684612.49</v>
          </cell>
          <cell r="Z1603">
            <v>4663884.09</v>
          </cell>
          <cell r="AA1603">
            <v>4643155.6900000004</v>
          </cell>
          <cell r="AD1603">
            <v>4974810.0900000008</v>
          </cell>
          <cell r="AE1603">
            <v>4954081.6900000004</v>
          </cell>
          <cell r="AF1603">
            <v>4933353.2899999991</v>
          </cell>
          <cell r="AG1603">
            <v>4912624.8899999997</v>
          </cell>
          <cell r="AH1603">
            <v>4891896.49</v>
          </cell>
          <cell r="AI1603">
            <v>4871168.0900000008</v>
          </cell>
          <cell r="AJ1603">
            <v>4850439.6900000004</v>
          </cell>
          <cell r="AK1603">
            <v>4829711.2899999991</v>
          </cell>
          <cell r="AL1603">
            <v>4808982.8899999997</v>
          </cell>
          <cell r="AM1603">
            <v>4788254.49</v>
          </cell>
          <cell r="AN1603">
            <v>4767526.0900000008</v>
          </cell>
          <cell r="AP1603">
            <v>4726069.2899999991</v>
          </cell>
          <cell r="AT1603" t="str">
            <v>5</v>
          </cell>
        </row>
        <row r="1604">
          <cell r="J1604">
            <v>-7827114.54</v>
          </cell>
          <cell r="K1604">
            <v>-7792785.1399999997</v>
          </cell>
          <cell r="L1604">
            <v>-7758455.7400000002</v>
          </cell>
          <cell r="M1604">
            <v>-7724126.3399999999</v>
          </cell>
          <cell r="N1604">
            <v>-7689796.9400000004</v>
          </cell>
          <cell r="O1604">
            <v>-7655467.54</v>
          </cell>
          <cell r="P1604">
            <v>-7621138.1399999997</v>
          </cell>
          <cell r="Q1604">
            <v>-7586808.7400000002</v>
          </cell>
          <cell r="R1604">
            <v>-7552479.3399999999</v>
          </cell>
          <cell r="S1604">
            <v>-7518149.9400000004</v>
          </cell>
          <cell r="T1604">
            <v>-7483820.54</v>
          </cell>
          <cell r="U1604">
            <v>-7449491.1399999997</v>
          </cell>
          <cell r="V1604">
            <v>-7415161.7400000002</v>
          </cell>
          <cell r="W1604">
            <v>-7380832.3399999999</v>
          </cell>
          <cell r="X1604">
            <v>-7346502.9400000004</v>
          </cell>
          <cell r="Y1604">
            <v>-7312173.54</v>
          </cell>
          <cell r="Z1604">
            <v>-7277844.1399999997</v>
          </cell>
          <cell r="AA1604">
            <v>-7243514.7400000002</v>
          </cell>
          <cell r="AD1604">
            <v>-7792785.1400000006</v>
          </cell>
          <cell r="AE1604">
            <v>-7758455.7399999993</v>
          </cell>
          <cell r="AF1604">
            <v>-7724126.3399999999</v>
          </cell>
          <cell r="AG1604">
            <v>-7689796.9400000004</v>
          </cell>
          <cell r="AH1604">
            <v>-7655467.5400000019</v>
          </cell>
          <cell r="AI1604">
            <v>-7621138.1400000006</v>
          </cell>
          <cell r="AJ1604">
            <v>-7586808.7399999993</v>
          </cell>
          <cell r="AK1604">
            <v>-7552479.3399999999</v>
          </cell>
          <cell r="AL1604">
            <v>-7518149.9400000004</v>
          </cell>
          <cell r="AM1604">
            <v>-7483820.5400000019</v>
          </cell>
          <cell r="AN1604">
            <v>-7449491.1400000006</v>
          </cell>
          <cell r="AP1604">
            <v>-7380832.3400000008</v>
          </cell>
          <cell r="AT1604" t="str">
            <v>5</v>
          </cell>
        </row>
        <row r="1605">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D1605">
            <v>0</v>
          </cell>
          <cell r="AE1605">
            <v>0</v>
          </cell>
          <cell r="AF1605">
            <v>0</v>
          </cell>
          <cell r="AG1605">
            <v>0</v>
          </cell>
          <cell r="AH1605">
            <v>0</v>
          </cell>
          <cell r="AI1605">
            <v>0</v>
          </cell>
          <cell r="AJ1605">
            <v>0</v>
          </cell>
          <cell r="AK1605">
            <v>0</v>
          </cell>
          <cell r="AL1605">
            <v>0</v>
          </cell>
          <cell r="AM1605">
            <v>0</v>
          </cell>
          <cell r="AN1605">
            <v>0</v>
          </cell>
          <cell r="AP1605">
            <v>0</v>
          </cell>
          <cell r="AT1605">
            <v>8</v>
          </cell>
        </row>
        <row r="1606">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D1606">
            <v>0</v>
          </cell>
          <cell r="AE1606">
            <v>0</v>
          </cell>
          <cell r="AF1606">
            <v>0</v>
          </cell>
          <cell r="AG1606">
            <v>0</v>
          </cell>
          <cell r="AH1606">
            <v>0</v>
          </cell>
          <cell r="AI1606">
            <v>0</v>
          </cell>
          <cell r="AJ1606">
            <v>0</v>
          </cell>
          <cell r="AK1606">
            <v>0</v>
          </cell>
          <cell r="AL1606">
            <v>0</v>
          </cell>
          <cell r="AM1606">
            <v>0</v>
          </cell>
          <cell r="AN1606">
            <v>0</v>
          </cell>
          <cell r="AP1606">
            <v>0</v>
          </cell>
          <cell r="AT1606">
            <v>8</v>
          </cell>
        </row>
        <row r="1607">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D1607">
            <v>0</v>
          </cell>
          <cell r="AE1607">
            <v>0</v>
          </cell>
          <cell r="AF1607">
            <v>0</v>
          </cell>
          <cell r="AG1607">
            <v>0</v>
          </cell>
          <cell r="AH1607">
            <v>0</v>
          </cell>
          <cell r="AI1607">
            <v>0</v>
          </cell>
          <cell r="AJ1607">
            <v>0</v>
          </cell>
          <cell r="AK1607">
            <v>0</v>
          </cell>
          <cell r="AL1607">
            <v>0</v>
          </cell>
          <cell r="AM1607">
            <v>0</v>
          </cell>
          <cell r="AN1607">
            <v>0</v>
          </cell>
          <cell r="AP1607">
            <v>0</v>
          </cell>
          <cell r="AT1607">
            <v>8</v>
          </cell>
        </row>
        <row r="1608">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D1608">
            <v>0</v>
          </cell>
          <cell r="AE1608">
            <v>0</v>
          </cell>
          <cell r="AF1608">
            <v>0</v>
          </cell>
          <cell r="AG1608">
            <v>0</v>
          </cell>
          <cell r="AH1608">
            <v>0</v>
          </cell>
          <cell r="AI1608">
            <v>0</v>
          </cell>
          <cell r="AJ1608">
            <v>0</v>
          </cell>
          <cell r="AK1608">
            <v>0</v>
          </cell>
          <cell r="AL1608">
            <v>0</v>
          </cell>
          <cell r="AM1608">
            <v>0</v>
          </cell>
          <cell r="AN1608">
            <v>0</v>
          </cell>
          <cell r="AP1608">
            <v>0</v>
          </cell>
          <cell r="AT1608">
            <v>8</v>
          </cell>
        </row>
        <row r="1609">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D1609">
            <v>0</v>
          </cell>
          <cell r="AE1609">
            <v>0</v>
          </cell>
          <cell r="AF1609">
            <v>0</v>
          </cell>
          <cell r="AG1609">
            <v>0</v>
          </cell>
          <cell r="AH1609">
            <v>0</v>
          </cell>
          <cell r="AI1609">
            <v>0</v>
          </cell>
          <cell r="AJ1609">
            <v>0</v>
          </cell>
          <cell r="AK1609">
            <v>0</v>
          </cell>
          <cell r="AL1609">
            <v>0</v>
          </cell>
          <cell r="AM1609">
            <v>0</v>
          </cell>
          <cell r="AN1609">
            <v>0</v>
          </cell>
          <cell r="AP1609">
            <v>0</v>
          </cell>
          <cell r="AT1609">
            <v>8</v>
          </cell>
        </row>
        <row r="1610">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D1610">
            <v>0</v>
          </cell>
          <cell r="AE1610">
            <v>0</v>
          </cell>
          <cell r="AF1610">
            <v>0</v>
          </cell>
          <cell r="AG1610">
            <v>0</v>
          </cell>
          <cell r="AH1610">
            <v>0</v>
          </cell>
          <cell r="AI1610">
            <v>0</v>
          </cell>
          <cell r="AJ1610">
            <v>0</v>
          </cell>
          <cell r="AK1610">
            <v>0</v>
          </cell>
          <cell r="AL1610">
            <v>0</v>
          </cell>
          <cell r="AM1610">
            <v>0</v>
          </cell>
          <cell r="AN1610">
            <v>0</v>
          </cell>
          <cell r="AP1610">
            <v>0</v>
          </cell>
          <cell r="AT1610">
            <v>8</v>
          </cell>
        </row>
        <row r="1611">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D1611">
            <v>0</v>
          </cell>
          <cell r="AE1611">
            <v>0</v>
          </cell>
          <cell r="AF1611">
            <v>0</v>
          </cell>
          <cell r="AG1611">
            <v>0</v>
          </cell>
          <cell r="AH1611">
            <v>0</v>
          </cell>
          <cell r="AI1611">
            <v>0</v>
          </cell>
          <cell r="AJ1611">
            <v>0</v>
          </cell>
          <cell r="AK1611">
            <v>0</v>
          </cell>
          <cell r="AL1611">
            <v>0</v>
          </cell>
          <cell r="AM1611">
            <v>0</v>
          </cell>
          <cell r="AN1611">
            <v>0</v>
          </cell>
          <cell r="AP1611">
            <v>0</v>
          </cell>
          <cell r="AT1611">
            <v>8</v>
          </cell>
        </row>
        <row r="1612">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D1612">
            <v>0</v>
          </cell>
          <cell r="AE1612">
            <v>0</v>
          </cell>
          <cell r="AF1612">
            <v>0</v>
          </cell>
          <cell r="AG1612">
            <v>0</v>
          </cell>
          <cell r="AH1612">
            <v>0</v>
          </cell>
          <cell r="AI1612">
            <v>0</v>
          </cell>
          <cell r="AJ1612">
            <v>0</v>
          </cell>
          <cell r="AK1612">
            <v>0</v>
          </cell>
          <cell r="AL1612">
            <v>0</v>
          </cell>
          <cell r="AM1612">
            <v>0</v>
          </cell>
          <cell r="AN1612">
            <v>0</v>
          </cell>
          <cell r="AP1612">
            <v>0</v>
          </cell>
          <cell r="AT1612">
            <v>8</v>
          </cell>
        </row>
        <row r="1613">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D1613">
            <v>0</v>
          </cell>
          <cell r="AE1613">
            <v>0</v>
          </cell>
          <cell r="AF1613">
            <v>0</v>
          </cell>
          <cell r="AG1613">
            <v>0</v>
          </cell>
          <cell r="AH1613">
            <v>0</v>
          </cell>
          <cell r="AI1613">
            <v>0</v>
          </cell>
          <cell r="AJ1613">
            <v>0</v>
          </cell>
          <cell r="AK1613">
            <v>0</v>
          </cell>
          <cell r="AL1613">
            <v>0</v>
          </cell>
          <cell r="AM1613">
            <v>0</v>
          </cell>
          <cell r="AN1613">
            <v>0</v>
          </cell>
          <cell r="AP1613">
            <v>0</v>
          </cell>
          <cell r="AT1613">
            <v>8</v>
          </cell>
        </row>
        <row r="1614">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D1614">
            <v>0</v>
          </cell>
          <cell r="AE1614">
            <v>0</v>
          </cell>
          <cell r="AF1614">
            <v>0</v>
          </cell>
          <cell r="AG1614">
            <v>0</v>
          </cell>
          <cell r="AH1614">
            <v>0</v>
          </cell>
          <cell r="AI1614">
            <v>0</v>
          </cell>
          <cell r="AJ1614">
            <v>0</v>
          </cell>
          <cell r="AK1614">
            <v>0</v>
          </cell>
          <cell r="AL1614">
            <v>0</v>
          </cell>
          <cell r="AM1614">
            <v>0</v>
          </cell>
          <cell r="AN1614">
            <v>0</v>
          </cell>
          <cell r="AP1614">
            <v>0</v>
          </cell>
          <cell r="AT1614">
            <v>8</v>
          </cell>
        </row>
        <row r="1615">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D1615">
            <v>0</v>
          </cell>
          <cell r="AE1615">
            <v>0</v>
          </cell>
          <cell r="AF1615">
            <v>0</v>
          </cell>
          <cell r="AG1615">
            <v>0</v>
          </cell>
          <cell r="AH1615">
            <v>0</v>
          </cell>
          <cell r="AI1615">
            <v>0</v>
          </cell>
          <cell r="AJ1615">
            <v>0</v>
          </cell>
          <cell r="AK1615">
            <v>0</v>
          </cell>
          <cell r="AL1615">
            <v>0</v>
          </cell>
          <cell r="AM1615">
            <v>0</v>
          </cell>
          <cell r="AN1615">
            <v>0</v>
          </cell>
          <cell r="AP1615">
            <v>0</v>
          </cell>
          <cell r="AT1615">
            <v>8</v>
          </cell>
        </row>
        <row r="1616">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D1616">
            <v>0</v>
          </cell>
          <cell r="AE1616">
            <v>0</v>
          </cell>
          <cell r="AF1616">
            <v>0</v>
          </cell>
          <cell r="AG1616">
            <v>0</v>
          </cell>
          <cell r="AH1616">
            <v>0</v>
          </cell>
          <cell r="AI1616">
            <v>0</v>
          </cell>
          <cell r="AJ1616">
            <v>0</v>
          </cell>
          <cell r="AK1616">
            <v>0</v>
          </cell>
          <cell r="AL1616">
            <v>0</v>
          </cell>
          <cell r="AM1616">
            <v>0</v>
          </cell>
          <cell r="AN1616">
            <v>0</v>
          </cell>
          <cell r="AP1616">
            <v>0</v>
          </cell>
          <cell r="AT1616">
            <v>8</v>
          </cell>
        </row>
        <row r="1617">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D1617">
            <v>0</v>
          </cell>
          <cell r="AE1617">
            <v>0</v>
          </cell>
          <cell r="AF1617">
            <v>0</v>
          </cell>
          <cell r="AG1617">
            <v>0</v>
          </cell>
          <cell r="AH1617">
            <v>0</v>
          </cell>
          <cell r="AI1617">
            <v>0</v>
          </cell>
          <cell r="AJ1617">
            <v>0</v>
          </cell>
          <cell r="AK1617">
            <v>0</v>
          </cell>
          <cell r="AL1617">
            <v>0</v>
          </cell>
          <cell r="AM1617">
            <v>0</v>
          </cell>
          <cell r="AN1617">
            <v>0</v>
          </cell>
          <cell r="AP1617">
            <v>0</v>
          </cell>
          <cell r="AT1617">
            <v>8</v>
          </cell>
        </row>
        <row r="1618">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D1618">
            <v>0</v>
          </cell>
          <cell r="AE1618">
            <v>0</v>
          </cell>
          <cell r="AF1618">
            <v>0</v>
          </cell>
          <cell r="AG1618">
            <v>0</v>
          </cell>
          <cell r="AH1618">
            <v>0</v>
          </cell>
          <cell r="AI1618">
            <v>0</v>
          </cell>
          <cell r="AJ1618">
            <v>0</v>
          </cell>
          <cell r="AK1618">
            <v>0</v>
          </cell>
          <cell r="AL1618">
            <v>0</v>
          </cell>
          <cell r="AM1618">
            <v>0</v>
          </cell>
          <cell r="AN1618">
            <v>0</v>
          </cell>
          <cell r="AP1618">
            <v>0</v>
          </cell>
          <cell r="AT1618">
            <v>8</v>
          </cell>
        </row>
        <row r="1619">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D1619">
            <v>0</v>
          </cell>
          <cell r="AE1619">
            <v>0</v>
          </cell>
          <cell r="AF1619">
            <v>0</v>
          </cell>
          <cell r="AG1619">
            <v>0</v>
          </cell>
          <cell r="AH1619">
            <v>0</v>
          </cell>
          <cell r="AI1619">
            <v>0</v>
          </cell>
          <cell r="AJ1619">
            <v>0</v>
          </cell>
          <cell r="AK1619">
            <v>0</v>
          </cell>
          <cell r="AL1619">
            <v>0</v>
          </cell>
          <cell r="AM1619">
            <v>0</v>
          </cell>
          <cell r="AN1619">
            <v>0</v>
          </cell>
          <cell r="AP1619">
            <v>0</v>
          </cell>
          <cell r="AT1619">
            <v>8</v>
          </cell>
        </row>
        <row r="1620">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D1620">
            <v>0</v>
          </cell>
          <cell r="AE1620">
            <v>0</v>
          </cell>
          <cell r="AF1620">
            <v>0</v>
          </cell>
          <cell r="AG1620">
            <v>0</v>
          </cell>
          <cell r="AH1620">
            <v>0</v>
          </cell>
          <cell r="AI1620">
            <v>0</v>
          </cell>
          <cell r="AJ1620">
            <v>0</v>
          </cell>
          <cell r="AK1620">
            <v>0</v>
          </cell>
          <cell r="AL1620">
            <v>0</v>
          </cell>
          <cell r="AM1620">
            <v>0</v>
          </cell>
          <cell r="AN1620">
            <v>0</v>
          </cell>
          <cell r="AP1620">
            <v>0</v>
          </cell>
          <cell r="AT1620">
            <v>8</v>
          </cell>
        </row>
        <row r="1621">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D1621">
            <v>0</v>
          </cell>
          <cell r="AE1621">
            <v>0</v>
          </cell>
          <cell r="AF1621">
            <v>0</v>
          </cell>
          <cell r="AG1621">
            <v>0</v>
          </cell>
          <cell r="AH1621">
            <v>0</v>
          </cell>
          <cell r="AI1621">
            <v>0</v>
          </cell>
          <cell r="AJ1621">
            <v>0</v>
          </cell>
          <cell r="AK1621">
            <v>0</v>
          </cell>
          <cell r="AL1621">
            <v>0</v>
          </cell>
          <cell r="AM1621">
            <v>0</v>
          </cell>
          <cell r="AN1621">
            <v>0</v>
          </cell>
          <cell r="AP1621">
            <v>0</v>
          </cell>
          <cell r="AT1621">
            <v>8</v>
          </cell>
        </row>
        <row r="1622">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D1622">
            <v>0</v>
          </cell>
          <cell r="AE1622">
            <v>0</v>
          </cell>
          <cell r="AF1622">
            <v>0</v>
          </cell>
          <cell r="AG1622">
            <v>0</v>
          </cell>
          <cell r="AH1622">
            <v>0</v>
          </cell>
          <cell r="AI1622">
            <v>0</v>
          </cell>
          <cell r="AJ1622">
            <v>0</v>
          </cell>
          <cell r="AK1622">
            <v>0</v>
          </cell>
          <cell r="AL1622">
            <v>0</v>
          </cell>
          <cell r="AM1622">
            <v>0</v>
          </cell>
          <cell r="AN1622">
            <v>0</v>
          </cell>
          <cell r="AP1622">
            <v>0</v>
          </cell>
          <cell r="AT1622">
            <v>8</v>
          </cell>
        </row>
        <row r="1623">
          <cell r="J1623">
            <v>-15000000</v>
          </cell>
          <cell r="K1623">
            <v>-15000000</v>
          </cell>
          <cell r="L1623">
            <v>-15000000</v>
          </cell>
          <cell r="M1623">
            <v>-15000000</v>
          </cell>
          <cell r="N1623">
            <v>-15000000</v>
          </cell>
          <cell r="O1623">
            <v>-15000000</v>
          </cell>
          <cell r="P1623">
            <v>-15000000</v>
          </cell>
          <cell r="Q1623">
            <v>-15000000</v>
          </cell>
          <cell r="R1623">
            <v>-15000000</v>
          </cell>
          <cell r="S1623">
            <v>-15000000</v>
          </cell>
          <cell r="T1623">
            <v>-15000000</v>
          </cell>
          <cell r="U1623">
            <v>-15000000</v>
          </cell>
          <cell r="V1623">
            <v>-15000000</v>
          </cell>
          <cell r="W1623">
            <v>-15000000</v>
          </cell>
          <cell r="X1623">
            <v>-15000000</v>
          </cell>
          <cell r="Y1623">
            <v>-15000000</v>
          </cell>
          <cell r="Z1623">
            <v>-15000000</v>
          </cell>
          <cell r="AA1623">
            <v>-15000000</v>
          </cell>
          <cell r="AD1623">
            <v>-15000000</v>
          </cell>
          <cell r="AE1623">
            <v>-15000000</v>
          </cell>
          <cell r="AF1623">
            <v>-15000000</v>
          </cell>
          <cell r="AG1623">
            <v>-15000000</v>
          </cell>
          <cell r="AH1623">
            <v>-15000000</v>
          </cell>
          <cell r="AI1623">
            <v>-15000000</v>
          </cell>
          <cell r="AJ1623">
            <v>-15000000</v>
          </cell>
          <cell r="AK1623">
            <v>-15000000</v>
          </cell>
          <cell r="AL1623">
            <v>-15000000</v>
          </cell>
          <cell r="AM1623">
            <v>-15000000</v>
          </cell>
          <cell r="AN1623">
            <v>-15000000</v>
          </cell>
          <cell r="AP1623">
            <v>-15000000</v>
          </cell>
          <cell r="AT1623">
            <v>8</v>
          </cell>
        </row>
        <row r="1624">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D1624">
            <v>0</v>
          </cell>
          <cell r="AE1624">
            <v>0</v>
          </cell>
          <cell r="AF1624">
            <v>0</v>
          </cell>
          <cell r="AG1624">
            <v>0</v>
          </cell>
          <cell r="AH1624">
            <v>0</v>
          </cell>
          <cell r="AI1624">
            <v>0</v>
          </cell>
          <cell r="AJ1624">
            <v>0</v>
          </cell>
          <cell r="AK1624">
            <v>0</v>
          </cell>
          <cell r="AL1624">
            <v>0</v>
          </cell>
          <cell r="AM1624">
            <v>0</v>
          </cell>
          <cell r="AN1624">
            <v>0</v>
          </cell>
          <cell r="AP1624">
            <v>0</v>
          </cell>
          <cell r="AT1624">
            <v>8</v>
          </cell>
        </row>
        <row r="1625">
          <cell r="J1625">
            <v>-2000000</v>
          </cell>
          <cell r="K1625">
            <v>-2000000</v>
          </cell>
          <cell r="L1625">
            <v>-2000000</v>
          </cell>
          <cell r="M1625">
            <v>-2000000</v>
          </cell>
          <cell r="N1625">
            <v>-2000000</v>
          </cell>
          <cell r="O1625">
            <v>-2000000</v>
          </cell>
          <cell r="P1625">
            <v>-2000000</v>
          </cell>
          <cell r="Q1625">
            <v>-2000000</v>
          </cell>
          <cell r="R1625">
            <v>-2000000</v>
          </cell>
          <cell r="S1625">
            <v>-2000000</v>
          </cell>
          <cell r="T1625">
            <v>-2000000</v>
          </cell>
          <cell r="U1625">
            <v>-2000000</v>
          </cell>
          <cell r="V1625">
            <v>-2000000</v>
          </cell>
          <cell r="W1625">
            <v>-2000000</v>
          </cell>
          <cell r="X1625">
            <v>-2000000</v>
          </cell>
          <cell r="Y1625">
            <v>-2000000</v>
          </cell>
          <cell r="Z1625">
            <v>-2000000</v>
          </cell>
          <cell r="AA1625">
            <v>-2000000</v>
          </cell>
          <cell r="AD1625">
            <v>-2000000</v>
          </cell>
          <cell r="AE1625">
            <v>-2000000</v>
          </cell>
          <cell r="AF1625">
            <v>-2000000</v>
          </cell>
          <cell r="AG1625">
            <v>-2000000</v>
          </cell>
          <cell r="AH1625">
            <v>-2000000</v>
          </cell>
          <cell r="AI1625">
            <v>-2000000</v>
          </cell>
          <cell r="AJ1625">
            <v>-2000000</v>
          </cell>
          <cell r="AK1625">
            <v>-2000000</v>
          </cell>
          <cell r="AL1625">
            <v>-2000000</v>
          </cell>
          <cell r="AM1625">
            <v>-2000000</v>
          </cell>
          <cell r="AN1625">
            <v>-2000000</v>
          </cell>
          <cell r="AP1625">
            <v>-2000000</v>
          </cell>
          <cell r="AT1625">
            <v>8</v>
          </cell>
        </row>
        <row r="1626">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D1626">
            <v>0</v>
          </cell>
          <cell r="AE1626">
            <v>0</v>
          </cell>
          <cell r="AF1626">
            <v>0</v>
          </cell>
          <cell r="AG1626">
            <v>0</v>
          </cell>
          <cell r="AH1626">
            <v>0</v>
          </cell>
          <cell r="AI1626">
            <v>0</v>
          </cell>
          <cell r="AJ1626">
            <v>0</v>
          </cell>
          <cell r="AK1626">
            <v>0</v>
          </cell>
          <cell r="AL1626">
            <v>0</v>
          </cell>
          <cell r="AM1626">
            <v>0</v>
          </cell>
          <cell r="AN1626">
            <v>0</v>
          </cell>
          <cell r="AP1626">
            <v>0</v>
          </cell>
          <cell r="AT1626">
            <v>8</v>
          </cell>
        </row>
        <row r="1627">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D1627">
            <v>0</v>
          </cell>
          <cell r="AE1627">
            <v>0</v>
          </cell>
          <cell r="AF1627">
            <v>0</v>
          </cell>
          <cell r="AG1627">
            <v>0</v>
          </cell>
          <cell r="AH1627">
            <v>0</v>
          </cell>
          <cell r="AI1627">
            <v>0</v>
          </cell>
          <cell r="AJ1627">
            <v>0</v>
          </cell>
          <cell r="AK1627">
            <v>0</v>
          </cell>
          <cell r="AL1627">
            <v>0</v>
          </cell>
          <cell r="AM1627">
            <v>0</v>
          </cell>
          <cell r="AN1627">
            <v>0</v>
          </cell>
          <cell r="AP1627">
            <v>0</v>
          </cell>
          <cell r="AT1627">
            <v>8</v>
          </cell>
        </row>
        <row r="1628">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D1628">
            <v>0</v>
          </cell>
          <cell r="AE1628">
            <v>0</v>
          </cell>
          <cell r="AF1628">
            <v>0</v>
          </cell>
          <cell r="AG1628">
            <v>0</v>
          </cell>
          <cell r="AH1628">
            <v>0</v>
          </cell>
          <cell r="AI1628">
            <v>0</v>
          </cell>
          <cell r="AJ1628">
            <v>0</v>
          </cell>
          <cell r="AK1628">
            <v>0</v>
          </cell>
          <cell r="AL1628">
            <v>0</v>
          </cell>
          <cell r="AM1628">
            <v>0</v>
          </cell>
          <cell r="AN1628">
            <v>0</v>
          </cell>
          <cell r="AP1628">
            <v>0</v>
          </cell>
          <cell r="AT1628">
            <v>8</v>
          </cell>
        </row>
        <row r="1629">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D1629">
            <v>0</v>
          </cell>
          <cell r="AE1629">
            <v>0</v>
          </cell>
          <cell r="AF1629">
            <v>0</v>
          </cell>
          <cell r="AG1629">
            <v>0</v>
          </cell>
          <cell r="AH1629">
            <v>0</v>
          </cell>
          <cell r="AI1629">
            <v>0</v>
          </cell>
          <cell r="AJ1629">
            <v>0</v>
          </cell>
          <cell r="AK1629">
            <v>0</v>
          </cell>
          <cell r="AL1629">
            <v>0</v>
          </cell>
          <cell r="AM1629">
            <v>0</v>
          </cell>
          <cell r="AN1629">
            <v>0</v>
          </cell>
          <cell r="AP1629">
            <v>0</v>
          </cell>
          <cell r="AT1629">
            <v>8</v>
          </cell>
        </row>
        <row r="1630">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D1630">
            <v>0</v>
          </cell>
          <cell r="AE1630">
            <v>0</v>
          </cell>
          <cell r="AF1630">
            <v>0</v>
          </cell>
          <cell r="AG1630">
            <v>0</v>
          </cell>
          <cell r="AH1630">
            <v>0</v>
          </cell>
          <cell r="AI1630">
            <v>0</v>
          </cell>
          <cell r="AJ1630">
            <v>0</v>
          </cell>
          <cell r="AK1630">
            <v>0</v>
          </cell>
          <cell r="AL1630">
            <v>0</v>
          </cell>
          <cell r="AM1630">
            <v>0</v>
          </cell>
          <cell r="AN1630">
            <v>0</v>
          </cell>
          <cell r="AP1630">
            <v>0</v>
          </cell>
          <cell r="AT1630">
            <v>0</v>
          </cell>
        </row>
        <row r="1631">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D1631">
            <v>0</v>
          </cell>
          <cell r="AE1631">
            <v>0</v>
          </cell>
          <cell r="AF1631">
            <v>0</v>
          </cell>
          <cell r="AG1631">
            <v>0</v>
          </cell>
          <cell r="AH1631">
            <v>0</v>
          </cell>
          <cell r="AI1631">
            <v>0</v>
          </cell>
          <cell r="AJ1631">
            <v>0</v>
          </cell>
          <cell r="AK1631">
            <v>0</v>
          </cell>
          <cell r="AL1631">
            <v>0</v>
          </cell>
          <cell r="AM1631">
            <v>0</v>
          </cell>
          <cell r="AN1631">
            <v>0</v>
          </cell>
          <cell r="AP1631">
            <v>0</v>
          </cell>
          <cell r="AT1631">
            <v>8</v>
          </cell>
        </row>
        <row r="1632">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D1632">
            <v>0</v>
          </cell>
          <cell r="AE1632">
            <v>0</v>
          </cell>
          <cell r="AF1632">
            <v>0</v>
          </cell>
          <cell r="AG1632">
            <v>0</v>
          </cell>
          <cell r="AH1632">
            <v>0</v>
          </cell>
          <cell r="AI1632">
            <v>0</v>
          </cell>
          <cell r="AJ1632">
            <v>0</v>
          </cell>
          <cell r="AK1632">
            <v>0</v>
          </cell>
          <cell r="AL1632">
            <v>0</v>
          </cell>
          <cell r="AM1632">
            <v>0</v>
          </cell>
          <cell r="AN1632">
            <v>0</v>
          </cell>
          <cell r="AP1632">
            <v>0</v>
          </cell>
          <cell r="AT1632">
            <v>8</v>
          </cell>
        </row>
        <row r="1633">
          <cell r="J1633">
            <v>-300000000</v>
          </cell>
          <cell r="K1633">
            <v>-300000000</v>
          </cell>
          <cell r="L1633">
            <v>-300000000</v>
          </cell>
          <cell r="M1633">
            <v>-300000000</v>
          </cell>
          <cell r="N1633">
            <v>-300000000</v>
          </cell>
          <cell r="O1633">
            <v>-300000000</v>
          </cell>
          <cell r="P1633">
            <v>-300000000</v>
          </cell>
          <cell r="Q1633">
            <v>-300000000</v>
          </cell>
          <cell r="R1633">
            <v>-300000000</v>
          </cell>
          <cell r="S1633">
            <v>-300000000</v>
          </cell>
          <cell r="T1633">
            <v>-300000000</v>
          </cell>
          <cell r="U1633">
            <v>-300000000</v>
          </cell>
          <cell r="V1633">
            <v>-300000000</v>
          </cell>
          <cell r="W1633">
            <v>-300000000</v>
          </cell>
          <cell r="X1633">
            <v>-300000000</v>
          </cell>
          <cell r="Y1633">
            <v>-300000000</v>
          </cell>
          <cell r="Z1633">
            <v>-300000000</v>
          </cell>
          <cell r="AA1633">
            <v>-300000000</v>
          </cell>
          <cell r="AD1633">
            <v>-300000000</v>
          </cell>
          <cell r="AE1633">
            <v>-300000000</v>
          </cell>
          <cell r="AF1633">
            <v>-300000000</v>
          </cell>
          <cell r="AG1633">
            <v>-300000000</v>
          </cell>
          <cell r="AH1633">
            <v>-300000000</v>
          </cell>
          <cell r="AI1633">
            <v>-300000000</v>
          </cell>
          <cell r="AJ1633">
            <v>-300000000</v>
          </cell>
          <cell r="AK1633">
            <v>-300000000</v>
          </cell>
          <cell r="AL1633">
            <v>-300000000</v>
          </cell>
          <cell r="AM1633">
            <v>-300000000</v>
          </cell>
          <cell r="AN1633">
            <v>-300000000</v>
          </cell>
          <cell r="AP1633">
            <v>-300000000</v>
          </cell>
          <cell r="AT1633">
            <v>8</v>
          </cell>
        </row>
        <row r="1634">
          <cell r="J1634">
            <v>-200000000</v>
          </cell>
          <cell r="K1634">
            <v>-200000000</v>
          </cell>
          <cell r="L1634">
            <v>-200000000</v>
          </cell>
          <cell r="M1634">
            <v>-200000000</v>
          </cell>
          <cell r="N1634">
            <v>-200000000</v>
          </cell>
          <cell r="O1634">
            <v>-200000000</v>
          </cell>
          <cell r="P1634">
            <v>-200000000</v>
          </cell>
          <cell r="Q1634">
            <v>-200000000</v>
          </cell>
          <cell r="R1634">
            <v>-200000000</v>
          </cell>
          <cell r="S1634">
            <v>-200000000</v>
          </cell>
          <cell r="T1634">
            <v>-200000000</v>
          </cell>
          <cell r="U1634">
            <v>-200000000</v>
          </cell>
          <cell r="V1634">
            <v>-200000000</v>
          </cell>
          <cell r="W1634">
            <v>-200000000</v>
          </cell>
          <cell r="X1634">
            <v>-200000000</v>
          </cell>
          <cell r="Y1634">
            <v>-200000000</v>
          </cell>
          <cell r="Z1634">
            <v>-200000000</v>
          </cell>
          <cell r="AA1634">
            <v>-200000000</v>
          </cell>
          <cell r="AD1634">
            <v>-200000000</v>
          </cell>
          <cell r="AE1634">
            <v>-200000000</v>
          </cell>
          <cell r="AF1634">
            <v>-200000000</v>
          </cell>
          <cell r="AG1634">
            <v>-200000000</v>
          </cell>
          <cell r="AH1634">
            <v>-200000000</v>
          </cell>
          <cell r="AI1634">
            <v>-200000000</v>
          </cell>
          <cell r="AJ1634">
            <v>-200000000</v>
          </cell>
          <cell r="AK1634">
            <v>-200000000</v>
          </cell>
          <cell r="AL1634">
            <v>-200000000</v>
          </cell>
          <cell r="AM1634">
            <v>-200000000</v>
          </cell>
          <cell r="AN1634">
            <v>-200000000</v>
          </cell>
          <cell r="AP1634">
            <v>-200000000</v>
          </cell>
          <cell r="AT1634">
            <v>8</v>
          </cell>
        </row>
        <row r="1635">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D1635">
            <v>0</v>
          </cell>
          <cell r="AE1635">
            <v>0</v>
          </cell>
          <cell r="AF1635">
            <v>0</v>
          </cell>
          <cell r="AG1635">
            <v>0</v>
          </cell>
          <cell r="AH1635">
            <v>0</v>
          </cell>
          <cell r="AI1635">
            <v>0</v>
          </cell>
          <cell r="AJ1635">
            <v>0</v>
          </cell>
          <cell r="AK1635">
            <v>0</v>
          </cell>
          <cell r="AL1635">
            <v>0</v>
          </cell>
          <cell r="AM1635">
            <v>0</v>
          </cell>
          <cell r="AN1635">
            <v>0</v>
          </cell>
          <cell r="AP1635">
            <v>0</v>
          </cell>
          <cell r="AT1635">
            <v>8</v>
          </cell>
        </row>
        <row r="1636">
          <cell r="J1636">
            <v>-100000000</v>
          </cell>
          <cell r="K1636">
            <v>-100000000</v>
          </cell>
          <cell r="L1636">
            <v>-100000000</v>
          </cell>
          <cell r="M1636">
            <v>-100000000</v>
          </cell>
          <cell r="N1636">
            <v>-100000000</v>
          </cell>
          <cell r="O1636">
            <v>-100000000</v>
          </cell>
          <cell r="P1636">
            <v>-100000000</v>
          </cell>
          <cell r="Q1636">
            <v>-100000000</v>
          </cell>
          <cell r="R1636">
            <v>-100000000</v>
          </cell>
          <cell r="S1636">
            <v>-100000000</v>
          </cell>
          <cell r="T1636">
            <v>-100000000</v>
          </cell>
          <cell r="U1636">
            <v>-100000000</v>
          </cell>
          <cell r="V1636">
            <v>-100000000</v>
          </cell>
          <cell r="W1636">
            <v>-100000000</v>
          </cell>
          <cell r="X1636">
            <v>-100000000</v>
          </cell>
          <cell r="Y1636">
            <v>-100000000</v>
          </cell>
          <cell r="Z1636">
            <v>-100000000</v>
          </cell>
          <cell r="AA1636">
            <v>-100000000</v>
          </cell>
          <cell r="AD1636">
            <v>-100000000</v>
          </cell>
          <cell r="AE1636">
            <v>-100000000</v>
          </cell>
          <cell r="AF1636">
            <v>-100000000</v>
          </cell>
          <cell r="AG1636">
            <v>-100000000</v>
          </cell>
          <cell r="AH1636">
            <v>-100000000</v>
          </cell>
          <cell r="AI1636">
            <v>-100000000</v>
          </cell>
          <cell r="AJ1636">
            <v>-100000000</v>
          </cell>
          <cell r="AK1636">
            <v>-100000000</v>
          </cell>
          <cell r="AL1636">
            <v>-100000000</v>
          </cell>
          <cell r="AM1636">
            <v>-100000000</v>
          </cell>
          <cell r="AN1636">
            <v>-100000000</v>
          </cell>
          <cell r="AP1636">
            <v>-100000000</v>
          </cell>
          <cell r="AT1636">
            <v>8</v>
          </cell>
        </row>
        <row r="1637">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D1637">
            <v>0</v>
          </cell>
          <cell r="AE1637">
            <v>0</v>
          </cell>
          <cell r="AF1637">
            <v>0</v>
          </cell>
          <cell r="AG1637">
            <v>0</v>
          </cell>
          <cell r="AH1637">
            <v>0</v>
          </cell>
          <cell r="AI1637">
            <v>0</v>
          </cell>
          <cell r="AJ1637">
            <v>0</v>
          </cell>
          <cell r="AK1637">
            <v>0</v>
          </cell>
          <cell r="AL1637">
            <v>0</v>
          </cell>
          <cell r="AM1637">
            <v>0</v>
          </cell>
          <cell r="AN1637">
            <v>0</v>
          </cell>
          <cell r="AP1637">
            <v>0</v>
          </cell>
          <cell r="AT1637">
            <v>8</v>
          </cell>
        </row>
        <row r="1638">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D1638">
            <v>0</v>
          </cell>
          <cell r="AE1638">
            <v>0</v>
          </cell>
          <cell r="AF1638">
            <v>0</v>
          </cell>
          <cell r="AG1638">
            <v>0</v>
          </cell>
          <cell r="AH1638">
            <v>0</v>
          </cell>
          <cell r="AI1638">
            <v>0</v>
          </cell>
          <cell r="AJ1638">
            <v>0</v>
          </cell>
          <cell r="AK1638">
            <v>0</v>
          </cell>
          <cell r="AL1638">
            <v>0</v>
          </cell>
          <cell r="AM1638">
            <v>0</v>
          </cell>
          <cell r="AN1638">
            <v>0</v>
          </cell>
          <cell r="AP1638">
            <v>0</v>
          </cell>
          <cell r="AT1638">
            <v>8</v>
          </cell>
        </row>
        <row r="1639">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D1639">
            <v>0</v>
          </cell>
          <cell r="AE1639">
            <v>0</v>
          </cell>
          <cell r="AF1639">
            <v>0</v>
          </cell>
          <cell r="AG1639">
            <v>0</v>
          </cell>
          <cell r="AH1639">
            <v>0</v>
          </cell>
          <cell r="AI1639">
            <v>0</v>
          </cell>
          <cell r="AJ1639">
            <v>0</v>
          </cell>
          <cell r="AK1639">
            <v>0</v>
          </cell>
          <cell r="AL1639">
            <v>0</v>
          </cell>
          <cell r="AM1639">
            <v>0</v>
          </cell>
          <cell r="AN1639">
            <v>0</v>
          </cell>
          <cell r="AP1639">
            <v>0</v>
          </cell>
          <cell r="AT1639">
            <v>8</v>
          </cell>
        </row>
        <row r="1640">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D1640">
            <v>0</v>
          </cell>
          <cell r="AE1640">
            <v>0</v>
          </cell>
          <cell r="AF1640">
            <v>0</v>
          </cell>
          <cell r="AG1640">
            <v>0</v>
          </cell>
          <cell r="AH1640">
            <v>0</v>
          </cell>
          <cell r="AI1640">
            <v>0</v>
          </cell>
          <cell r="AJ1640">
            <v>0</v>
          </cell>
          <cell r="AK1640">
            <v>0</v>
          </cell>
          <cell r="AL1640">
            <v>0</v>
          </cell>
          <cell r="AM1640">
            <v>0</v>
          </cell>
          <cell r="AN1640">
            <v>0</v>
          </cell>
          <cell r="AP1640">
            <v>0</v>
          </cell>
          <cell r="AT1640">
            <v>8</v>
          </cell>
        </row>
        <row r="1641">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D1641">
            <v>0</v>
          </cell>
          <cell r="AE1641">
            <v>0</v>
          </cell>
          <cell r="AF1641">
            <v>0</v>
          </cell>
          <cell r="AG1641">
            <v>0</v>
          </cell>
          <cell r="AH1641">
            <v>0</v>
          </cell>
          <cell r="AI1641">
            <v>0</v>
          </cell>
          <cell r="AJ1641">
            <v>0</v>
          </cell>
          <cell r="AK1641">
            <v>0</v>
          </cell>
          <cell r="AL1641">
            <v>0</v>
          </cell>
          <cell r="AM1641">
            <v>0</v>
          </cell>
          <cell r="AN1641">
            <v>0</v>
          </cell>
          <cell r="AP1641">
            <v>0</v>
          </cell>
          <cell r="AT1641">
            <v>8</v>
          </cell>
        </row>
        <row r="1642">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D1642">
            <v>0</v>
          </cell>
          <cell r="AE1642">
            <v>0</v>
          </cell>
          <cell r="AF1642">
            <v>0</v>
          </cell>
          <cell r="AG1642">
            <v>0</v>
          </cell>
          <cell r="AH1642">
            <v>0</v>
          </cell>
          <cell r="AI1642">
            <v>0</v>
          </cell>
          <cell r="AJ1642">
            <v>0</v>
          </cell>
          <cell r="AK1642">
            <v>0</v>
          </cell>
          <cell r="AL1642">
            <v>0</v>
          </cell>
          <cell r="AM1642">
            <v>0</v>
          </cell>
          <cell r="AN1642">
            <v>0</v>
          </cell>
          <cell r="AP1642">
            <v>0</v>
          </cell>
          <cell r="AT1642">
            <v>8</v>
          </cell>
        </row>
        <row r="1643">
          <cell r="J1643">
            <v>-250000000</v>
          </cell>
          <cell r="K1643">
            <v>-250000000</v>
          </cell>
          <cell r="L1643">
            <v>-250000000</v>
          </cell>
          <cell r="M1643">
            <v>-250000000</v>
          </cell>
          <cell r="N1643">
            <v>-250000000</v>
          </cell>
          <cell r="O1643">
            <v>-250000000</v>
          </cell>
          <cell r="P1643">
            <v>-250000000</v>
          </cell>
          <cell r="Q1643">
            <v>-250000000</v>
          </cell>
          <cell r="R1643">
            <v>-250000000</v>
          </cell>
          <cell r="S1643">
            <v>-250000000</v>
          </cell>
          <cell r="T1643">
            <v>-250000000</v>
          </cell>
          <cell r="U1643">
            <v>-250000000</v>
          </cell>
          <cell r="V1643">
            <v>-250000000</v>
          </cell>
          <cell r="W1643">
            <v>-250000000</v>
          </cell>
          <cell r="X1643">
            <v>-250000000</v>
          </cell>
          <cell r="Y1643">
            <v>-250000000</v>
          </cell>
          <cell r="Z1643">
            <v>-250000000</v>
          </cell>
          <cell r="AA1643">
            <v>-250000000</v>
          </cell>
          <cell r="AD1643">
            <v>-250000000</v>
          </cell>
          <cell r="AE1643">
            <v>-250000000</v>
          </cell>
          <cell r="AF1643">
            <v>-250000000</v>
          </cell>
          <cell r="AG1643">
            <v>-250000000</v>
          </cell>
          <cell r="AH1643">
            <v>-250000000</v>
          </cell>
          <cell r="AI1643">
            <v>-250000000</v>
          </cell>
          <cell r="AJ1643">
            <v>-250000000</v>
          </cell>
          <cell r="AK1643">
            <v>-250000000</v>
          </cell>
          <cell r="AL1643">
            <v>-250000000</v>
          </cell>
          <cell r="AM1643">
            <v>-250000000</v>
          </cell>
          <cell r="AN1643">
            <v>-250000000</v>
          </cell>
          <cell r="AP1643">
            <v>-250000000</v>
          </cell>
          <cell r="AT1643">
            <v>8</v>
          </cell>
        </row>
        <row r="1644">
          <cell r="J1644">
            <v>-138460000</v>
          </cell>
          <cell r="K1644">
            <v>-138460000</v>
          </cell>
          <cell r="L1644">
            <v>-138460000</v>
          </cell>
          <cell r="M1644">
            <v>-138460000</v>
          </cell>
          <cell r="N1644">
            <v>-138460000</v>
          </cell>
          <cell r="O1644">
            <v>-138460000</v>
          </cell>
          <cell r="P1644">
            <v>-138460000</v>
          </cell>
          <cell r="Q1644">
            <v>-138460000</v>
          </cell>
          <cell r="R1644">
            <v>-138460000</v>
          </cell>
          <cell r="S1644">
            <v>-138460000</v>
          </cell>
          <cell r="T1644">
            <v>-138460000</v>
          </cell>
          <cell r="U1644">
            <v>-138460000</v>
          </cell>
          <cell r="V1644">
            <v>-138460000</v>
          </cell>
          <cell r="W1644">
            <v>-138460000</v>
          </cell>
          <cell r="X1644">
            <v>-138460000</v>
          </cell>
          <cell r="Y1644">
            <v>-138460000</v>
          </cell>
          <cell r="Z1644">
            <v>-138460000</v>
          </cell>
          <cell r="AA1644">
            <v>-138460000</v>
          </cell>
          <cell r="AD1644">
            <v>-138460000</v>
          </cell>
          <cell r="AE1644">
            <v>-138460000</v>
          </cell>
          <cell r="AF1644">
            <v>-138460000</v>
          </cell>
          <cell r="AG1644">
            <v>-138460000</v>
          </cell>
          <cell r="AH1644">
            <v>-138460000</v>
          </cell>
          <cell r="AI1644">
            <v>-138460000</v>
          </cell>
          <cell r="AJ1644">
            <v>-138460000</v>
          </cell>
          <cell r="AK1644">
            <v>-138460000</v>
          </cell>
          <cell r="AL1644">
            <v>-138460000</v>
          </cell>
          <cell r="AM1644">
            <v>-138460000</v>
          </cell>
          <cell r="AN1644">
            <v>-138460000</v>
          </cell>
          <cell r="AP1644">
            <v>-138460000</v>
          </cell>
          <cell r="AT1644" t="str">
            <v>8</v>
          </cell>
        </row>
        <row r="1645">
          <cell r="J1645">
            <v>-23400000</v>
          </cell>
          <cell r="K1645">
            <v>-23400000</v>
          </cell>
          <cell r="L1645">
            <v>-23400000</v>
          </cell>
          <cell r="M1645">
            <v>-23400000</v>
          </cell>
          <cell r="N1645">
            <v>-23400000</v>
          </cell>
          <cell r="O1645">
            <v>-23400000</v>
          </cell>
          <cell r="P1645">
            <v>-23400000</v>
          </cell>
          <cell r="Q1645">
            <v>-23400000</v>
          </cell>
          <cell r="R1645">
            <v>-23400000</v>
          </cell>
          <cell r="S1645">
            <v>-23400000</v>
          </cell>
          <cell r="T1645">
            <v>-23400000</v>
          </cell>
          <cell r="U1645">
            <v>-23400000</v>
          </cell>
          <cell r="V1645">
            <v>-23400000</v>
          </cell>
          <cell r="W1645">
            <v>-23400000</v>
          </cell>
          <cell r="X1645">
            <v>-23400000</v>
          </cell>
          <cell r="Y1645">
            <v>-23400000</v>
          </cell>
          <cell r="Z1645">
            <v>-23400000</v>
          </cell>
          <cell r="AA1645">
            <v>-23400000</v>
          </cell>
          <cell r="AD1645">
            <v>-23400000</v>
          </cell>
          <cell r="AE1645">
            <v>-23400000</v>
          </cell>
          <cell r="AF1645">
            <v>-23400000</v>
          </cell>
          <cell r="AG1645">
            <v>-23400000</v>
          </cell>
          <cell r="AH1645">
            <v>-23400000</v>
          </cell>
          <cell r="AI1645">
            <v>-23400000</v>
          </cell>
          <cell r="AJ1645">
            <v>-23400000</v>
          </cell>
          <cell r="AK1645">
            <v>-23400000</v>
          </cell>
          <cell r="AL1645">
            <v>-23400000</v>
          </cell>
          <cell r="AM1645">
            <v>-23400000</v>
          </cell>
          <cell r="AN1645">
            <v>-23400000</v>
          </cell>
          <cell r="AP1645">
            <v>-23400000</v>
          </cell>
          <cell r="AT1645" t="str">
            <v>8</v>
          </cell>
        </row>
        <row r="1646">
          <cell r="J1646">
            <v>-425000000</v>
          </cell>
          <cell r="K1646">
            <v>-425000000</v>
          </cell>
          <cell r="L1646">
            <v>-425000000</v>
          </cell>
          <cell r="M1646">
            <v>-425000000</v>
          </cell>
          <cell r="N1646">
            <v>-425000000</v>
          </cell>
          <cell r="O1646">
            <v>-425000000</v>
          </cell>
          <cell r="P1646">
            <v>-425000000</v>
          </cell>
          <cell r="Q1646">
            <v>-425000000</v>
          </cell>
          <cell r="R1646">
            <v>-425000000</v>
          </cell>
          <cell r="S1646">
            <v>-425000000</v>
          </cell>
          <cell r="T1646">
            <v>-425000000</v>
          </cell>
          <cell r="U1646">
            <v>-425000000</v>
          </cell>
          <cell r="V1646">
            <v>-425000000</v>
          </cell>
          <cell r="W1646">
            <v>-425000000</v>
          </cell>
          <cell r="X1646">
            <v>-425000000</v>
          </cell>
          <cell r="Y1646">
            <v>-425000000</v>
          </cell>
          <cell r="Z1646">
            <v>-425000000</v>
          </cell>
          <cell r="AA1646">
            <v>-425000000</v>
          </cell>
          <cell r="AD1646">
            <v>-425000000</v>
          </cell>
          <cell r="AE1646">
            <v>-425000000</v>
          </cell>
          <cell r="AF1646">
            <v>-425000000</v>
          </cell>
          <cell r="AG1646">
            <v>-425000000</v>
          </cell>
          <cell r="AH1646">
            <v>-425000000</v>
          </cell>
          <cell r="AI1646">
            <v>-425000000</v>
          </cell>
          <cell r="AJ1646">
            <v>-425000000</v>
          </cell>
          <cell r="AK1646">
            <v>-425000000</v>
          </cell>
          <cell r="AL1646">
            <v>-425000000</v>
          </cell>
          <cell r="AM1646">
            <v>-425000000</v>
          </cell>
          <cell r="AN1646">
            <v>-425000000</v>
          </cell>
          <cell r="AP1646">
            <v>-425000000</v>
          </cell>
          <cell r="AT1646" t="str">
            <v>8</v>
          </cell>
        </row>
        <row r="1647">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D1647">
            <v>0</v>
          </cell>
          <cell r="AE1647">
            <v>0</v>
          </cell>
          <cell r="AF1647">
            <v>0</v>
          </cell>
          <cell r="AG1647">
            <v>0</v>
          </cell>
          <cell r="AH1647">
            <v>0</v>
          </cell>
          <cell r="AI1647">
            <v>0</v>
          </cell>
          <cell r="AJ1647">
            <v>0</v>
          </cell>
          <cell r="AK1647">
            <v>0</v>
          </cell>
          <cell r="AL1647">
            <v>0</v>
          </cell>
          <cell r="AM1647">
            <v>0</v>
          </cell>
          <cell r="AN1647">
            <v>0</v>
          </cell>
          <cell r="AP1647">
            <v>0</v>
          </cell>
          <cell r="AT1647">
            <v>8</v>
          </cell>
        </row>
        <row r="1648">
          <cell r="J1648">
            <v>-250000000</v>
          </cell>
          <cell r="K1648">
            <v>-250000000</v>
          </cell>
          <cell r="L1648">
            <v>-250000000</v>
          </cell>
          <cell r="M1648">
            <v>-250000000</v>
          </cell>
          <cell r="N1648">
            <v>-250000000</v>
          </cell>
          <cell r="O1648">
            <v>-250000000</v>
          </cell>
          <cell r="P1648">
            <v>-250000000</v>
          </cell>
          <cell r="Q1648">
            <v>-250000000</v>
          </cell>
          <cell r="R1648">
            <v>-250000000</v>
          </cell>
          <cell r="S1648">
            <v>-250000000</v>
          </cell>
          <cell r="T1648">
            <v>-250000000</v>
          </cell>
          <cell r="U1648">
            <v>-250000000</v>
          </cell>
          <cell r="V1648">
            <v>-250000000</v>
          </cell>
          <cell r="W1648">
            <v>-250000000</v>
          </cell>
          <cell r="X1648">
            <v>-250000000</v>
          </cell>
          <cell r="Y1648">
            <v>-250000000</v>
          </cell>
          <cell r="Z1648">
            <v>-250000000</v>
          </cell>
          <cell r="AA1648">
            <v>-250000000</v>
          </cell>
          <cell r="AD1648">
            <v>-250000000</v>
          </cell>
          <cell r="AE1648">
            <v>-250000000</v>
          </cell>
          <cell r="AF1648">
            <v>-250000000</v>
          </cell>
          <cell r="AG1648">
            <v>-250000000</v>
          </cell>
          <cell r="AH1648">
            <v>-250000000</v>
          </cell>
          <cell r="AI1648">
            <v>-250000000</v>
          </cell>
          <cell r="AJ1648">
            <v>-250000000</v>
          </cell>
          <cell r="AK1648">
            <v>-250000000</v>
          </cell>
          <cell r="AL1648">
            <v>-250000000</v>
          </cell>
          <cell r="AM1648">
            <v>-250000000</v>
          </cell>
          <cell r="AN1648">
            <v>-250000000</v>
          </cell>
          <cell r="AP1648">
            <v>-250000000</v>
          </cell>
          <cell r="AT1648" t="str">
            <v>8</v>
          </cell>
        </row>
        <row r="1649">
          <cell r="J1649">
            <v>-45000000</v>
          </cell>
          <cell r="K1649">
            <v>-45000000</v>
          </cell>
          <cell r="L1649">
            <v>-45000000</v>
          </cell>
          <cell r="M1649">
            <v>-45000000</v>
          </cell>
          <cell r="N1649">
            <v>-45000000</v>
          </cell>
          <cell r="O1649">
            <v>-45000000</v>
          </cell>
          <cell r="P1649">
            <v>-45000000</v>
          </cell>
          <cell r="Q1649">
            <v>-45000000</v>
          </cell>
          <cell r="R1649">
            <v>-45000000</v>
          </cell>
          <cell r="S1649">
            <v>-45000000</v>
          </cell>
          <cell r="T1649">
            <v>-45000000</v>
          </cell>
          <cell r="U1649">
            <v>-45000000</v>
          </cell>
          <cell r="V1649">
            <v>-45000000</v>
          </cell>
          <cell r="W1649">
            <v>-45000000</v>
          </cell>
          <cell r="X1649">
            <v>-45000000</v>
          </cell>
          <cell r="Y1649">
            <v>-45000000</v>
          </cell>
          <cell r="Z1649">
            <v>-45000000</v>
          </cell>
          <cell r="AA1649">
            <v>-45000000</v>
          </cell>
          <cell r="AD1649">
            <v>-45000000</v>
          </cell>
          <cell r="AE1649">
            <v>-45000000</v>
          </cell>
          <cell r="AF1649">
            <v>-45000000</v>
          </cell>
          <cell r="AG1649">
            <v>-45000000</v>
          </cell>
          <cell r="AH1649">
            <v>-45000000</v>
          </cell>
          <cell r="AI1649">
            <v>-45000000</v>
          </cell>
          <cell r="AJ1649">
            <v>-45000000</v>
          </cell>
          <cell r="AK1649">
            <v>-45000000</v>
          </cell>
          <cell r="AL1649">
            <v>-45000000</v>
          </cell>
          <cell r="AM1649">
            <v>-45000000</v>
          </cell>
          <cell r="AN1649">
            <v>-45000000</v>
          </cell>
          <cell r="AP1649">
            <v>-45000000</v>
          </cell>
          <cell r="AT1649" t="str">
            <v>8</v>
          </cell>
        </row>
        <row r="1650">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D1650">
            <v>0</v>
          </cell>
          <cell r="AE1650">
            <v>0</v>
          </cell>
          <cell r="AF1650">
            <v>0</v>
          </cell>
          <cell r="AG1650">
            <v>0</v>
          </cell>
          <cell r="AH1650">
            <v>0</v>
          </cell>
          <cell r="AI1650">
            <v>0</v>
          </cell>
          <cell r="AJ1650">
            <v>0</v>
          </cell>
          <cell r="AK1650">
            <v>0</v>
          </cell>
          <cell r="AL1650">
            <v>0</v>
          </cell>
          <cell r="AM1650">
            <v>0</v>
          </cell>
          <cell r="AN1650">
            <v>0</v>
          </cell>
          <cell r="AP1650">
            <v>0</v>
          </cell>
          <cell r="AT1650">
            <v>8</v>
          </cell>
        </row>
        <row r="1651">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D1651">
            <v>0</v>
          </cell>
          <cell r="AE1651">
            <v>0</v>
          </cell>
          <cell r="AF1651">
            <v>0</v>
          </cell>
          <cell r="AG1651">
            <v>0</v>
          </cell>
          <cell r="AH1651">
            <v>0</v>
          </cell>
          <cell r="AI1651">
            <v>0</v>
          </cell>
          <cell r="AJ1651">
            <v>0</v>
          </cell>
          <cell r="AK1651">
            <v>0</v>
          </cell>
          <cell r="AL1651">
            <v>0</v>
          </cell>
          <cell r="AM1651">
            <v>0</v>
          </cell>
          <cell r="AN1651">
            <v>0</v>
          </cell>
          <cell r="AP1651">
            <v>0</v>
          </cell>
          <cell r="AT1651">
            <v>8</v>
          </cell>
        </row>
        <row r="1652">
          <cell r="J1652">
            <v>-250000000</v>
          </cell>
          <cell r="K1652">
            <v>-250000000</v>
          </cell>
          <cell r="L1652">
            <v>-250000000</v>
          </cell>
          <cell r="M1652">
            <v>-250000000</v>
          </cell>
          <cell r="N1652">
            <v>-250000000</v>
          </cell>
          <cell r="O1652">
            <v>-250000000</v>
          </cell>
          <cell r="P1652">
            <v>-250000000</v>
          </cell>
          <cell r="Q1652">
            <v>-250000000</v>
          </cell>
          <cell r="R1652">
            <v>-250000000</v>
          </cell>
          <cell r="S1652">
            <v>-250000000</v>
          </cell>
          <cell r="T1652">
            <v>-250000000</v>
          </cell>
          <cell r="U1652">
            <v>-250000000</v>
          </cell>
          <cell r="V1652">
            <v>-250000000</v>
          </cell>
          <cell r="W1652">
            <v>-250000000</v>
          </cell>
          <cell r="X1652">
            <v>-250000000</v>
          </cell>
          <cell r="Y1652">
            <v>-250000000</v>
          </cell>
          <cell r="Z1652">
            <v>-250000000</v>
          </cell>
          <cell r="AA1652">
            <v>-250000000</v>
          </cell>
          <cell r="AD1652">
            <v>-250000000</v>
          </cell>
          <cell r="AE1652">
            <v>-250000000</v>
          </cell>
          <cell r="AF1652">
            <v>-250000000</v>
          </cell>
          <cell r="AG1652">
            <v>-250000000</v>
          </cell>
          <cell r="AH1652">
            <v>-250000000</v>
          </cell>
          <cell r="AI1652">
            <v>-250000000</v>
          </cell>
          <cell r="AJ1652">
            <v>-250000000</v>
          </cell>
          <cell r="AK1652">
            <v>-250000000</v>
          </cell>
          <cell r="AL1652">
            <v>-250000000</v>
          </cell>
          <cell r="AM1652">
            <v>-250000000</v>
          </cell>
          <cell r="AN1652">
            <v>-250000000</v>
          </cell>
          <cell r="AP1652">
            <v>-250000000</v>
          </cell>
          <cell r="AT1652" t="str">
            <v>8</v>
          </cell>
        </row>
        <row r="1653">
          <cell r="J1653">
            <v>-300000000</v>
          </cell>
          <cell r="K1653">
            <v>-300000000</v>
          </cell>
          <cell r="L1653">
            <v>-300000000</v>
          </cell>
          <cell r="M1653">
            <v>-300000000</v>
          </cell>
          <cell r="N1653">
            <v>-300000000</v>
          </cell>
          <cell r="O1653">
            <v>-300000000</v>
          </cell>
          <cell r="P1653">
            <v>-300000000</v>
          </cell>
          <cell r="Q1653">
            <v>-300000000</v>
          </cell>
          <cell r="R1653">
            <v>-300000000</v>
          </cell>
          <cell r="S1653">
            <v>-300000000</v>
          </cell>
          <cell r="T1653">
            <v>-300000000</v>
          </cell>
          <cell r="U1653">
            <v>-300000000</v>
          </cell>
          <cell r="V1653">
            <v>-300000000</v>
          </cell>
          <cell r="W1653">
            <v>-300000000</v>
          </cell>
          <cell r="X1653">
            <v>-300000000</v>
          </cell>
          <cell r="Y1653">
            <v>-300000000</v>
          </cell>
          <cell r="Z1653">
            <v>-300000000</v>
          </cell>
          <cell r="AA1653">
            <v>-300000000</v>
          </cell>
          <cell r="AD1653">
            <v>-300000000</v>
          </cell>
          <cell r="AE1653">
            <v>-300000000</v>
          </cell>
          <cell r="AF1653">
            <v>-300000000</v>
          </cell>
          <cell r="AG1653">
            <v>-300000000</v>
          </cell>
          <cell r="AH1653">
            <v>-300000000</v>
          </cell>
          <cell r="AI1653">
            <v>-300000000</v>
          </cell>
          <cell r="AJ1653">
            <v>-300000000</v>
          </cell>
          <cell r="AK1653">
            <v>-300000000</v>
          </cell>
          <cell r="AL1653">
            <v>-300000000</v>
          </cell>
          <cell r="AM1653">
            <v>-300000000</v>
          </cell>
          <cell r="AN1653">
            <v>-300000000</v>
          </cell>
          <cell r="AP1653">
            <v>-300000000</v>
          </cell>
          <cell r="AT1653" t="str">
            <v>8</v>
          </cell>
        </row>
        <row r="1654">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D1654">
            <v>0</v>
          </cell>
          <cell r="AE1654">
            <v>0</v>
          </cell>
          <cell r="AF1654">
            <v>0</v>
          </cell>
          <cell r="AG1654">
            <v>0</v>
          </cell>
          <cell r="AH1654">
            <v>0</v>
          </cell>
          <cell r="AI1654">
            <v>0</v>
          </cell>
          <cell r="AJ1654">
            <v>0</v>
          </cell>
          <cell r="AK1654">
            <v>0</v>
          </cell>
          <cell r="AL1654">
            <v>0</v>
          </cell>
          <cell r="AM1654">
            <v>0</v>
          </cell>
          <cell r="AN1654">
            <v>0</v>
          </cell>
          <cell r="AP1654">
            <v>0</v>
          </cell>
          <cell r="AT1654" t="str">
            <v>8</v>
          </cell>
        </row>
        <row r="1655">
          <cell r="J1655">
            <v>-250000000</v>
          </cell>
          <cell r="K1655">
            <v>-250000000</v>
          </cell>
          <cell r="L1655">
            <v>-250000000</v>
          </cell>
          <cell r="M1655">
            <v>-250000000</v>
          </cell>
          <cell r="N1655">
            <v>-250000000</v>
          </cell>
          <cell r="O1655">
            <v>-250000000</v>
          </cell>
          <cell r="P1655">
            <v>-250000000</v>
          </cell>
          <cell r="Q1655">
            <v>-250000000</v>
          </cell>
          <cell r="R1655">
            <v>-250000000</v>
          </cell>
          <cell r="S1655">
            <v>-250000000</v>
          </cell>
          <cell r="T1655">
            <v>-250000000</v>
          </cell>
          <cell r="U1655">
            <v>-250000000</v>
          </cell>
          <cell r="V1655">
            <v>-250000000</v>
          </cell>
          <cell r="W1655">
            <v>-250000000</v>
          </cell>
          <cell r="X1655">
            <v>-250000000</v>
          </cell>
          <cell r="Y1655">
            <v>-250000000</v>
          </cell>
          <cell r="Z1655">
            <v>-250000000</v>
          </cell>
          <cell r="AA1655">
            <v>-250000000</v>
          </cell>
          <cell r="AD1655">
            <v>-250000000</v>
          </cell>
          <cell r="AE1655">
            <v>-250000000</v>
          </cell>
          <cell r="AF1655">
            <v>-250000000</v>
          </cell>
          <cell r="AG1655">
            <v>-250000000</v>
          </cell>
          <cell r="AH1655">
            <v>-250000000</v>
          </cell>
          <cell r="AI1655">
            <v>-250000000</v>
          </cell>
          <cell r="AJ1655">
            <v>-250000000</v>
          </cell>
          <cell r="AK1655">
            <v>-250000000</v>
          </cell>
          <cell r="AL1655">
            <v>-250000000</v>
          </cell>
          <cell r="AM1655">
            <v>-250000000</v>
          </cell>
          <cell r="AN1655">
            <v>-250000000</v>
          </cell>
          <cell r="AP1655">
            <v>-250000000</v>
          </cell>
          <cell r="AT1655" t="str">
            <v>8</v>
          </cell>
        </row>
        <row r="1656">
          <cell r="J1656">
            <v>-350000000</v>
          </cell>
          <cell r="K1656">
            <v>-350000000</v>
          </cell>
          <cell r="L1656">
            <v>-350000000</v>
          </cell>
          <cell r="M1656">
            <v>-350000000</v>
          </cell>
          <cell r="N1656">
            <v>-350000000</v>
          </cell>
          <cell r="O1656">
            <v>-350000000</v>
          </cell>
          <cell r="P1656">
            <v>-350000000</v>
          </cell>
          <cell r="Q1656">
            <v>-350000000</v>
          </cell>
          <cell r="R1656">
            <v>-350000000</v>
          </cell>
          <cell r="S1656">
            <v>-350000000</v>
          </cell>
          <cell r="T1656">
            <v>-350000000</v>
          </cell>
          <cell r="U1656">
            <v>-350000000</v>
          </cell>
          <cell r="V1656">
            <v>-350000000</v>
          </cell>
          <cell r="W1656">
            <v>-350000000</v>
          </cell>
          <cell r="X1656">
            <v>-350000000</v>
          </cell>
          <cell r="Y1656">
            <v>-350000000</v>
          </cell>
          <cell r="Z1656">
            <v>-350000000</v>
          </cell>
          <cell r="AA1656">
            <v>-350000000</v>
          </cell>
          <cell r="AD1656">
            <v>-350000000</v>
          </cell>
          <cell r="AE1656">
            <v>-350000000</v>
          </cell>
          <cell r="AF1656">
            <v>-350000000</v>
          </cell>
          <cell r="AG1656">
            <v>-350000000</v>
          </cell>
          <cell r="AH1656">
            <v>-350000000</v>
          </cell>
          <cell r="AI1656">
            <v>-350000000</v>
          </cell>
          <cell r="AJ1656">
            <v>-350000000</v>
          </cell>
          <cell r="AK1656">
            <v>-350000000</v>
          </cell>
          <cell r="AL1656">
            <v>-350000000</v>
          </cell>
          <cell r="AM1656">
            <v>-350000000</v>
          </cell>
          <cell r="AN1656">
            <v>-350000000</v>
          </cell>
          <cell r="AP1656">
            <v>-350000000</v>
          </cell>
          <cell r="AT1656">
            <v>8</v>
          </cell>
        </row>
        <row r="1657">
          <cell r="J1657">
            <v>-325000000</v>
          </cell>
          <cell r="K1657">
            <v>-325000000</v>
          </cell>
          <cell r="L1657">
            <v>-325000000</v>
          </cell>
          <cell r="M1657">
            <v>-325000000</v>
          </cell>
          <cell r="N1657">
            <v>-325000000</v>
          </cell>
          <cell r="O1657">
            <v>-325000000</v>
          </cell>
          <cell r="P1657">
            <v>-325000000</v>
          </cell>
          <cell r="Q1657">
            <v>-325000000</v>
          </cell>
          <cell r="R1657">
            <v>-325000000</v>
          </cell>
          <cell r="S1657">
            <v>-325000000</v>
          </cell>
          <cell r="T1657">
            <v>-325000000</v>
          </cell>
          <cell r="U1657">
            <v>-325000000</v>
          </cell>
          <cell r="V1657">
            <v>-325000000</v>
          </cell>
          <cell r="W1657">
            <v>-325000000</v>
          </cell>
          <cell r="X1657">
            <v>-325000000</v>
          </cell>
          <cell r="Y1657">
            <v>-325000000</v>
          </cell>
          <cell r="Z1657">
            <v>-325000000</v>
          </cell>
          <cell r="AA1657">
            <v>-325000000</v>
          </cell>
          <cell r="AD1657">
            <v>-325000000</v>
          </cell>
          <cell r="AE1657">
            <v>-325000000</v>
          </cell>
          <cell r="AF1657">
            <v>-325000000</v>
          </cell>
          <cell r="AG1657">
            <v>-325000000</v>
          </cell>
          <cell r="AH1657">
            <v>-325000000</v>
          </cell>
          <cell r="AI1657">
            <v>-325000000</v>
          </cell>
          <cell r="AJ1657">
            <v>-325000000</v>
          </cell>
          <cell r="AK1657">
            <v>-325000000</v>
          </cell>
          <cell r="AL1657">
            <v>-325000000</v>
          </cell>
          <cell r="AM1657">
            <v>-325000000</v>
          </cell>
          <cell r="AN1657">
            <v>-325000000</v>
          </cell>
          <cell r="AP1657">
            <v>-325000000</v>
          </cell>
          <cell r="AT1657" t="str">
            <v>8</v>
          </cell>
        </row>
        <row r="1658">
          <cell r="J1658">
            <v>-250000000</v>
          </cell>
          <cell r="K1658">
            <v>-250000000</v>
          </cell>
          <cell r="L1658">
            <v>-250000000</v>
          </cell>
          <cell r="M1658">
            <v>-250000000</v>
          </cell>
          <cell r="N1658">
            <v>-250000000</v>
          </cell>
          <cell r="O1658">
            <v>-250000000</v>
          </cell>
          <cell r="P1658">
            <v>-250000000</v>
          </cell>
          <cell r="Q1658">
            <v>-250000000</v>
          </cell>
          <cell r="R1658">
            <v>-250000000</v>
          </cell>
          <cell r="S1658">
            <v>-250000000</v>
          </cell>
          <cell r="T1658">
            <v>-250000000</v>
          </cell>
          <cell r="U1658">
            <v>-250000000</v>
          </cell>
          <cell r="V1658">
            <v>-250000000</v>
          </cell>
          <cell r="W1658">
            <v>-250000000</v>
          </cell>
          <cell r="X1658">
            <v>-250000000</v>
          </cell>
          <cell r="Y1658">
            <v>-250000000</v>
          </cell>
          <cell r="Z1658">
            <v>-250000000</v>
          </cell>
          <cell r="AA1658">
            <v>-250000000</v>
          </cell>
          <cell r="AD1658">
            <v>-250000000</v>
          </cell>
          <cell r="AE1658">
            <v>-250000000</v>
          </cell>
          <cell r="AF1658">
            <v>-250000000</v>
          </cell>
          <cell r="AG1658">
            <v>-250000000</v>
          </cell>
          <cell r="AH1658">
            <v>-250000000</v>
          </cell>
          <cell r="AI1658">
            <v>-250000000</v>
          </cell>
          <cell r="AJ1658">
            <v>-250000000</v>
          </cell>
          <cell r="AK1658">
            <v>-250000000</v>
          </cell>
          <cell r="AL1658">
            <v>-250000000</v>
          </cell>
          <cell r="AM1658">
            <v>-250000000</v>
          </cell>
          <cell r="AN1658">
            <v>-250000000</v>
          </cell>
          <cell r="AP1658">
            <v>-250000000</v>
          </cell>
          <cell r="AT1658" t="str">
            <v>8</v>
          </cell>
        </row>
        <row r="1659">
          <cell r="J1659">
            <v>-300000000</v>
          </cell>
          <cell r="K1659">
            <v>-300000000</v>
          </cell>
          <cell r="L1659">
            <v>-300000000</v>
          </cell>
          <cell r="M1659">
            <v>-300000000</v>
          </cell>
          <cell r="N1659">
            <v>-300000000</v>
          </cell>
          <cell r="O1659">
            <v>-300000000</v>
          </cell>
          <cell r="P1659">
            <v>-300000000</v>
          </cell>
          <cell r="Q1659">
            <v>-300000000</v>
          </cell>
          <cell r="R1659">
            <v>-300000000</v>
          </cell>
          <cell r="S1659">
            <v>-300000000</v>
          </cell>
          <cell r="T1659">
            <v>-300000000</v>
          </cell>
          <cell r="U1659">
            <v>-300000000</v>
          </cell>
          <cell r="V1659">
            <v>-300000000</v>
          </cell>
          <cell r="W1659">
            <v>-300000000</v>
          </cell>
          <cell r="X1659">
            <v>-300000000</v>
          </cell>
          <cell r="Y1659">
            <v>-300000000</v>
          </cell>
          <cell r="Z1659">
            <v>-300000000</v>
          </cell>
          <cell r="AA1659">
            <v>-300000000</v>
          </cell>
          <cell r="AD1659">
            <v>-300000000</v>
          </cell>
          <cell r="AE1659">
            <v>-300000000</v>
          </cell>
          <cell r="AF1659">
            <v>-300000000</v>
          </cell>
          <cell r="AG1659">
            <v>-300000000</v>
          </cell>
          <cell r="AH1659">
            <v>-300000000</v>
          </cell>
          <cell r="AI1659">
            <v>-300000000</v>
          </cell>
          <cell r="AJ1659">
            <v>-300000000</v>
          </cell>
          <cell r="AK1659">
            <v>-300000000</v>
          </cell>
          <cell r="AL1659">
            <v>-300000000</v>
          </cell>
          <cell r="AM1659">
            <v>-300000000</v>
          </cell>
          <cell r="AN1659">
            <v>-300000000</v>
          </cell>
          <cell r="AP1659">
            <v>-300000000</v>
          </cell>
          <cell r="AT1659" t="str">
            <v>8</v>
          </cell>
        </row>
        <row r="1660">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D1660">
            <v>0</v>
          </cell>
          <cell r="AE1660">
            <v>0</v>
          </cell>
          <cell r="AF1660">
            <v>0</v>
          </cell>
          <cell r="AG1660">
            <v>0</v>
          </cell>
          <cell r="AH1660">
            <v>0</v>
          </cell>
          <cell r="AI1660">
            <v>0</v>
          </cell>
          <cell r="AJ1660">
            <v>0</v>
          </cell>
          <cell r="AK1660">
            <v>0</v>
          </cell>
          <cell r="AL1660">
            <v>0</v>
          </cell>
          <cell r="AM1660">
            <v>0</v>
          </cell>
          <cell r="AN1660">
            <v>0</v>
          </cell>
          <cell r="AP1660">
            <v>0</v>
          </cell>
          <cell r="AT1660">
            <v>8</v>
          </cell>
        </row>
        <row r="1661">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D1661">
            <v>0</v>
          </cell>
          <cell r="AE1661">
            <v>0</v>
          </cell>
          <cell r="AF1661">
            <v>0</v>
          </cell>
          <cell r="AG1661">
            <v>0</v>
          </cell>
          <cell r="AH1661">
            <v>0</v>
          </cell>
          <cell r="AI1661">
            <v>0</v>
          </cell>
          <cell r="AJ1661">
            <v>0</v>
          </cell>
          <cell r="AK1661">
            <v>0</v>
          </cell>
          <cell r="AL1661">
            <v>0</v>
          </cell>
          <cell r="AM1661">
            <v>0</v>
          </cell>
          <cell r="AN1661">
            <v>0</v>
          </cell>
          <cell r="AP1661">
            <v>0</v>
          </cell>
          <cell r="AT1661">
            <v>8</v>
          </cell>
        </row>
        <row r="1662">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D1662">
            <v>0</v>
          </cell>
          <cell r="AE1662">
            <v>0</v>
          </cell>
          <cell r="AF1662">
            <v>0</v>
          </cell>
          <cell r="AG1662">
            <v>0</v>
          </cell>
          <cell r="AH1662">
            <v>0</v>
          </cell>
          <cell r="AI1662">
            <v>0</v>
          </cell>
          <cell r="AJ1662">
            <v>0</v>
          </cell>
          <cell r="AK1662">
            <v>0</v>
          </cell>
          <cell r="AL1662">
            <v>0</v>
          </cell>
          <cell r="AM1662">
            <v>0</v>
          </cell>
          <cell r="AN1662">
            <v>0</v>
          </cell>
          <cell r="AP1662">
            <v>0</v>
          </cell>
          <cell r="AT1662">
            <v>8</v>
          </cell>
        </row>
        <row r="1663">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D1663">
            <v>0</v>
          </cell>
          <cell r="AE1663">
            <v>0</v>
          </cell>
          <cell r="AF1663">
            <v>0</v>
          </cell>
          <cell r="AG1663">
            <v>0</v>
          </cell>
          <cell r="AH1663">
            <v>0</v>
          </cell>
          <cell r="AI1663">
            <v>0</v>
          </cell>
          <cell r="AJ1663">
            <v>0</v>
          </cell>
          <cell r="AK1663">
            <v>0</v>
          </cell>
          <cell r="AL1663">
            <v>0</v>
          </cell>
          <cell r="AM1663">
            <v>0</v>
          </cell>
          <cell r="AN1663">
            <v>0</v>
          </cell>
          <cell r="AP1663">
            <v>0</v>
          </cell>
          <cell r="AT1663">
            <v>8</v>
          </cell>
        </row>
        <row r="1664">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D1664">
            <v>0</v>
          </cell>
          <cell r="AE1664">
            <v>0</v>
          </cell>
          <cell r="AF1664">
            <v>0</v>
          </cell>
          <cell r="AG1664">
            <v>0</v>
          </cell>
          <cell r="AH1664">
            <v>0</v>
          </cell>
          <cell r="AI1664">
            <v>0</v>
          </cell>
          <cell r="AJ1664">
            <v>0</v>
          </cell>
          <cell r="AK1664">
            <v>0</v>
          </cell>
          <cell r="AL1664">
            <v>0</v>
          </cell>
          <cell r="AM1664">
            <v>0</v>
          </cell>
          <cell r="AN1664">
            <v>0</v>
          </cell>
          <cell r="AP1664">
            <v>0</v>
          </cell>
          <cell r="AT1664">
            <v>8</v>
          </cell>
        </row>
        <row r="1665">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D1665">
            <v>0</v>
          </cell>
          <cell r="AE1665">
            <v>0</v>
          </cell>
          <cell r="AF1665">
            <v>0</v>
          </cell>
          <cell r="AG1665">
            <v>0</v>
          </cell>
          <cell r="AH1665">
            <v>0</v>
          </cell>
          <cell r="AI1665">
            <v>0</v>
          </cell>
          <cell r="AJ1665">
            <v>0</v>
          </cell>
          <cell r="AK1665">
            <v>0</v>
          </cell>
          <cell r="AL1665">
            <v>0</v>
          </cell>
          <cell r="AM1665">
            <v>0</v>
          </cell>
          <cell r="AN1665">
            <v>0</v>
          </cell>
          <cell r="AP1665">
            <v>0</v>
          </cell>
          <cell r="AT1665">
            <v>8</v>
          </cell>
        </row>
        <row r="1666">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D1666">
            <v>0</v>
          </cell>
          <cell r="AE1666">
            <v>0</v>
          </cell>
          <cell r="AF1666">
            <v>0</v>
          </cell>
          <cell r="AG1666">
            <v>0</v>
          </cell>
          <cell r="AH1666">
            <v>0</v>
          </cell>
          <cell r="AI1666">
            <v>0</v>
          </cell>
          <cell r="AJ1666">
            <v>0</v>
          </cell>
          <cell r="AK1666">
            <v>0</v>
          </cell>
          <cell r="AL1666">
            <v>0</v>
          </cell>
          <cell r="AM1666">
            <v>0</v>
          </cell>
          <cell r="AN1666">
            <v>0</v>
          </cell>
          <cell r="AP1666">
            <v>0</v>
          </cell>
          <cell r="AT1666">
            <v>8</v>
          </cell>
        </row>
        <row r="1667">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D1667">
            <v>0</v>
          </cell>
          <cell r="AE1667">
            <v>0</v>
          </cell>
          <cell r="AF1667">
            <v>0</v>
          </cell>
          <cell r="AG1667">
            <v>0</v>
          </cell>
          <cell r="AH1667">
            <v>0</v>
          </cell>
          <cell r="AI1667">
            <v>0</v>
          </cell>
          <cell r="AJ1667">
            <v>0</v>
          </cell>
          <cell r="AK1667">
            <v>0</v>
          </cell>
          <cell r="AL1667">
            <v>0</v>
          </cell>
          <cell r="AM1667">
            <v>0</v>
          </cell>
          <cell r="AN1667">
            <v>0</v>
          </cell>
          <cell r="AP1667">
            <v>0</v>
          </cell>
          <cell r="AT1667">
            <v>8</v>
          </cell>
        </row>
        <row r="1668">
          <cell r="J1668">
            <v>12428.07</v>
          </cell>
          <cell r="K1668">
            <v>12386.22</v>
          </cell>
          <cell r="L1668">
            <v>12344.37</v>
          </cell>
          <cell r="M1668">
            <v>12302.52</v>
          </cell>
          <cell r="N1668">
            <v>12260.67</v>
          </cell>
          <cell r="O1668">
            <v>12218.82</v>
          </cell>
          <cell r="P1668">
            <v>12176.97</v>
          </cell>
          <cell r="Q1668">
            <v>12135.12</v>
          </cell>
          <cell r="R1668">
            <v>12093.27</v>
          </cell>
          <cell r="S1668">
            <v>12051.42</v>
          </cell>
          <cell r="T1668">
            <v>12009.57</v>
          </cell>
          <cell r="U1668">
            <v>11967.72</v>
          </cell>
          <cell r="V1668">
            <v>11925.87</v>
          </cell>
          <cell r="W1668">
            <v>11884.02</v>
          </cell>
          <cell r="X1668">
            <v>11842.17</v>
          </cell>
          <cell r="Y1668">
            <v>11800.32</v>
          </cell>
          <cell r="Z1668">
            <v>11758.47</v>
          </cell>
          <cell r="AA1668">
            <v>11716.62</v>
          </cell>
          <cell r="AD1668">
            <v>12386.22</v>
          </cell>
          <cell r="AE1668">
            <v>12344.37</v>
          </cell>
          <cell r="AF1668">
            <v>12302.519999999999</v>
          </cell>
          <cell r="AG1668">
            <v>12260.67</v>
          </cell>
          <cell r="AH1668">
            <v>12218.820000000002</v>
          </cell>
          <cell r="AI1668">
            <v>12176.97</v>
          </cell>
          <cell r="AJ1668">
            <v>12135.12</v>
          </cell>
          <cell r="AK1668">
            <v>12093.269999999999</v>
          </cell>
          <cell r="AL1668">
            <v>12051.42</v>
          </cell>
          <cell r="AM1668">
            <v>12009.570000000002</v>
          </cell>
          <cell r="AN1668">
            <v>11967.72</v>
          </cell>
          <cell r="AP1668">
            <v>11884.020000000002</v>
          </cell>
          <cell r="AT1668" t="str">
            <v>8</v>
          </cell>
        </row>
        <row r="1669">
          <cell r="J1669">
            <v>1847864.58</v>
          </cell>
          <cell r="K1669">
            <v>1842552.08</v>
          </cell>
          <cell r="L1669">
            <v>1837239.58</v>
          </cell>
          <cell r="M1669">
            <v>1831927.08</v>
          </cell>
          <cell r="N1669">
            <v>1826614.58</v>
          </cell>
          <cell r="O1669">
            <v>1821302.08</v>
          </cell>
          <cell r="P1669">
            <v>1815989.58</v>
          </cell>
          <cell r="Q1669">
            <v>1810677.08</v>
          </cell>
          <cell r="R1669">
            <v>1805364.58</v>
          </cell>
          <cell r="S1669">
            <v>1800052.08</v>
          </cell>
          <cell r="T1669">
            <v>1794739.58</v>
          </cell>
          <cell r="U1669">
            <v>1789427.08</v>
          </cell>
          <cell r="V1669">
            <v>1784114.58</v>
          </cell>
          <cell r="W1669">
            <v>1778802.08</v>
          </cell>
          <cell r="X1669">
            <v>1773489.58</v>
          </cell>
          <cell r="Y1669">
            <v>1768177.08</v>
          </cell>
          <cell r="Z1669">
            <v>1762864.58</v>
          </cell>
          <cell r="AA1669">
            <v>1757552.08</v>
          </cell>
          <cell r="AD1669">
            <v>1842552.08</v>
          </cell>
          <cell r="AE1669">
            <v>1837239.58</v>
          </cell>
          <cell r="AF1669">
            <v>1831927.08</v>
          </cell>
          <cell r="AG1669">
            <v>1826614.58</v>
          </cell>
          <cell r="AH1669">
            <v>1821302.08</v>
          </cell>
          <cell r="AI1669">
            <v>1815989.58</v>
          </cell>
          <cell r="AJ1669">
            <v>1810677.08</v>
          </cell>
          <cell r="AK1669">
            <v>1805364.58</v>
          </cell>
          <cell r="AL1669">
            <v>1800052.08</v>
          </cell>
          <cell r="AM1669">
            <v>1794739.58</v>
          </cell>
          <cell r="AN1669">
            <v>1789427.08</v>
          </cell>
          <cell r="AP1669">
            <v>1778802.08</v>
          </cell>
          <cell r="AT1669" t="str">
            <v>8</v>
          </cell>
        </row>
        <row r="1670">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D1670">
            <v>0</v>
          </cell>
          <cell r="AE1670">
            <v>0</v>
          </cell>
          <cell r="AF1670">
            <v>0</v>
          </cell>
          <cell r="AG1670">
            <v>0</v>
          </cell>
          <cell r="AH1670">
            <v>0</v>
          </cell>
          <cell r="AI1670">
            <v>0</v>
          </cell>
          <cell r="AJ1670">
            <v>0</v>
          </cell>
          <cell r="AK1670">
            <v>0</v>
          </cell>
          <cell r="AL1670">
            <v>0</v>
          </cell>
          <cell r="AM1670">
            <v>0</v>
          </cell>
          <cell r="AN1670">
            <v>0</v>
          </cell>
          <cell r="AP1670">
            <v>0</v>
          </cell>
          <cell r="AT1670" t="str">
            <v>55</v>
          </cell>
        </row>
        <row r="1671">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D1671">
            <v>0</v>
          </cell>
          <cell r="AE1671">
            <v>0</v>
          </cell>
          <cell r="AF1671">
            <v>0</v>
          </cell>
          <cell r="AG1671">
            <v>0</v>
          </cell>
          <cell r="AH1671">
            <v>0</v>
          </cell>
          <cell r="AI1671">
            <v>0</v>
          </cell>
          <cell r="AJ1671">
            <v>0</v>
          </cell>
          <cell r="AK1671">
            <v>0</v>
          </cell>
          <cell r="AL1671">
            <v>0</v>
          </cell>
          <cell r="AM1671">
            <v>0</v>
          </cell>
          <cell r="AN1671">
            <v>0</v>
          </cell>
          <cell r="AP1671">
            <v>0</v>
          </cell>
          <cell r="AT1671" t="str">
            <v>55</v>
          </cell>
        </row>
        <row r="1672">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D1672">
            <v>0</v>
          </cell>
          <cell r="AE1672">
            <v>0</v>
          </cell>
          <cell r="AF1672">
            <v>0</v>
          </cell>
          <cell r="AG1672">
            <v>0</v>
          </cell>
          <cell r="AH1672">
            <v>0</v>
          </cell>
          <cell r="AI1672">
            <v>0</v>
          </cell>
          <cell r="AJ1672">
            <v>0</v>
          </cell>
          <cell r="AK1672">
            <v>0</v>
          </cell>
          <cell r="AL1672">
            <v>0</v>
          </cell>
          <cell r="AM1672">
            <v>0</v>
          </cell>
          <cell r="AN1672">
            <v>0</v>
          </cell>
          <cell r="AP1672">
            <v>0</v>
          </cell>
          <cell r="AT1672" t="str">
            <v>55</v>
          </cell>
        </row>
        <row r="1673">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D1673">
            <v>0</v>
          </cell>
          <cell r="AE1673">
            <v>0</v>
          </cell>
          <cell r="AF1673">
            <v>0</v>
          </cell>
          <cell r="AG1673">
            <v>0</v>
          </cell>
          <cell r="AH1673">
            <v>0</v>
          </cell>
          <cell r="AI1673">
            <v>0</v>
          </cell>
          <cell r="AJ1673">
            <v>0</v>
          </cell>
          <cell r="AK1673">
            <v>0</v>
          </cell>
          <cell r="AL1673">
            <v>0</v>
          </cell>
          <cell r="AM1673">
            <v>0</v>
          </cell>
          <cell r="AN1673">
            <v>0</v>
          </cell>
          <cell r="AP1673">
            <v>-25814.098750000001</v>
          </cell>
          <cell r="AT1673" t="str">
            <v>55</v>
          </cell>
        </row>
        <row r="1674">
          <cell r="J1674">
            <v>-332500</v>
          </cell>
          <cell r="K1674">
            <v>-307500</v>
          </cell>
          <cell r="L1674">
            <v>-307500</v>
          </cell>
          <cell r="M1674">
            <v>-307500</v>
          </cell>
          <cell r="N1674">
            <v>-300000</v>
          </cell>
          <cell r="O1674">
            <v>-300000</v>
          </cell>
          <cell r="P1674">
            <v>-300000</v>
          </cell>
          <cell r="Q1674">
            <v>-250000</v>
          </cell>
          <cell r="R1674">
            <v>-250000</v>
          </cell>
          <cell r="S1674">
            <v>-250000</v>
          </cell>
          <cell r="T1674">
            <v>-250000</v>
          </cell>
          <cell r="U1674">
            <v>-250000</v>
          </cell>
          <cell r="V1674">
            <v>-250000</v>
          </cell>
          <cell r="W1674">
            <v>-250000</v>
          </cell>
          <cell r="X1674">
            <v>-250000</v>
          </cell>
          <cell r="Y1674">
            <v>-1250000</v>
          </cell>
          <cell r="Z1674">
            <v>-429000</v>
          </cell>
          <cell r="AA1674">
            <v>-429000</v>
          </cell>
          <cell r="AD1674">
            <v>-274062.5</v>
          </cell>
          <cell r="AE1674">
            <v>-283437.5</v>
          </cell>
          <cell r="AF1674">
            <v>-292812.5</v>
          </cell>
          <cell r="AG1674">
            <v>-294062.5</v>
          </cell>
          <cell r="AH1674">
            <v>-287187.5</v>
          </cell>
          <cell r="AI1674">
            <v>-280312.5</v>
          </cell>
          <cell r="AJ1674">
            <v>-274479.16666666669</v>
          </cell>
          <cell r="AK1674">
            <v>-269687.5</v>
          </cell>
          <cell r="AL1674">
            <v>-306562.5</v>
          </cell>
          <cell r="AM1674">
            <v>-351208.33333333331</v>
          </cell>
          <cell r="AN1674">
            <v>-361958.33333333331</v>
          </cell>
          <cell r="AP1674">
            <v>-361000</v>
          </cell>
          <cell r="AT1674">
            <v>0</v>
          </cell>
        </row>
        <row r="1675">
          <cell r="J1675">
            <v>-47500</v>
          </cell>
          <cell r="K1675">
            <v>-37500</v>
          </cell>
          <cell r="L1675">
            <v>-37500</v>
          </cell>
          <cell r="M1675">
            <v>-37500</v>
          </cell>
          <cell r="N1675">
            <v>-228000</v>
          </cell>
          <cell r="O1675">
            <v>-228000</v>
          </cell>
          <cell r="P1675">
            <v>-228000</v>
          </cell>
          <cell r="Q1675">
            <v>-175000</v>
          </cell>
          <cell r="R1675">
            <v>-175000</v>
          </cell>
          <cell r="S1675">
            <v>-175000</v>
          </cell>
          <cell r="T1675">
            <v>-1770000</v>
          </cell>
          <cell r="U1675">
            <v>-1770000</v>
          </cell>
          <cell r="V1675">
            <v>-1770000</v>
          </cell>
          <cell r="W1675">
            <v>-2110000</v>
          </cell>
          <cell r="X1675">
            <v>-2110000</v>
          </cell>
          <cell r="Y1675">
            <v>-2110000</v>
          </cell>
          <cell r="Z1675">
            <v>-2150000</v>
          </cell>
          <cell r="AA1675">
            <v>-2150000</v>
          </cell>
          <cell r="AD1675">
            <v>-93354.166666666672</v>
          </cell>
          <cell r="AE1675">
            <v>-104812.5</v>
          </cell>
          <cell r="AF1675">
            <v>-116270.83333333333</v>
          </cell>
          <cell r="AG1675">
            <v>-193770.83333333334</v>
          </cell>
          <cell r="AH1675">
            <v>-337312.5</v>
          </cell>
          <cell r="AI1675">
            <v>-480854.16666666669</v>
          </cell>
          <cell r="AJ1675">
            <v>-638979.16666666663</v>
          </cell>
          <cell r="AK1675">
            <v>-811687.5</v>
          </cell>
          <cell r="AL1675">
            <v>-984395.83333333337</v>
          </cell>
          <cell r="AM1675">
            <v>-1150833.3333333333</v>
          </cell>
          <cell r="AN1675">
            <v>-1311000</v>
          </cell>
          <cell r="AP1675">
            <v>-1633541.6666666667</v>
          </cell>
          <cell r="AT1675">
            <v>0</v>
          </cell>
        </row>
        <row r="1676">
          <cell r="J1676">
            <v>-52262274.340000004</v>
          </cell>
          <cell r="K1676">
            <v>-52393217.880000003</v>
          </cell>
          <cell r="L1676">
            <v>-52524161.420000002</v>
          </cell>
          <cell r="M1676">
            <v>-52655269.920000002</v>
          </cell>
          <cell r="N1676">
            <v>-52786378.420000002</v>
          </cell>
          <cell r="O1676">
            <v>-52917486.920000002</v>
          </cell>
          <cell r="P1676">
            <v>-53048595.420000002</v>
          </cell>
          <cell r="Q1676">
            <v>-53195295.920000002</v>
          </cell>
          <cell r="R1676">
            <v>-53309934.539999999</v>
          </cell>
          <cell r="S1676">
            <v>-53424573.079999998</v>
          </cell>
          <cell r="T1676">
            <v>-53539211.619999997</v>
          </cell>
          <cell r="U1676">
            <v>-53653707.759999998</v>
          </cell>
          <cell r="V1676">
            <v>-53768275.100000001</v>
          </cell>
          <cell r="W1676">
            <v>-53882842.439999998</v>
          </cell>
          <cell r="X1676">
            <v>-53997409.780000001</v>
          </cell>
          <cell r="Y1676">
            <v>-54113650.119999997</v>
          </cell>
          <cell r="Z1676">
            <v>-54229890.460000001</v>
          </cell>
          <cell r="AA1676">
            <v>-54346130.799999997</v>
          </cell>
          <cell r="AD1676">
            <v>-52673151.077083342</v>
          </cell>
          <cell r="AE1676">
            <v>-52709785.42666667</v>
          </cell>
          <cell r="AF1676">
            <v>-52746659.448750012</v>
          </cell>
          <cell r="AG1676">
            <v>-52806866.395416677</v>
          </cell>
          <cell r="AH1676">
            <v>-52912414.286250003</v>
          </cell>
          <cell r="AI1676">
            <v>-53038592.301666677</v>
          </cell>
          <cell r="AJ1676">
            <v>-53163410.023333333</v>
          </cell>
          <cell r="AK1676">
            <v>-53286863.061666675</v>
          </cell>
          <cell r="AL1676">
            <v>-53409014.251666665</v>
          </cell>
          <cell r="AM1676">
            <v>-53529926.428333342</v>
          </cell>
          <cell r="AN1676">
            <v>-53649599.591666669</v>
          </cell>
          <cell r="AP1676">
            <v>-53996509.709999986</v>
          </cell>
          <cell r="AT1676" t="str">
            <v>57</v>
          </cell>
        </row>
        <row r="1677">
          <cell r="J1677">
            <v>-5042812.78</v>
          </cell>
          <cell r="K1677">
            <v>-4953753.78</v>
          </cell>
          <cell r="L1677">
            <v>-4864238.6399999997</v>
          </cell>
          <cell r="M1677">
            <v>-4776414.41</v>
          </cell>
          <cell r="N1677">
            <v>-3426506.82</v>
          </cell>
          <cell r="O1677">
            <v>-3558650.6</v>
          </cell>
          <cell r="P1677">
            <v>-3537766.81</v>
          </cell>
          <cell r="Q1677">
            <v>-2871144.1</v>
          </cell>
          <cell r="R1677">
            <v>-2445614.06</v>
          </cell>
          <cell r="S1677">
            <v>-2421436.4</v>
          </cell>
          <cell r="T1677">
            <v>-2397261.7599999998</v>
          </cell>
          <cell r="U1677">
            <v>-2495069.1</v>
          </cell>
          <cell r="V1677">
            <v>-2451737.85</v>
          </cell>
          <cell r="W1677">
            <v>-2427470.09</v>
          </cell>
          <cell r="X1677">
            <v>-2405439.23</v>
          </cell>
          <cell r="Y1677">
            <v>-2360638.6800000002</v>
          </cell>
          <cell r="Z1677">
            <v>-2717500</v>
          </cell>
          <cell r="AA1677">
            <v>-2718000</v>
          </cell>
          <cell r="AD1677">
            <v>-4577408.2658333341</v>
          </cell>
          <cell r="AE1677">
            <v>-4358444.6050000004</v>
          </cell>
          <cell r="AF1677">
            <v>-4124098.9366666675</v>
          </cell>
          <cell r="AG1677">
            <v>-3895030.9545833338</v>
          </cell>
          <cell r="AH1677">
            <v>-3674074.1458333335</v>
          </cell>
          <cell r="AI1677">
            <v>-3457927.6495833327</v>
          </cell>
          <cell r="AJ1677">
            <v>-3244704.3737500007</v>
          </cell>
          <cell r="AK1677">
            <v>-3036992.5779166669</v>
          </cell>
          <cell r="AL1677">
            <v>-2833885.280416667</v>
          </cell>
          <cell r="AM1677">
            <v>-2703686.0075000003</v>
          </cell>
          <cell r="AN1677">
            <v>-2639116.9483333337</v>
          </cell>
          <cell r="AP1677">
            <v>-2530560.1416666666</v>
          </cell>
          <cell r="AT1677" t="str">
            <v>57</v>
          </cell>
        </row>
        <row r="1678">
          <cell r="J1678">
            <v>-39879523.700000003</v>
          </cell>
          <cell r="K1678">
            <v>-35410857.039999999</v>
          </cell>
          <cell r="L1678">
            <v>-30442190.379999999</v>
          </cell>
          <cell r="M1678">
            <v>-25473523.719999999</v>
          </cell>
          <cell r="N1678">
            <v>-22374580.219999999</v>
          </cell>
          <cell r="O1678">
            <v>-22440192.800000001</v>
          </cell>
          <cell r="P1678">
            <v>-22505805.379999999</v>
          </cell>
          <cell r="Q1678">
            <v>-32346587</v>
          </cell>
          <cell r="R1678">
            <v>-30775532</v>
          </cell>
          <cell r="S1678">
            <v>-30824532</v>
          </cell>
          <cell r="T1678">
            <v>-21873532</v>
          </cell>
          <cell r="U1678">
            <v>-21922532</v>
          </cell>
          <cell r="V1678">
            <v>-21971532</v>
          </cell>
          <cell r="W1678">
            <v>-13020532</v>
          </cell>
          <cell r="X1678">
            <v>-13069532</v>
          </cell>
          <cell r="Y1678">
            <v>-13118532</v>
          </cell>
          <cell r="Z1678">
            <v>-12917435</v>
          </cell>
          <cell r="AA1678">
            <v>-12966804.75</v>
          </cell>
          <cell r="AD1678">
            <v>-33751346.38666667</v>
          </cell>
          <cell r="AE1678">
            <v>-32694891.03916667</v>
          </cell>
          <cell r="AF1678">
            <v>-31572405.62166667</v>
          </cell>
          <cell r="AG1678">
            <v>-30263892.425833333</v>
          </cell>
          <cell r="AH1678">
            <v>-28769351.451666668</v>
          </cell>
          <cell r="AI1678">
            <v>-27276282.699166667</v>
          </cell>
          <cell r="AJ1678">
            <v>-25597186.168333333</v>
          </cell>
          <cell r="AK1678">
            <v>-23940395.192499999</v>
          </cell>
          <cell r="AL1678">
            <v>-22701743.105</v>
          </cell>
          <cell r="AM1678">
            <v>-21792904.065833334</v>
          </cell>
          <cell r="AN1678">
            <v>-21004131.846250001</v>
          </cell>
          <cell r="AP1678">
            <v>-18309206.020833332</v>
          </cell>
          <cell r="AT1678" t="str">
            <v>57</v>
          </cell>
        </row>
        <row r="1679">
          <cell r="J1679">
            <v>-807000</v>
          </cell>
          <cell r="K1679">
            <v>-822000</v>
          </cell>
          <cell r="L1679">
            <v>-1010984.96</v>
          </cell>
          <cell r="M1679">
            <v>-765576.92</v>
          </cell>
          <cell r="N1679">
            <v>-1068928</v>
          </cell>
          <cell r="O1679">
            <v>-1086737</v>
          </cell>
          <cell r="P1679">
            <v>-888516.36</v>
          </cell>
          <cell r="Q1679">
            <v>-956600</v>
          </cell>
          <cell r="R1679">
            <v>-712142.94</v>
          </cell>
          <cell r="S1679">
            <v>-740416.2</v>
          </cell>
          <cell r="T1679">
            <v>-957970.2</v>
          </cell>
          <cell r="U1679">
            <v>-724824.82</v>
          </cell>
          <cell r="V1679">
            <v>-1049933.6599999999</v>
          </cell>
          <cell r="W1679">
            <v>-566300</v>
          </cell>
          <cell r="X1679">
            <v>-776657</v>
          </cell>
          <cell r="Y1679">
            <v>-829917.25</v>
          </cell>
          <cell r="Z1679">
            <v>-623800</v>
          </cell>
          <cell r="AA1679">
            <v>-886926</v>
          </cell>
          <cell r="AD1679">
            <v>-1050349.0741666667</v>
          </cell>
          <cell r="AE1679">
            <v>-978948.18333333323</v>
          </cell>
          <cell r="AF1679">
            <v>-892214.73249999993</v>
          </cell>
          <cell r="AG1679">
            <v>-857530.93083333329</v>
          </cell>
          <cell r="AH1679">
            <v>-871148.0695833331</v>
          </cell>
          <cell r="AI1679">
            <v>-888597.01916666667</v>
          </cell>
          <cell r="AJ1679">
            <v>-888065.08833333338</v>
          </cell>
          <cell r="AK1679">
            <v>-867647.25666666671</v>
          </cell>
          <cell r="AL1679">
            <v>-860564.43875000009</v>
          </cell>
          <cell r="AM1679">
            <v>-844698.28583333327</v>
          </cell>
          <cell r="AN1679">
            <v>-817825.82750000001</v>
          </cell>
          <cell r="AP1679">
            <v>-778644.50249999994</v>
          </cell>
          <cell r="AT1679">
            <v>0</v>
          </cell>
        </row>
        <row r="1680">
          <cell r="J1680">
            <v>-164525.71</v>
          </cell>
          <cell r="K1680">
            <v>-164525.71</v>
          </cell>
          <cell r="L1680">
            <v>-109289.79</v>
          </cell>
          <cell r="M1680">
            <v>-93032.07</v>
          </cell>
          <cell r="N1680">
            <v>-91713.71</v>
          </cell>
          <cell r="O1680">
            <v>-36465.800000000003</v>
          </cell>
          <cell r="P1680">
            <v>-15702.12</v>
          </cell>
          <cell r="Q1680">
            <v>8110.8</v>
          </cell>
          <cell r="R1680">
            <v>8110.8</v>
          </cell>
          <cell r="S1680">
            <v>30500.9</v>
          </cell>
          <cell r="T1680">
            <v>74927.91</v>
          </cell>
          <cell r="U1680">
            <v>-173722.66</v>
          </cell>
          <cell r="V1680">
            <v>-148120.49</v>
          </cell>
          <cell r="W1680">
            <v>-120345.27</v>
          </cell>
          <cell r="X1680">
            <v>-99389.05</v>
          </cell>
          <cell r="Y1680">
            <v>-72491.520000000004</v>
          </cell>
          <cell r="Z1680">
            <v>-71257.69</v>
          </cell>
          <cell r="AA1680">
            <v>-25892.11</v>
          </cell>
          <cell r="AD1680">
            <v>-129808.65999999999</v>
          </cell>
          <cell r="AE1680">
            <v>-114903.91625000001</v>
          </cell>
          <cell r="AF1680">
            <v>-94286.82666666666</v>
          </cell>
          <cell r="AG1680">
            <v>-73636.607083333321</v>
          </cell>
          <cell r="AH1680">
            <v>-61499.119999999995</v>
          </cell>
          <cell r="AI1680">
            <v>-59927.045833333337</v>
          </cell>
          <cell r="AJ1680">
            <v>-57402.643333333333</v>
          </cell>
          <cell r="AK1680">
            <v>-55149.260833333341</v>
          </cell>
          <cell r="AL1680">
            <v>-53880.873750000006</v>
          </cell>
          <cell r="AM1680">
            <v>-52172.683333333327</v>
          </cell>
          <cell r="AN1680">
            <v>-50879.778749999998</v>
          </cell>
          <cell r="AP1680">
            <v>-46990.438750000008</v>
          </cell>
          <cell r="AT1680">
            <v>0</v>
          </cell>
        </row>
        <row r="1681">
          <cell r="J1681">
            <v>-1537250</v>
          </cell>
          <cell r="K1681">
            <v>-1535500</v>
          </cell>
          <cell r="L1681">
            <v>-1495388.06</v>
          </cell>
          <cell r="M1681">
            <v>-1422588.73</v>
          </cell>
          <cell r="N1681">
            <v>-1430891</v>
          </cell>
          <cell r="O1681">
            <v>-1437201</v>
          </cell>
          <cell r="P1681">
            <v>-1938377.52</v>
          </cell>
          <cell r="Q1681">
            <v>-1593400</v>
          </cell>
          <cell r="R1681">
            <v>-2476638.14</v>
          </cell>
          <cell r="S1681">
            <v>-2536606.7999999998</v>
          </cell>
          <cell r="T1681">
            <v>-2698057.16</v>
          </cell>
          <cell r="U1681">
            <v>-2351123.9900000002</v>
          </cell>
          <cell r="V1681">
            <v>-2208659.81</v>
          </cell>
          <cell r="W1681">
            <v>-1996400</v>
          </cell>
          <cell r="X1681">
            <v>-1858536</v>
          </cell>
          <cell r="Y1681">
            <v>-2022389.54</v>
          </cell>
          <cell r="Z1681">
            <v>-1805100</v>
          </cell>
          <cell r="AA1681">
            <v>-1692188.21</v>
          </cell>
          <cell r="AD1681">
            <v>-1709610.9200000002</v>
          </cell>
          <cell r="AE1681">
            <v>-1717441.0941666665</v>
          </cell>
          <cell r="AF1681">
            <v>-1720798.3924999998</v>
          </cell>
          <cell r="AG1681">
            <v>-1770500.8150000002</v>
          </cell>
          <cell r="AH1681">
            <v>-1844976.49</v>
          </cell>
          <cell r="AI1681">
            <v>-1899060.6087499999</v>
          </cell>
          <cell r="AJ1681">
            <v>-1946240.1841666664</v>
          </cell>
          <cell r="AK1681">
            <v>-1980575.5150000004</v>
          </cell>
          <cell r="AL1681">
            <v>-2020698.3795833336</v>
          </cell>
          <cell r="AM1681">
            <v>-2061282.1216666668</v>
          </cell>
          <cell r="AN1681">
            <v>-2087498.6304166669</v>
          </cell>
          <cell r="AP1681">
            <v>-2099125.8287500003</v>
          </cell>
          <cell r="AT1681">
            <v>0</v>
          </cell>
        </row>
        <row r="1682">
          <cell r="J1682">
            <v>-50538</v>
          </cell>
          <cell r="K1682">
            <v>-61608</v>
          </cell>
          <cell r="L1682">
            <v>-61608</v>
          </cell>
          <cell r="M1682">
            <v>-61608</v>
          </cell>
          <cell r="N1682">
            <v>-72678</v>
          </cell>
          <cell r="O1682">
            <v>-72678</v>
          </cell>
          <cell r="P1682">
            <v>-52364.85</v>
          </cell>
          <cell r="Q1682">
            <v>-63434.85</v>
          </cell>
          <cell r="R1682">
            <v>-63434.85</v>
          </cell>
          <cell r="S1682">
            <v>-26326.05</v>
          </cell>
          <cell r="T1682">
            <v>-26326.05</v>
          </cell>
          <cell r="U1682">
            <v>-26326.05</v>
          </cell>
          <cell r="V1682">
            <v>-26326.05</v>
          </cell>
          <cell r="W1682">
            <v>-49519.05</v>
          </cell>
          <cell r="X1682">
            <v>-49519.05</v>
          </cell>
          <cell r="Y1682">
            <v>-49519.05</v>
          </cell>
          <cell r="Z1682">
            <v>-61115.55</v>
          </cell>
          <cell r="AA1682">
            <v>-61115.55</v>
          </cell>
          <cell r="AD1682">
            <v>-57633.856250000004</v>
          </cell>
          <cell r="AE1682">
            <v>-57376.09375</v>
          </cell>
          <cell r="AF1682">
            <v>-57827.131249999999</v>
          </cell>
          <cell r="AG1682">
            <v>-56270.71875</v>
          </cell>
          <cell r="AH1682">
            <v>-54253.056250000001</v>
          </cell>
          <cell r="AI1682">
            <v>-52235.39375000001</v>
          </cell>
          <cell r="AJ1682">
            <v>-50722.856250000004</v>
          </cell>
          <cell r="AK1682">
            <v>-49715.443749999999</v>
          </cell>
          <cell r="AL1682">
            <v>-48708.03125</v>
          </cell>
          <cell r="AM1682">
            <v>-47722.556249999994</v>
          </cell>
          <cell r="AN1682">
            <v>-46759.018749999988</v>
          </cell>
          <cell r="AP1682">
            <v>-46233.374999999993</v>
          </cell>
          <cell r="AT1682">
            <v>0</v>
          </cell>
        </row>
        <row r="1683">
          <cell r="J1683">
            <v>-97929</v>
          </cell>
          <cell r="K1683">
            <v>-118821</v>
          </cell>
          <cell r="L1683">
            <v>-118821</v>
          </cell>
          <cell r="M1683">
            <v>-118821</v>
          </cell>
          <cell r="N1683">
            <v>-139713</v>
          </cell>
          <cell r="O1683">
            <v>-139713</v>
          </cell>
          <cell r="P1683">
            <v>-107941.15</v>
          </cell>
          <cell r="Q1683">
            <v>-128833.15</v>
          </cell>
          <cell r="R1683">
            <v>-128833.15</v>
          </cell>
          <cell r="S1683">
            <v>-59065.15</v>
          </cell>
          <cell r="T1683">
            <v>-59065.15</v>
          </cell>
          <cell r="U1683">
            <v>-59065.15</v>
          </cell>
          <cell r="V1683">
            <v>-59065.15</v>
          </cell>
          <cell r="W1683">
            <v>-102670.15</v>
          </cell>
          <cell r="X1683">
            <v>-102670.15</v>
          </cell>
          <cell r="Y1683">
            <v>-102670.15</v>
          </cell>
          <cell r="Z1683">
            <v>-124472.65</v>
          </cell>
          <cell r="AA1683">
            <v>-124472.65</v>
          </cell>
          <cell r="AD1683">
            <v>-112141.14374999999</v>
          </cell>
          <cell r="AE1683">
            <v>-112201.86458333331</v>
          </cell>
          <cell r="AF1683">
            <v>-113611.21041666665</v>
          </cell>
          <cell r="AG1683">
            <v>-111243.05624999998</v>
          </cell>
          <cell r="AH1683">
            <v>-108004.40208333331</v>
          </cell>
          <cell r="AI1683">
            <v>-104765.74791666666</v>
          </cell>
          <cell r="AJ1683">
            <v>-102473.46875</v>
          </cell>
          <cell r="AK1683">
            <v>-101127.56458333334</v>
          </cell>
          <cell r="AL1683">
            <v>-99781.660416666666</v>
          </cell>
          <cell r="AM1683">
            <v>-98473.693749999991</v>
          </cell>
          <cell r="AN1683">
            <v>-97203.664583333346</v>
          </cell>
          <cell r="AP1683">
            <v>-96492.775000000009</v>
          </cell>
          <cell r="AT1683">
            <v>0</v>
          </cell>
        </row>
        <row r="1684">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D1684">
            <v>0</v>
          </cell>
          <cell r="AE1684">
            <v>0</v>
          </cell>
          <cell r="AF1684">
            <v>0</v>
          </cell>
          <cell r="AG1684">
            <v>0</v>
          </cell>
          <cell r="AH1684">
            <v>0</v>
          </cell>
          <cell r="AI1684">
            <v>0</v>
          </cell>
          <cell r="AJ1684">
            <v>0</v>
          </cell>
          <cell r="AK1684">
            <v>0</v>
          </cell>
          <cell r="AL1684">
            <v>0</v>
          </cell>
          <cell r="AM1684">
            <v>0</v>
          </cell>
          <cell r="AN1684">
            <v>0</v>
          </cell>
          <cell r="AP1684">
            <v>0</v>
          </cell>
          <cell r="AT1684" t="str">
            <v>57</v>
          </cell>
        </row>
        <row r="1685">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D1685">
            <v>0</v>
          </cell>
          <cell r="AE1685">
            <v>0</v>
          </cell>
          <cell r="AF1685">
            <v>0</v>
          </cell>
          <cell r="AG1685">
            <v>0</v>
          </cell>
          <cell r="AH1685">
            <v>0</v>
          </cell>
          <cell r="AI1685">
            <v>0</v>
          </cell>
          <cell r="AJ1685">
            <v>0</v>
          </cell>
          <cell r="AK1685">
            <v>0</v>
          </cell>
          <cell r="AL1685">
            <v>0</v>
          </cell>
          <cell r="AM1685">
            <v>0</v>
          </cell>
          <cell r="AN1685">
            <v>0</v>
          </cell>
          <cell r="AP1685">
            <v>0</v>
          </cell>
          <cell r="AT1685">
            <v>0</v>
          </cell>
        </row>
        <row r="1686">
          <cell r="J1686">
            <v>-631223.56999999995</v>
          </cell>
          <cell r="K1686">
            <v>-629429.85</v>
          </cell>
          <cell r="L1686">
            <v>-629429.85</v>
          </cell>
          <cell r="M1686">
            <v>-629429.85</v>
          </cell>
          <cell r="N1686">
            <v>-625574.47</v>
          </cell>
          <cell r="O1686">
            <v>-625574.47</v>
          </cell>
          <cell r="P1686">
            <v>-625574.47</v>
          </cell>
          <cell r="Q1686">
            <v>-640000</v>
          </cell>
          <cell r="R1686">
            <v>-640000</v>
          </cell>
          <cell r="S1686">
            <v>-640000</v>
          </cell>
          <cell r="T1686">
            <v>-634285</v>
          </cell>
          <cell r="U1686">
            <v>-634285</v>
          </cell>
          <cell r="V1686">
            <v>-634285</v>
          </cell>
          <cell r="W1686">
            <v>-627216.77</v>
          </cell>
          <cell r="X1686">
            <v>-627216.77</v>
          </cell>
          <cell r="Y1686">
            <v>-627216.77</v>
          </cell>
          <cell r="Z1686">
            <v>-621434.80000000005</v>
          </cell>
          <cell r="AA1686">
            <v>-621434.80000000005</v>
          </cell>
          <cell r="AD1686">
            <v>-630515.30583333317</v>
          </cell>
          <cell r="AE1686">
            <v>-630931.97249999992</v>
          </cell>
          <cell r="AF1686">
            <v>-631348.63916666666</v>
          </cell>
          <cell r="AG1686">
            <v>-631684.53208333335</v>
          </cell>
          <cell r="AH1686">
            <v>-631939.65125</v>
          </cell>
          <cell r="AI1686">
            <v>-632194.77041666664</v>
          </cell>
          <cell r="AJ1686">
            <v>-632230.11833333329</v>
          </cell>
          <cell r="AK1686">
            <v>-632045.69499999995</v>
          </cell>
          <cell r="AL1686">
            <v>-631861.27166666661</v>
          </cell>
          <cell r="AM1686">
            <v>-631596.57374999986</v>
          </cell>
          <cell r="AN1686">
            <v>-631251.60124999995</v>
          </cell>
          <cell r="AP1686">
            <v>-630734.14249999996</v>
          </cell>
          <cell r="AT1686" t="str">
            <v>57</v>
          </cell>
        </row>
        <row r="1687">
          <cell r="J1687">
            <v>-199475.25</v>
          </cell>
          <cell r="K1687">
            <v>-197293.25</v>
          </cell>
          <cell r="L1687">
            <v>-197293.25</v>
          </cell>
          <cell r="M1687">
            <v>-197293.25</v>
          </cell>
          <cell r="N1687">
            <v>-196806.75</v>
          </cell>
          <cell r="O1687">
            <v>-196806.75</v>
          </cell>
          <cell r="P1687">
            <v>-196806.75</v>
          </cell>
          <cell r="Q1687">
            <v>-200000</v>
          </cell>
          <cell r="R1687">
            <v>-200000</v>
          </cell>
          <cell r="S1687">
            <v>-200000</v>
          </cell>
          <cell r="T1687">
            <v>-197751.25</v>
          </cell>
          <cell r="U1687">
            <v>-197751.25</v>
          </cell>
          <cell r="V1687">
            <v>-197751.25</v>
          </cell>
          <cell r="W1687">
            <v>-189835.41</v>
          </cell>
          <cell r="X1687">
            <v>-189835.41</v>
          </cell>
          <cell r="Y1687">
            <v>-189835.41</v>
          </cell>
          <cell r="Z1687">
            <v>-189835.41</v>
          </cell>
          <cell r="AA1687">
            <v>-189835.41</v>
          </cell>
          <cell r="AD1687">
            <v>-198393.8125</v>
          </cell>
          <cell r="AE1687">
            <v>-198393.8125</v>
          </cell>
          <cell r="AF1687">
            <v>-198393.8125</v>
          </cell>
          <cell r="AG1687">
            <v>-198321.97916666666</v>
          </cell>
          <cell r="AH1687">
            <v>-198178.3125</v>
          </cell>
          <cell r="AI1687">
            <v>-198034.64583333334</v>
          </cell>
          <cell r="AJ1687">
            <v>-197652.06916666668</v>
          </cell>
          <cell r="AK1687">
            <v>-197030.58250000002</v>
          </cell>
          <cell r="AL1687">
            <v>-196409.09583333333</v>
          </cell>
          <cell r="AM1687">
            <v>-195807.88</v>
          </cell>
          <cell r="AN1687">
            <v>-195226.93499999997</v>
          </cell>
          <cell r="AP1687">
            <v>-194355.51749999996</v>
          </cell>
          <cell r="AT1687" t="str">
            <v>57</v>
          </cell>
        </row>
        <row r="1688">
          <cell r="J1688">
            <v>-530428.43000000005</v>
          </cell>
          <cell r="K1688">
            <v>-529545.53</v>
          </cell>
          <cell r="L1688">
            <v>-556000</v>
          </cell>
          <cell r="M1688">
            <v>-556000</v>
          </cell>
          <cell r="N1688">
            <v>-552321.25</v>
          </cell>
          <cell r="O1688">
            <v>-552321.25</v>
          </cell>
          <cell r="P1688">
            <v>-552321.25</v>
          </cell>
          <cell r="Q1688">
            <v>-556500</v>
          </cell>
          <cell r="R1688">
            <v>-556500</v>
          </cell>
          <cell r="S1688">
            <v>-556500</v>
          </cell>
          <cell r="T1688">
            <v>-551520.36</v>
          </cell>
          <cell r="U1688">
            <v>-551520.36</v>
          </cell>
          <cell r="V1688">
            <v>-551520.36</v>
          </cell>
          <cell r="W1688">
            <v>-550234.19999999995</v>
          </cell>
          <cell r="X1688">
            <v>-550234.19999999995</v>
          </cell>
          <cell r="Y1688">
            <v>-550234.19999999995</v>
          </cell>
          <cell r="Z1688">
            <v>-550099.19999999995</v>
          </cell>
          <cell r="AA1688">
            <v>-550099.19999999995</v>
          </cell>
          <cell r="AD1688">
            <v>-541087.04749999999</v>
          </cell>
          <cell r="AE1688">
            <v>-543295.38083333336</v>
          </cell>
          <cell r="AF1688">
            <v>-545503.71416666673</v>
          </cell>
          <cell r="AG1688">
            <v>-547486.71125000005</v>
          </cell>
          <cell r="AH1688">
            <v>-549244.37208333332</v>
          </cell>
          <cell r="AI1688">
            <v>-551002.03291666682</v>
          </cell>
          <cell r="AJ1688">
            <v>-552742.8912500001</v>
          </cell>
          <cell r="AK1688">
            <v>-553364.67750000011</v>
          </cell>
          <cell r="AL1688">
            <v>-552884.19416666671</v>
          </cell>
          <cell r="AM1688">
            <v>-552551.36708333332</v>
          </cell>
          <cell r="AN1688">
            <v>-552366.19624999992</v>
          </cell>
          <cell r="AP1688">
            <v>-552088.44000000006</v>
          </cell>
          <cell r="AT1688" t="str">
            <v>57</v>
          </cell>
        </row>
        <row r="1689">
          <cell r="J1689">
            <v>-258000</v>
          </cell>
          <cell r="K1689">
            <v>-258000</v>
          </cell>
          <cell r="L1689">
            <v>-258000</v>
          </cell>
          <cell r="M1689">
            <v>-258000</v>
          </cell>
          <cell r="N1689">
            <v>-258000</v>
          </cell>
          <cell r="O1689">
            <v>-258000</v>
          </cell>
          <cell r="P1689">
            <v>-258000</v>
          </cell>
          <cell r="Q1689">
            <v>-258000</v>
          </cell>
          <cell r="R1689">
            <v>-258000</v>
          </cell>
          <cell r="S1689">
            <v>-258000</v>
          </cell>
          <cell r="T1689">
            <v>-258000</v>
          </cell>
          <cell r="U1689">
            <v>-258000</v>
          </cell>
          <cell r="V1689">
            <v>-258000</v>
          </cell>
          <cell r="W1689">
            <v>-258000</v>
          </cell>
          <cell r="X1689">
            <v>-258000</v>
          </cell>
          <cell r="Y1689">
            <v>-258000</v>
          </cell>
          <cell r="Z1689">
            <v>-258000</v>
          </cell>
          <cell r="AA1689">
            <v>-258000</v>
          </cell>
          <cell r="AD1689">
            <v>-258000</v>
          </cell>
          <cell r="AE1689">
            <v>-258000</v>
          </cell>
          <cell r="AF1689">
            <v>-258000</v>
          </cell>
          <cell r="AG1689">
            <v>-258000</v>
          </cell>
          <cell r="AH1689">
            <v>-258000</v>
          </cell>
          <cell r="AI1689">
            <v>-258000</v>
          </cell>
          <cell r="AJ1689">
            <v>-258000</v>
          </cell>
          <cell r="AK1689">
            <v>-258000</v>
          </cell>
          <cell r="AL1689">
            <v>-258000</v>
          </cell>
          <cell r="AM1689">
            <v>-258000</v>
          </cell>
          <cell r="AN1689">
            <v>-258000</v>
          </cell>
          <cell r="AP1689">
            <v>-258000</v>
          </cell>
          <cell r="AT1689">
            <v>0</v>
          </cell>
        </row>
        <row r="1690">
          <cell r="J1690">
            <v>-3302394.74</v>
          </cell>
          <cell r="K1690">
            <v>-3302394.74</v>
          </cell>
          <cell r="L1690">
            <v>-3302394.74</v>
          </cell>
          <cell r="M1690">
            <v>-3302394.74</v>
          </cell>
          <cell r="N1690">
            <v>-3298050.5</v>
          </cell>
          <cell r="O1690">
            <v>-3298050.5</v>
          </cell>
          <cell r="P1690">
            <v>-3298050.5</v>
          </cell>
          <cell r="Q1690">
            <v>-2475000</v>
          </cell>
          <cell r="R1690">
            <v>-2475000</v>
          </cell>
          <cell r="S1690">
            <v>-2475000</v>
          </cell>
          <cell r="T1690">
            <v>-2475000</v>
          </cell>
          <cell r="U1690">
            <v>-2475000</v>
          </cell>
          <cell r="V1690">
            <v>-2475000</v>
          </cell>
          <cell r="W1690">
            <v>-2475000</v>
          </cell>
          <cell r="X1690">
            <v>-2475000</v>
          </cell>
          <cell r="Y1690">
            <v>-2475000</v>
          </cell>
          <cell r="Z1690">
            <v>-2469837.39</v>
          </cell>
          <cell r="AA1690">
            <v>-2469837.39</v>
          </cell>
          <cell r="AD1690">
            <v>-3266334.9950000006</v>
          </cell>
          <cell r="AE1690">
            <v>-3197584.9950000006</v>
          </cell>
          <cell r="AF1690">
            <v>-3128834.9949999996</v>
          </cell>
          <cell r="AG1690">
            <v>-3059985.2141666668</v>
          </cell>
          <cell r="AH1690">
            <v>-2991035.6524999999</v>
          </cell>
          <cell r="AI1690">
            <v>-2922086.0908333329</v>
          </cell>
          <cell r="AJ1690">
            <v>-2853136.5291666668</v>
          </cell>
          <cell r="AK1690">
            <v>-2784186.9675000003</v>
          </cell>
          <cell r="AL1690">
            <v>-2715237.4058333333</v>
          </cell>
          <cell r="AM1690">
            <v>-2646253.7454166668</v>
          </cell>
          <cell r="AN1690">
            <v>-2577235.9862500001</v>
          </cell>
          <cell r="AP1690">
            <v>-2473709.3475000001</v>
          </cell>
          <cell r="AT1690" t="str">
            <v>57</v>
          </cell>
        </row>
        <row r="1691">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D1691">
            <v>0</v>
          </cell>
          <cell r="AE1691">
            <v>0</v>
          </cell>
          <cell r="AF1691">
            <v>0</v>
          </cell>
          <cell r="AG1691">
            <v>0</v>
          </cell>
          <cell r="AH1691">
            <v>0</v>
          </cell>
          <cell r="AI1691">
            <v>0</v>
          </cell>
          <cell r="AJ1691">
            <v>0</v>
          </cell>
          <cell r="AK1691">
            <v>0</v>
          </cell>
          <cell r="AL1691">
            <v>0</v>
          </cell>
          <cell r="AM1691">
            <v>0</v>
          </cell>
          <cell r="AN1691">
            <v>0</v>
          </cell>
          <cell r="AP1691">
            <v>0</v>
          </cell>
          <cell r="AT1691">
            <v>0</v>
          </cell>
        </row>
        <row r="1692">
          <cell r="J1692">
            <v>-236393.37</v>
          </cell>
          <cell r="K1692">
            <v>-235736.74</v>
          </cell>
          <cell r="L1692">
            <v>-235736.74</v>
          </cell>
          <cell r="M1692">
            <v>-235736.74</v>
          </cell>
          <cell r="N1692">
            <v>-235736.74</v>
          </cell>
          <cell r="O1692">
            <v>-235736.74</v>
          </cell>
          <cell r="P1692">
            <v>-235736.74</v>
          </cell>
          <cell r="Q1692">
            <v>-222200</v>
          </cell>
          <cell r="R1692">
            <v>-222200</v>
          </cell>
          <cell r="S1692">
            <v>-222200</v>
          </cell>
          <cell r="T1692">
            <v>-218840</v>
          </cell>
          <cell r="U1692">
            <v>-218840</v>
          </cell>
          <cell r="V1692">
            <v>-218840</v>
          </cell>
          <cell r="W1692">
            <v>-217382.37</v>
          </cell>
          <cell r="X1692">
            <v>-217382.37</v>
          </cell>
          <cell r="Y1692">
            <v>-217382.37</v>
          </cell>
          <cell r="Z1692">
            <v>-214546.24</v>
          </cell>
          <cell r="AA1692">
            <v>-214546.24</v>
          </cell>
          <cell r="AD1692">
            <v>-236016.71249999999</v>
          </cell>
          <cell r="AE1692">
            <v>-234616.71249999999</v>
          </cell>
          <cell r="AF1692">
            <v>-233216.71249999999</v>
          </cell>
          <cell r="AG1692">
            <v>-231785.3220833333</v>
          </cell>
          <cell r="AH1692">
            <v>-230322.54125000001</v>
          </cell>
          <cell r="AI1692">
            <v>-228859.76041666666</v>
          </cell>
          <cell r="AJ1692">
            <v>-227363.60458333336</v>
          </cell>
          <cell r="AK1692">
            <v>-225834.07375000001</v>
          </cell>
          <cell r="AL1692">
            <v>-224304.54291666669</v>
          </cell>
          <cell r="AM1692">
            <v>-222656.84</v>
          </cell>
          <cell r="AN1692">
            <v>-220890.965</v>
          </cell>
          <cell r="AP1692">
            <v>-217825.48583333334</v>
          </cell>
          <cell r="AT1692" t="str">
            <v>57</v>
          </cell>
        </row>
        <row r="1693">
          <cell r="J1693">
            <v>-30000</v>
          </cell>
          <cell r="K1693">
            <v>-30000</v>
          </cell>
          <cell r="L1693">
            <v>-30000</v>
          </cell>
          <cell r="M1693">
            <v>-30000</v>
          </cell>
          <cell r="N1693">
            <v>-30000</v>
          </cell>
          <cell r="O1693">
            <v>-30000</v>
          </cell>
          <cell r="P1693">
            <v>-30000</v>
          </cell>
          <cell r="Q1693">
            <v>-30000</v>
          </cell>
          <cell r="R1693">
            <v>-30000</v>
          </cell>
          <cell r="S1693">
            <v>-30000</v>
          </cell>
          <cell r="T1693">
            <v>-30000</v>
          </cell>
          <cell r="U1693">
            <v>-30000</v>
          </cell>
          <cell r="V1693">
            <v>-30000</v>
          </cell>
          <cell r="W1693">
            <v>-30000</v>
          </cell>
          <cell r="X1693">
            <v>-30000</v>
          </cell>
          <cell r="Y1693">
            <v>-30000</v>
          </cell>
          <cell r="Z1693">
            <v>-30000</v>
          </cell>
          <cell r="AA1693">
            <v>-30000</v>
          </cell>
          <cell r="AD1693">
            <v>-30000</v>
          </cell>
          <cell r="AE1693">
            <v>-30000</v>
          </cell>
          <cell r="AF1693">
            <v>-30000</v>
          </cell>
          <cell r="AG1693">
            <v>-30000</v>
          </cell>
          <cell r="AH1693">
            <v>-30000</v>
          </cell>
          <cell r="AI1693">
            <v>-30000</v>
          </cell>
          <cell r="AJ1693">
            <v>-30000</v>
          </cell>
          <cell r="AK1693">
            <v>-30000</v>
          </cell>
          <cell r="AL1693">
            <v>-30000</v>
          </cell>
          <cell r="AM1693">
            <v>-30000</v>
          </cell>
          <cell r="AN1693">
            <v>-30000</v>
          </cell>
          <cell r="AP1693">
            <v>-30000</v>
          </cell>
          <cell r="AT1693" t="str">
            <v>57</v>
          </cell>
        </row>
        <row r="1694">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D1694">
            <v>0</v>
          </cell>
          <cell r="AE1694">
            <v>0</v>
          </cell>
          <cell r="AF1694">
            <v>0</v>
          </cell>
          <cell r="AG1694">
            <v>0</v>
          </cell>
          <cell r="AH1694">
            <v>0</v>
          </cell>
          <cell r="AI1694">
            <v>0</v>
          </cell>
          <cell r="AJ1694">
            <v>0</v>
          </cell>
          <cell r="AK1694">
            <v>0</v>
          </cell>
          <cell r="AL1694">
            <v>0</v>
          </cell>
          <cell r="AM1694">
            <v>0</v>
          </cell>
          <cell r="AN1694">
            <v>0</v>
          </cell>
          <cell r="AP1694">
            <v>0</v>
          </cell>
          <cell r="AT1694" t="str">
            <v>57</v>
          </cell>
        </row>
        <row r="1695">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D1695">
            <v>0</v>
          </cell>
          <cell r="AE1695">
            <v>0</v>
          </cell>
          <cell r="AF1695">
            <v>0</v>
          </cell>
          <cell r="AG1695">
            <v>0</v>
          </cell>
          <cell r="AH1695">
            <v>0</v>
          </cell>
          <cell r="AI1695">
            <v>0</v>
          </cell>
          <cell r="AJ1695">
            <v>0</v>
          </cell>
          <cell r="AK1695">
            <v>0</v>
          </cell>
          <cell r="AL1695">
            <v>0</v>
          </cell>
          <cell r="AM1695">
            <v>0</v>
          </cell>
          <cell r="AN1695">
            <v>0</v>
          </cell>
          <cell r="AP1695">
            <v>0</v>
          </cell>
          <cell r="AT1695" t="str">
            <v>57</v>
          </cell>
        </row>
        <row r="1696">
          <cell r="J1696">
            <v>-1293823.8700000001</v>
          </cell>
          <cell r="K1696">
            <v>-1283084.1399999999</v>
          </cell>
          <cell r="L1696">
            <v>-1283084.1399999999</v>
          </cell>
          <cell r="M1696">
            <v>-1283084.1399999999</v>
          </cell>
          <cell r="N1696">
            <v>-1109593.6399999999</v>
          </cell>
          <cell r="O1696">
            <v>-1109593.6399999999</v>
          </cell>
          <cell r="P1696">
            <v>-1109593.6399999999</v>
          </cell>
          <cell r="Q1696">
            <v>-1270000</v>
          </cell>
          <cell r="R1696">
            <v>-1270000</v>
          </cell>
          <cell r="S1696">
            <v>-1270000</v>
          </cell>
          <cell r="T1696">
            <v>-1269670.5</v>
          </cell>
          <cell r="U1696">
            <v>-1269670.5</v>
          </cell>
          <cell r="V1696">
            <v>-1269670.5</v>
          </cell>
          <cell r="W1696">
            <v>-1215053.5</v>
          </cell>
          <cell r="X1696">
            <v>-1215053.5</v>
          </cell>
          <cell r="Y1696">
            <v>-1215053.5</v>
          </cell>
          <cell r="Z1696">
            <v>-1214873</v>
          </cell>
          <cell r="AA1696">
            <v>-1214873</v>
          </cell>
          <cell r="AD1696">
            <v>-1245375.4125000003</v>
          </cell>
          <cell r="AE1696">
            <v>-1242875.4125000001</v>
          </cell>
          <cell r="AF1696">
            <v>-1240375.4125000001</v>
          </cell>
          <cell r="AG1696">
            <v>-1238119.0220833335</v>
          </cell>
          <cell r="AH1696">
            <v>-1236106.24125</v>
          </cell>
          <cell r="AI1696">
            <v>-1234093.4604166667</v>
          </cell>
          <cell r="AJ1696">
            <v>-1230252.46</v>
          </cell>
          <cell r="AK1696">
            <v>-1224583.24</v>
          </cell>
          <cell r="AL1696">
            <v>-1218914.02</v>
          </cell>
          <cell r="AM1696">
            <v>-1220466.05</v>
          </cell>
          <cell r="AN1696">
            <v>-1229239.33</v>
          </cell>
          <cell r="AP1696">
            <v>-1242399.25</v>
          </cell>
          <cell r="AT1696" t="str">
            <v>57</v>
          </cell>
        </row>
        <row r="1697">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D1697">
            <v>0</v>
          </cell>
          <cell r="AE1697">
            <v>0</v>
          </cell>
          <cell r="AF1697">
            <v>0</v>
          </cell>
          <cell r="AG1697">
            <v>0</v>
          </cell>
          <cell r="AH1697">
            <v>0</v>
          </cell>
          <cell r="AI1697">
            <v>0</v>
          </cell>
          <cell r="AJ1697">
            <v>0</v>
          </cell>
          <cell r="AK1697">
            <v>0</v>
          </cell>
          <cell r="AL1697">
            <v>0</v>
          </cell>
          <cell r="AM1697">
            <v>0</v>
          </cell>
          <cell r="AN1697">
            <v>0</v>
          </cell>
          <cell r="AP1697">
            <v>0</v>
          </cell>
          <cell r="AT1697">
            <v>0</v>
          </cell>
        </row>
        <row r="1698">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D1698">
            <v>0</v>
          </cell>
          <cell r="AE1698">
            <v>0</v>
          </cell>
          <cell r="AF1698">
            <v>0</v>
          </cell>
          <cell r="AG1698">
            <v>0</v>
          </cell>
          <cell r="AH1698">
            <v>0</v>
          </cell>
          <cell r="AI1698">
            <v>0</v>
          </cell>
          <cell r="AJ1698">
            <v>0</v>
          </cell>
          <cell r="AK1698">
            <v>0</v>
          </cell>
          <cell r="AL1698">
            <v>0</v>
          </cell>
          <cell r="AM1698">
            <v>0</v>
          </cell>
          <cell r="AN1698">
            <v>0</v>
          </cell>
          <cell r="AP1698">
            <v>0</v>
          </cell>
          <cell r="AT1698" t="str">
            <v>57</v>
          </cell>
        </row>
        <row r="1699">
          <cell r="J1699">
            <v>-550000</v>
          </cell>
          <cell r="K1699">
            <v>-550000</v>
          </cell>
          <cell r="L1699">
            <v>-550000</v>
          </cell>
          <cell r="M1699">
            <v>-550000</v>
          </cell>
          <cell r="N1699">
            <v>-550000</v>
          </cell>
          <cell r="O1699">
            <v>-550000</v>
          </cell>
          <cell r="P1699">
            <v>-550000</v>
          </cell>
          <cell r="Q1699">
            <v>-550000</v>
          </cell>
          <cell r="R1699">
            <v>-550000</v>
          </cell>
          <cell r="S1699">
            <v>-550000</v>
          </cell>
          <cell r="T1699">
            <v>-550000</v>
          </cell>
          <cell r="U1699">
            <v>-550000</v>
          </cell>
          <cell r="V1699">
            <v>-550000</v>
          </cell>
          <cell r="W1699">
            <v>-550000</v>
          </cell>
          <cell r="X1699">
            <v>-550000</v>
          </cell>
          <cell r="Y1699">
            <v>-550000</v>
          </cell>
          <cell r="Z1699">
            <v>-550000</v>
          </cell>
          <cell r="AA1699">
            <v>-550000</v>
          </cell>
          <cell r="AD1699">
            <v>-550000</v>
          </cell>
          <cell r="AE1699">
            <v>-550000</v>
          </cell>
          <cell r="AF1699">
            <v>-550000</v>
          </cell>
          <cell r="AG1699">
            <v>-550000</v>
          </cell>
          <cell r="AH1699">
            <v>-550000</v>
          </cell>
          <cell r="AI1699">
            <v>-550000</v>
          </cell>
          <cell r="AJ1699">
            <v>-550000</v>
          </cell>
          <cell r="AK1699">
            <v>-550000</v>
          </cell>
          <cell r="AL1699">
            <v>-550000</v>
          </cell>
          <cell r="AM1699">
            <v>-550000</v>
          </cell>
          <cell r="AN1699">
            <v>-550000</v>
          </cell>
          <cell r="AP1699">
            <v>-550000</v>
          </cell>
          <cell r="AT1699">
            <v>0</v>
          </cell>
        </row>
        <row r="1700">
          <cell r="J1700">
            <v>-2473994.61</v>
          </cell>
          <cell r="K1700">
            <v>-7450000</v>
          </cell>
          <cell r="L1700">
            <v>-7450000</v>
          </cell>
          <cell r="M1700">
            <v>-7450000</v>
          </cell>
          <cell r="N1700">
            <v>-7417375.0499999998</v>
          </cell>
          <cell r="O1700">
            <v>-7417375.0499999998</v>
          </cell>
          <cell r="P1700">
            <v>-7417375.0499999998</v>
          </cell>
          <cell r="Q1700">
            <v>-7450000</v>
          </cell>
          <cell r="R1700">
            <v>-7450000</v>
          </cell>
          <cell r="S1700">
            <v>-7450000</v>
          </cell>
          <cell r="T1700">
            <v>-7405505.5999999996</v>
          </cell>
          <cell r="U1700">
            <v>-7405505.5999999996</v>
          </cell>
          <cell r="V1700">
            <v>-7405505.5999999996</v>
          </cell>
          <cell r="W1700">
            <v>-7364177.9199999999</v>
          </cell>
          <cell r="X1700">
            <v>-7364177.9199999999</v>
          </cell>
          <cell r="Y1700">
            <v>-7364177.9199999999</v>
          </cell>
          <cell r="Z1700">
            <v>-7281029.54</v>
          </cell>
          <cell r="AA1700">
            <v>-7281029.54</v>
          </cell>
          <cell r="AD1700">
            <v>-5166592.4149999991</v>
          </cell>
          <cell r="AE1700">
            <v>-5579092.4149999991</v>
          </cell>
          <cell r="AF1700">
            <v>-5991592.4149999991</v>
          </cell>
          <cell r="AG1700">
            <v>-6403322.0395833328</v>
          </cell>
          <cell r="AH1700">
            <v>-6814281.2887499994</v>
          </cell>
          <cell r="AI1700">
            <v>-7225240.5379166668</v>
          </cell>
          <cell r="AJ1700">
            <v>-7427144.2424999988</v>
          </cell>
          <cell r="AK1700">
            <v>-7419992.4024999999</v>
          </cell>
          <cell r="AL1700">
            <v>-7412840.5625</v>
          </cell>
          <cell r="AM1700">
            <v>-7403583.5795833347</v>
          </cell>
          <cell r="AN1700">
            <v>-7392221.4537500003</v>
          </cell>
          <cell r="AP1700">
            <v>-7368928.2650000015</v>
          </cell>
          <cell r="AT1700" t="str">
            <v>57</v>
          </cell>
        </row>
        <row r="1701">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D1701">
            <v>0</v>
          </cell>
          <cell r="AE1701">
            <v>0</v>
          </cell>
          <cell r="AF1701">
            <v>0</v>
          </cell>
          <cell r="AG1701">
            <v>0</v>
          </cell>
          <cell r="AH1701">
            <v>0</v>
          </cell>
          <cell r="AI1701">
            <v>0</v>
          </cell>
          <cell r="AJ1701">
            <v>0</v>
          </cell>
          <cell r="AK1701">
            <v>0</v>
          </cell>
          <cell r="AL1701">
            <v>0</v>
          </cell>
          <cell r="AM1701">
            <v>0</v>
          </cell>
          <cell r="AN1701">
            <v>0</v>
          </cell>
          <cell r="AP1701">
            <v>0</v>
          </cell>
          <cell r="AT1701">
            <v>0</v>
          </cell>
        </row>
        <row r="1702">
          <cell r="J1702">
            <v>-2050000</v>
          </cell>
          <cell r="K1702">
            <v>-2048450</v>
          </cell>
          <cell r="L1702">
            <v>-2048450</v>
          </cell>
          <cell r="M1702">
            <v>-2048450</v>
          </cell>
          <cell r="N1702">
            <v>-1844511.1</v>
          </cell>
          <cell r="O1702">
            <v>-1844511.1</v>
          </cell>
          <cell r="P1702">
            <v>-1844511.1</v>
          </cell>
          <cell r="Q1702">
            <v>-2380000</v>
          </cell>
          <cell r="R1702">
            <v>-2380000</v>
          </cell>
          <cell r="S1702">
            <v>-2380000</v>
          </cell>
          <cell r="T1702">
            <v>-2329080.6</v>
          </cell>
          <cell r="U1702">
            <v>-2329080.6</v>
          </cell>
          <cell r="V1702">
            <v>-2329080.6</v>
          </cell>
          <cell r="W1702">
            <v>-2237090.94</v>
          </cell>
          <cell r="X1702">
            <v>-2237090.94</v>
          </cell>
          <cell r="Y1702">
            <v>-2237090.94</v>
          </cell>
          <cell r="Z1702">
            <v>-1885646.11</v>
          </cell>
          <cell r="AA1702">
            <v>-1885646.11</v>
          </cell>
          <cell r="AD1702">
            <v>-2011990.2750000004</v>
          </cell>
          <cell r="AE1702">
            <v>-2039490.2750000001</v>
          </cell>
          <cell r="AF1702">
            <v>-2066990.2750000001</v>
          </cell>
          <cell r="AG1702">
            <v>-2092368.6333333331</v>
          </cell>
          <cell r="AH1702">
            <v>-2115625.35</v>
          </cell>
          <cell r="AI1702">
            <v>-2138882.0666666669</v>
          </cell>
          <cell r="AJ1702">
            <v>-2158370.4641666668</v>
          </cell>
          <cell r="AK1702">
            <v>-2174090.5425000004</v>
          </cell>
          <cell r="AL1702">
            <v>-2189810.6208333336</v>
          </cell>
          <cell r="AM1702">
            <v>-2199384.6187500004</v>
          </cell>
          <cell r="AN1702">
            <v>-2202812.5362500004</v>
          </cell>
          <cell r="AP1702">
            <v>-2207954.4124999996</v>
          </cell>
          <cell r="AT1702" t="str">
            <v>57</v>
          </cell>
        </row>
        <row r="1703">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D1703">
            <v>0</v>
          </cell>
          <cell r="AE1703">
            <v>0</v>
          </cell>
          <cell r="AF1703">
            <v>0</v>
          </cell>
          <cell r="AG1703">
            <v>0</v>
          </cell>
          <cell r="AH1703">
            <v>0</v>
          </cell>
          <cell r="AI1703">
            <v>0</v>
          </cell>
          <cell r="AJ1703">
            <v>0</v>
          </cell>
          <cell r="AK1703">
            <v>0</v>
          </cell>
          <cell r="AL1703">
            <v>0</v>
          </cell>
          <cell r="AM1703">
            <v>0</v>
          </cell>
          <cell r="AN1703">
            <v>0</v>
          </cell>
          <cell r="AP1703">
            <v>0</v>
          </cell>
          <cell r="AT1703">
            <v>0</v>
          </cell>
        </row>
        <row r="1704">
          <cell r="J1704">
            <v>-499874.44</v>
          </cell>
          <cell r="K1704">
            <v>-499874.44</v>
          </cell>
          <cell r="L1704">
            <v>-499874.44</v>
          </cell>
          <cell r="M1704">
            <v>-499874.44</v>
          </cell>
          <cell r="N1704">
            <v>-491741.09</v>
          </cell>
          <cell r="O1704">
            <v>-491741.09</v>
          </cell>
          <cell r="P1704">
            <v>-491741.09</v>
          </cell>
          <cell r="Q1704">
            <v>-484500</v>
          </cell>
          <cell r="R1704">
            <v>-484500</v>
          </cell>
          <cell r="S1704">
            <v>-484500</v>
          </cell>
          <cell r="T1704">
            <v>-484500</v>
          </cell>
          <cell r="U1704">
            <v>-484500</v>
          </cell>
          <cell r="V1704">
            <v>-484500</v>
          </cell>
          <cell r="W1704">
            <v>-484500</v>
          </cell>
          <cell r="X1704">
            <v>-484500</v>
          </cell>
          <cell r="Y1704">
            <v>-484500</v>
          </cell>
          <cell r="Z1704">
            <v>-484500</v>
          </cell>
          <cell r="AA1704">
            <v>-484500</v>
          </cell>
          <cell r="AD1704">
            <v>-493997.49249999993</v>
          </cell>
          <cell r="AE1704">
            <v>-493997.49249999993</v>
          </cell>
          <cell r="AF1704">
            <v>-493997.49249999999</v>
          </cell>
          <cell r="AG1704">
            <v>-493356.89083333331</v>
          </cell>
          <cell r="AH1704">
            <v>-492075.68749999994</v>
          </cell>
          <cell r="AI1704">
            <v>-490794.48416666663</v>
          </cell>
          <cell r="AJ1704">
            <v>-489513.28083333332</v>
          </cell>
          <cell r="AK1704">
            <v>-488232.07749999996</v>
          </cell>
          <cell r="AL1704">
            <v>-486950.87416666659</v>
          </cell>
          <cell r="AM1704">
            <v>-486008.56041666662</v>
          </cell>
          <cell r="AN1704">
            <v>-485405.13624999998</v>
          </cell>
          <cell r="AP1704">
            <v>-484500</v>
          </cell>
          <cell r="AT1704" t="str">
            <v>57</v>
          </cell>
        </row>
        <row r="1705">
          <cell r="J1705">
            <v>-20000</v>
          </cell>
          <cell r="K1705">
            <v>-20000</v>
          </cell>
          <cell r="L1705">
            <v>-20000</v>
          </cell>
          <cell r="M1705">
            <v>-20000</v>
          </cell>
          <cell r="N1705">
            <v>-20000</v>
          </cell>
          <cell r="O1705">
            <v>-20000</v>
          </cell>
          <cell r="P1705">
            <v>-20000</v>
          </cell>
          <cell r="Q1705">
            <v>-20000</v>
          </cell>
          <cell r="R1705">
            <v>-20000</v>
          </cell>
          <cell r="S1705">
            <v>-20000</v>
          </cell>
          <cell r="T1705">
            <v>-20000</v>
          </cell>
          <cell r="U1705">
            <v>-20000</v>
          </cell>
          <cell r="V1705">
            <v>-20000</v>
          </cell>
          <cell r="W1705">
            <v>-20000</v>
          </cell>
          <cell r="X1705">
            <v>-20000</v>
          </cell>
          <cell r="Y1705">
            <v>-20000</v>
          </cell>
          <cell r="Z1705">
            <v>-20000</v>
          </cell>
          <cell r="AA1705">
            <v>-20000</v>
          </cell>
          <cell r="AD1705">
            <v>-20000</v>
          </cell>
          <cell r="AE1705">
            <v>-20000</v>
          </cell>
          <cell r="AF1705">
            <v>-20000</v>
          </cell>
          <cell r="AG1705">
            <v>-20000</v>
          </cell>
          <cell r="AH1705">
            <v>-20000</v>
          </cell>
          <cell r="AI1705">
            <v>-20000</v>
          </cell>
          <cell r="AJ1705">
            <v>-20000</v>
          </cell>
          <cell r="AK1705">
            <v>-20000</v>
          </cell>
          <cell r="AL1705">
            <v>-20000</v>
          </cell>
          <cell r="AM1705">
            <v>-20000</v>
          </cell>
          <cell r="AN1705">
            <v>-20000</v>
          </cell>
          <cell r="AP1705">
            <v>-20000</v>
          </cell>
          <cell r="AT1705">
            <v>0</v>
          </cell>
        </row>
        <row r="1706">
          <cell r="J1706">
            <v>-200000</v>
          </cell>
          <cell r="K1706">
            <v>-200000</v>
          </cell>
          <cell r="L1706">
            <v>-200000</v>
          </cell>
          <cell r="M1706">
            <v>-200000</v>
          </cell>
          <cell r="N1706">
            <v>-200000</v>
          </cell>
          <cell r="O1706">
            <v>-200000</v>
          </cell>
          <cell r="P1706">
            <v>-200000</v>
          </cell>
          <cell r="Q1706">
            <v>-200000</v>
          </cell>
          <cell r="R1706">
            <v>-200000</v>
          </cell>
          <cell r="S1706">
            <v>-200000</v>
          </cell>
          <cell r="T1706">
            <v>-200000</v>
          </cell>
          <cell r="U1706">
            <v>-200000</v>
          </cell>
          <cell r="V1706">
            <v>-200000</v>
          </cell>
          <cell r="W1706">
            <v>-200000</v>
          </cell>
          <cell r="X1706">
            <v>-200000</v>
          </cell>
          <cell r="Y1706">
            <v>-200000</v>
          </cell>
          <cell r="Z1706">
            <v>-200000</v>
          </cell>
          <cell r="AA1706">
            <v>-200000</v>
          </cell>
          <cell r="AD1706">
            <v>-200000</v>
          </cell>
          <cell r="AE1706">
            <v>-200000</v>
          </cell>
          <cell r="AF1706">
            <v>-200000</v>
          </cell>
          <cell r="AG1706">
            <v>-200000</v>
          </cell>
          <cell r="AH1706">
            <v>-200000</v>
          </cell>
          <cell r="AI1706">
            <v>-200000</v>
          </cell>
          <cell r="AJ1706">
            <v>-200000</v>
          </cell>
          <cell r="AK1706">
            <v>-200000</v>
          </cell>
          <cell r="AL1706">
            <v>-200000</v>
          </cell>
          <cell r="AM1706">
            <v>-200000</v>
          </cell>
          <cell r="AN1706">
            <v>-200000</v>
          </cell>
          <cell r="AP1706">
            <v>-200000</v>
          </cell>
          <cell r="AT1706" t="str">
            <v>57</v>
          </cell>
        </row>
        <row r="1707">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D1707">
            <v>0</v>
          </cell>
          <cell r="AE1707">
            <v>0</v>
          </cell>
          <cell r="AF1707">
            <v>0</v>
          </cell>
          <cell r="AG1707">
            <v>0</v>
          </cell>
          <cell r="AH1707">
            <v>0</v>
          </cell>
          <cell r="AI1707">
            <v>0</v>
          </cell>
          <cell r="AJ1707">
            <v>0</v>
          </cell>
          <cell r="AK1707">
            <v>0</v>
          </cell>
          <cell r="AL1707">
            <v>0</v>
          </cell>
          <cell r="AM1707">
            <v>0</v>
          </cell>
          <cell r="AN1707">
            <v>0</v>
          </cell>
          <cell r="AP1707">
            <v>0</v>
          </cell>
          <cell r="AT1707">
            <v>0</v>
          </cell>
        </row>
        <row r="1708">
          <cell r="J1708">
            <v>-140000</v>
          </cell>
          <cell r="K1708">
            <v>-140000</v>
          </cell>
          <cell r="L1708">
            <v>-140000</v>
          </cell>
          <cell r="M1708">
            <v>-140000</v>
          </cell>
          <cell r="N1708">
            <v>-130200.01</v>
          </cell>
          <cell r="O1708">
            <v>-130200.01</v>
          </cell>
          <cell r="P1708">
            <v>-130200.01</v>
          </cell>
          <cell r="Q1708">
            <v>-140000</v>
          </cell>
          <cell r="R1708">
            <v>-140000</v>
          </cell>
          <cell r="S1708">
            <v>-140000</v>
          </cell>
          <cell r="T1708">
            <v>-140000</v>
          </cell>
          <cell r="U1708">
            <v>-140000</v>
          </cell>
          <cell r="V1708">
            <v>-140000</v>
          </cell>
          <cell r="W1708">
            <v>-140000</v>
          </cell>
          <cell r="X1708">
            <v>-140000</v>
          </cell>
          <cell r="Y1708">
            <v>-140000</v>
          </cell>
          <cell r="Z1708">
            <v>-140000</v>
          </cell>
          <cell r="AA1708">
            <v>-140000</v>
          </cell>
          <cell r="AD1708">
            <v>-137550.0025</v>
          </cell>
          <cell r="AE1708">
            <v>-137550.0025</v>
          </cell>
          <cell r="AF1708">
            <v>-137550.0025</v>
          </cell>
          <cell r="AG1708">
            <v>-137550.0025</v>
          </cell>
          <cell r="AH1708">
            <v>-137550.0025</v>
          </cell>
          <cell r="AI1708">
            <v>-137550.0025</v>
          </cell>
          <cell r="AJ1708">
            <v>-137550.0025</v>
          </cell>
          <cell r="AK1708">
            <v>-137550.0025</v>
          </cell>
          <cell r="AL1708">
            <v>-137550.0025</v>
          </cell>
          <cell r="AM1708">
            <v>-137958.33541666667</v>
          </cell>
          <cell r="AN1708">
            <v>-138775.00125</v>
          </cell>
          <cell r="AP1708">
            <v>-140000</v>
          </cell>
          <cell r="AT1708" t="str">
            <v>57</v>
          </cell>
        </row>
        <row r="1709">
          <cell r="J1709">
            <v>-497197.75</v>
          </cell>
          <cell r="K1709">
            <v>-500000</v>
          </cell>
          <cell r="L1709">
            <v>-500000</v>
          </cell>
          <cell r="M1709">
            <v>-500000</v>
          </cell>
          <cell r="N1709">
            <v>-496725</v>
          </cell>
          <cell r="O1709">
            <v>-494723.5</v>
          </cell>
          <cell r="P1709">
            <v>-491806.25</v>
          </cell>
          <cell r="Q1709">
            <v>-500000</v>
          </cell>
          <cell r="R1709">
            <v>-501524.87</v>
          </cell>
          <cell r="S1709">
            <v>-500699.62</v>
          </cell>
          <cell r="T1709">
            <v>-500000</v>
          </cell>
          <cell r="U1709">
            <v>-499333.5</v>
          </cell>
          <cell r="V1709">
            <v>-495065.35</v>
          </cell>
          <cell r="W1709">
            <v>-500000</v>
          </cell>
          <cell r="X1709">
            <v>-500000</v>
          </cell>
          <cell r="Y1709">
            <v>-500000</v>
          </cell>
          <cell r="Z1709">
            <v>-500000</v>
          </cell>
          <cell r="AA1709">
            <v>-500000</v>
          </cell>
          <cell r="AD1709">
            <v>-498335.21666666662</v>
          </cell>
          <cell r="AE1709">
            <v>-498407.70916666667</v>
          </cell>
          <cell r="AF1709">
            <v>-498518.30875000003</v>
          </cell>
          <cell r="AG1709">
            <v>-498556.41583333333</v>
          </cell>
          <cell r="AH1709">
            <v>-498528.64500000002</v>
          </cell>
          <cell r="AI1709">
            <v>-498412.02416666667</v>
          </cell>
          <cell r="AJ1709">
            <v>-498323.17416666663</v>
          </cell>
          <cell r="AK1709">
            <v>-498323.17416666663</v>
          </cell>
          <cell r="AL1709">
            <v>-498323.17416666663</v>
          </cell>
          <cell r="AM1709">
            <v>-498459.63250000001</v>
          </cell>
          <cell r="AN1709">
            <v>-498815.94500000001</v>
          </cell>
          <cell r="AP1709">
            <v>-499718.61166666663</v>
          </cell>
          <cell r="AT1709" t="str">
            <v>56</v>
          </cell>
        </row>
        <row r="1710">
          <cell r="J1710">
            <v>-100000</v>
          </cell>
          <cell r="K1710">
            <v>-100000</v>
          </cell>
          <cell r="L1710">
            <v>-100000</v>
          </cell>
          <cell r="M1710">
            <v>-100000</v>
          </cell>
          <cell r="N1710">
            <v>-100000</v>
          </cell>
          <cell r="O1710">
            <v>-100000</v>
          </cell>
          <cell r="P1710">
            <v>-100000</v>
          </cell>
          <cell r="Q1710">
            <v>-100000</v>
          </cell>
          <cell r="R1710">
            <v>-100000</v>
          </cell>
          <cell r="S1710">
            <v>-100000</v>
          </cell>
          <cell r="T1710">
            <v>-100000</v>
          </cell>
          <cell r="U1710">
            <v>-100000</v>
          </cell>
          <cell r="V1710">
            <v>-100000</v>
          </cell>
          <cell r="W1710">
            <v>-100000</v>
          </cell>
          <cell r="X1710">
            <v>-100000</v>
          </cell>
          <cell r="Y1710">
            <v>-100000</v>
          </cell>
          <cell r="Z1710">
            <v>-100000</v>
          </cell>
          <cell r="AA1710">
            <v>-100000</v>
          </cell>
          <cell r="AD1710">
            <v>-100000</v>
          </cell>
          <cell r="AE1710">
            <v>-100000</v>
          </cell>
          <cell r="AF1710">
            <v>-100000</v>
          </cell>
          <cell r="AG1710">
            <v>-100000</v>
          </cell>
          <cell r="AH1710">
            <v>-100000</v>
          </cell>
          <cell r="AI1710">
            <v>-100000</v>
          </cell>
          <cell r="AJ1710">
            <v>-100000</v>
          </cell>
          <cell r="AK1710">
            <v>-100000</v>
          </cell>
          <cell r="AL1710">
            <v>-100000</v>
          </cell>
          <cell r="AM1710">
            <v>-100000</v>
          </cell>
          <cell r="AN1710">
            <v>-100000</v>
          </cell>
          <cell r="AP1710">
            <v>-100000</v>
          </cell>
          <cell r="AT1710" t="str">
            <v>57</v>
          </cell>
        </row>
        <row r="1711">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D1711">
            <v>0</v>
          </cell>
          <cell r="AE1711">
            <v>0</v>
          </cell>
          <cell r="AF1711">
            <v>0</v>
          </cell>
          <cell r="AG1711">
            <v>0</v>
          </cell>
          <cell r="AH1711">
            <v>0</v>
          </cell>
          <cell r="AI1711">
            <v>0</v>
          </cell>
          <cell r="AJ1711">
            <v>0</v>
          </cell>
          <cell r="AK1711">
            <v>0</v>
          </cell>
          <cell r="AL1711">
            <v>0</v>
          </cell>
          <cell r="AM1711">
            <v>0</v>
          </cell>
          <cell r="AN1711">
            <v>0</v>
          </cell>
          <cell r="AP1711">
            <v>0</v>
          </cell>
          <cell r="AT1711">
            <v>0</v>
          </cell>
        </row>
        <row r="1712">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D1712">
            <v>0</v>
          </cell>
          <cell r="AE1712">
            <v>0</v>
          </cell>
          <cell r="AF1712">
            <v>0</v>
          </cell>
          <cell r="AG1712">
            <v>0</v>
          </cell>
          <cell r="AH1712">
            <v>0</v>
          </cell>
          <cell r="AI1712">
            <v>0</v>
          </cell>
          <cell r="AJ1712">
            <v>0</v>
          </cell>
          <cell r="AK1712">
            <v>0</v>
          </cell>
          <cell r="AL1712">
            <v>0</v>
          </cell>
          <cell r="AM1712">
            <v>0</v>
          </cell>
          <cell r="AN1712">
            <v>0</v>
          </cell>
          <cell r="AP1712">
            <v>0</v>
          </cell>
          <cell r="AT1712">
            <v>0</v>
          </cell>
        </row>
        <row r="1713">
          <cell r="J1713">
            <v>-347291</v>
          </cell>
          <cell r="K1713">
            <v>-341105.8</v>
          </cell>
          <cell r="L1713">
            <v>-341105.8</v>
          </cell>
          <cell r="M1713">
            <v>-341105.8</v>
          </cell>
          <cell r="N1713">
            <v>-325453.49</v>
          </cell>
          <cell r="O1713">
            <v>-325453.49</v>
          </cell>
          <cell r="P1713">
            <v>-325453.49</v>
          </cell>
          <cell r="Q1713">
            <v>-350000</v>
          </cell>
          <cell r="R1713">
            <v>-350000</v>
          </cell>
          <cell r="S1713">
            <v>-350000</v>
          </cell>
          <cell r="T1713">
            <v>-347460.2</v>
          </cell>
          <cell r="U1713">
            <v>-347460.2</v>
          </cell>
          <cell r="V1713">
            <v>-347460.2</v>
          </cell>
          <cell r="W1713">
            <v>-346532.2</v>
          </cell>
          <cell r="X1713">
            <v>-346532.2</v>
          </cell>
          <cell r="Y1713">
            <v>-346532.2</v>
          </cell>
          <cell r="Z1713">
            <v>-338209.07</v>
          </cell>
          <cell r="AA1713">
            <v>-338209.07</v>
          </cell>
          <cell r="AD1713">
            <v>-340962.57250000001</v>
          </cell>
          <cell r="AE1713">
            <v>-340962.57250000001</v>
          </cell>
          <cell r="AF1713">
            <v>-340962.57250000001</v>
          </cell>
          <cell r="AG1713">
            <v>-340969.6225</v>
          </cell>
          <cell r="AH1713">
            <v>-340983.72250000003</v>
          </cell>
          <cell r="AI1713">
            <v>-340997.82250000007</v>
          </cell>
          <cell r="AJ1713">
            <v>-341230.97250000009</v>
          </cell>
          <cell r="AK1713">
            <v>-341683.17250000004</v>
          </cell>
          <cell r="AL1713">
            <v>-342135.37250000006</v>
          </cell>
          <cell r="AM1713">
            <v>-342892.95500000007</v>
          </cell>
          <cell r="AN1713">
            <v>-343955.92</v>
          </cell>
          <cell r="AP1713">
            <v>-345550.36749999999</v>
          </cell>
          <cell r="AT1713" t="str">
            <v>57</v>
          </cell>
        </row>
        <row r="1714">
          <cell r="J1714">
            <v>-88616.68</v>
          </cell>
          <cell r="K1714">
            <v>-87501.68</v>
          </cell>
          <cell r="L1714">
            <v>-87501.68</v>
          </cell>
          <cell r="M1714">
            <v>-87501.68</v>
          </cell>
          <cell r="N1714">
            <v>-87093.43</v>
          </cell>
          <cell r="O1714">
            <v>-87093.43</v>
          </cell>
          <cell r="P1714">
            <v>-87093.43</v>
          </cell>
          <cell r="Q1714">
            <v>-100000</v>
          </cell>
          <cell r="R1714">
            <v>-100000</v>
          </cell>
          <cell r="S1714">
            <v>-100000</v>
          </cell>
          <cell r="T1714">
            <v>-60436.55</v>
          </cell>
          <cell r="U1714">
            <v>-60436.55</v>
          </cell>
          <cell r="V1714">
            <v>-60436.55</v>
          </cell>
          <cell r="W1714">
            <v>-155.86000000000001</v>
          </cell>
          <cell r="X1714">
            <v>-155.86000000000001</v>
          </cell>
          <cell r="Y1714">
            <v>-155.86000000000001</v>
          </cell>
          <cell r="Z1714">
            <v>15782.99</v>
          </cell>
          <cell r="AA1714">
            <v>15782.99</v>
          </cell>
          <cell r="AD1714">
            <v>-90802.947499999966</v>
          </cell>
          <cell r="AE1714">
            <v>-90802.947499999966</v>
          </cell>
          <cell r="AF1714">
            <v>-90802.947499999995</v>
          </cell>
          <cell r="AG1714">
            <v>-89628.775416666656</v>
          </cell>
          <cell r="AH1714">
            <v>-87280.431250000009</v>
          </cell>
          <cell r="AI1714">
            <v>-84932.087083333332</v>
          </cell>
          <cell r="AJ1714">
            <v>-80118.505833333344</v>
          </cell>
          <cell r="AK1714">
            <v>-72839.687500000015</v>
          </cell>
          <cell r="AL1714">
            <v>-65560.869166666685</v>
          </cell>
          <cell r="AM1714">
            <v>-57634.942500000005</v>
          </cell>
          <cell r="AN1714">
            <v>-49061.907499999994</v>
          </cell>
          <cell r="AP1714">
            <v>-36202.354999999996</v>
          </cell>
          <cell r="AT1714" t="str">
            <v>57</v>
          </cell>
        </row>
        <row r="1715">
          <cell r="J1715">
            <v>-50000</v>
          </cell>
          <cell r="K1715">
            <v>-50000</v>
          </cell>
          <cell r="L1715">
            <v>-50000</v>
          </cell>
          <cell r="M1715">
            <v>-50000</v>
          </cell>
          <cell r="N1715">
            <v>-50000</v>
          </cell>
          <cell r="O1715">
            <v>-50000</v>
          </cell>
          <cell r="P1715">
            <v>-50000</v>
          </cell>
          <cell r="Q1715">
            <v>-50000</v>
          </cell>
          <cell r="R1715">
            <v>-50000</v>
          </cell>
          <cell r="S1715">
            <v>-50000</v>
          </cell>
          <cell r="T1715">
            <v>-50000</v>
          </cell>
          <cell r="U1715">
            <v>-50000</v>
          </cell>
          <cell r="V1715">
            <v>-50000</v>
          </cell>
          <cell r="W1715">
            <v>-50000</v>
          </cell>
          <cell r="X1715">
            <v>-50000</v>
          </cell>
          <cell r="Y1715">
            <v>-50000</v>
          </cell>
          <cell r="Z1715">
            <v>-50000</v>
          </cell>
          <cell r="AA1715">
            <v>-50000</v>
          </cell>
          <cell r="AD1715">
            <v>-50000</v>
          </cell>
          <cell r="AE1715">
            <v>-50000</v>
          </cell>
          <cell r="AF1715">
            <v>-50000</v>
          </cell>
          <cell r="AG1715">
            <v>-50000</v>
          </cell>
          <cell r="AH1715">
            <v>-50000</v>
          </cell>
          <cell r="AI1715">
            <v>-50000</v>
          </cell>
          <cell r="AJ1715">
            <v>-50000</v>
          </cell>
          <cell r="AK1715">
            <v>-50000</v>
          </cell>
          <cell r="AL1715">
            <v>-50000</v>
          </cell>
          <cell r="AM1715">
            <v>-50000</v>
          </cell>
          <cell r="AN1715">
            <v>-50000</v>
          </cell>
          <cell r="AP1715">
            <v>-50000</v>
          </cell>
          <cell r="AT1715">
            <v>0</v>
          </cell>
        </row>
        <row r="1716">
          <cell r="J1716">
            <v>-2867992.26</v>
          </cell>
          <cell r="K1716">
            <v>-2804475.3</v>
          </cell>
          <cell r="L1716">
            <v>-2804475.3</v>
          </cell>
          <cell r="M1716">
            <v>-2804475.3</v>
          </cell>
          <cell r="N1716">
            <v>-2780916.19</v>
          </cell>
          <cell r="O1716">
            <v>-2780916.19</v>
          </cell>
          <cell r="P1716">
            <v>-2780916.19</v>
          </cell>
          <cell r="Q1716">
            <v>-2925000</v>
          </cell>
          <cell r="R1716">
            <v>-2925000</v>
          </cell>
          <cell r="S1716">
            <v>-2925000</v>
          </cell>
          <cell r="T1716">
            <v>-2587409.08</v>
          </cell>
          <cell r="U1716">
            <v>-2587409.08</v>
          </cell>
          <cell r="V1716">
            <v>-2587409.08</v>
          </cell>
          <cell r="W1716">
            <v>-2478137.3199999998</v>
          </cell>
          <cell r="X1716">
            <v>-2478137.3199999998</v>
          </cell>
          <cell r="Y1716">
            <v>-2478137.3199999998</v>
          </cell>
          <cell r="Z1716">
            <v>-2398813.86</v>
          </cell>
          <cell r="AA1716">
            <v>-2398813.86</v>
          </cell>
          <cell r="AD1716">
            <v>-2844595.9375</v>
          </cell>
          <cell r="AE1716">
            <v>-2844595.9375</v>
          </cell>
          <cell r="AF1716">
            <v>-2844595.9375</v>
          </cell>
          <cell r="AG1716">
            <v>-2832904.9716666671</v>
          </cell>
          <cell r="AH1716">
            <v>-2809523.0400000005</v>
          </cell>
          <cell r="AI1716">
            <v>-2786141.1083333329</v>
          </cell>
          <cell r="AJ1716">
            <v>-2760852.7266666661</v>
          </cell>
          <cell r="AK1716">
            <v>-2733657.8949999991</v>
          </cell>
          <cell r="AL1716">
            <v>-2706463.063333333</v>
          </cell>
          <cell r="AM1716">
            <v>-2676944.7170833331</v>
          </cell>
          <cell r="AN1716">
            <v>-2645102.8562499997</v>
          </cell>
          <cell r="AP1716">
            <v>-2709840.0649999999</v>
          </cell>
          <cell r="AT1716" t="str">
            <v>57</v>
          </cell>
        </row>
        <row r="1717">
          <cell r="J1717">
            <v>-250000</v>
          </cell>
          <cell r="K1717">
            <v>-250000</v>
          </cell>
          <cell r="L1717">
            <v>-250000</v>
          </cell>
          <cell r="M1717">
            <v>-250000</v>
          </cell>
          <cell r="N1717">
            <v>-250000</v>
          </cell>
          <cell r="O1717">
            <v>-250000</v>
          </cell>
          <cell r="P1717">
            <v>-250000</v>
          </cell>
          <cell r="Q1717">
            <v>-250000</v>
          </cell>
          <cell r="R1717">
            <v>-250000</v>
          </cell>
          <cell r="S1717">
            <v>-250000</v>
          </cell>
          <cell r="T1717">
            <v>-250000</v>
          </cell>
          <cell r="U1717">
            <v>-250000</v>
          </cell>
          <cell r="V1717">
            <v>-250000</v>
          </cell>
          <cell r="W1717">
            <v>-250000</v>
          </cell>
          <cell r="X1717">
            <v>-250000</v>
          </cell>
          <cell r="Y1717">
            <v>-250000</v>
          </cell>
          <cell r="Z1717">
            <v>-250000</v>
          </cell>
          <cell r="AA1717">
            <v>-250000</v>
          </cell>
          <cell r="AD1717">
            <v>-250000</v>
          </cell>
          <cell r="AE1717">
            <v>-250000</v>
          </cell>
          <cell r="AF1717">
            <v>-250000</v>
          </cell>
          <cell r="AG1717">
            <v>-250000</v>
          </cell>
          <cell r="AH1717">
            <v>-250000</v>
          </cell>
          <cell r="AI1717">
            <v>-250000</v>
          </cell>
          <cell r="AJ1717">
            <v>-250000</v>
          </cell>
          <cell r="AK1717">
            <v>-250000</v>
          </cell>
          <cell r="AL1717">
            <v>-250000</v>
          </cell>
          <cell r="AM1717">
            <v>-250000</v>
          </cell>
          <cell r="AN1717">
            <v>-250000</v>
          </cell>
          <cell r="AP1717">
            <v>-250000</v>
          </cell>
          <cell r="AT1717" t="str">
            <v>57</v>
          </cell>
        </row>
        <row r="1718">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D1718">
            <v>0</v>
          </cell>
          <cell r="AE1718">
            <v>0</v>
          </cell>
          <cell r="AF1718">
            <v>0</v>
          </cell>
          <cell r="AG1718">
            <v>0</v>
          </cell>
          <cell r="AH1718">
            <v>0</v>
          </cell>
          <cell r="AI1718">
            <v>0</v>
          </cell>
          <cell r="AJ1718">
            <v>0</v>
          </cell>
          <cell r="AK1718">
            <v>0</v>
          </cell>
          <cell r="AL1718">
            <v>0</v>
          </cell>
          <cell r="AM1718">
            <v>0</v>
          </cell>
          <cell r="AN1718">
            <v>0</v>
          </cell>
          <cell r="AP1718">
            <v>0</v>
          </cell>
          <cell r="AT1718">
            <v>0</v>
          </cell>
        </row>
        <row r="1719">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D1719">
            <v>0</v>
          </cell>
          <cell r="AE1719">
            <v>0</v>
          </cell>
          <cell r="AF1719">
            <v>0</v>
          </cell>
          <cell r="AG1719">
            <v>0</v>
          </cell>
          <cell r="AH1719">
            <v>0</v>
          </cell>
          <cell r="AI1719">
            <v>0</v>
          </cell>
          <cell r="AJ1719">
            <v>0</v>
          </cell>
          <cell r="AK1719">
            <v>0</v>
          </cell>
          <cell r="AL1719">
            <v>0</v>
          </cell>
          <cell r="AM1719">
            <v>0</v>
          </cell>
          <cell r="AN1719">
            <v>0</v>
          </cell>
          <cell r="AP1719">
            <v>0</v>
          </cell>
          <cell r="AT1719">
            <v>0</v>
          </cell>
        </row>
        <row r="1720">
          <cell r="J1720">
            <v>-545580.69999999995</v>
          </cell>
          <cell r="K1720">
            <v>-483640.36</v>
          </cell>
          <cell r="L1720">
            <v>-483640.36</v>
          </cell>
          <cell r="M1720">
            <v>-483640.36</v>
          </cell>
          <cell r="N1720">
            <v>-492962.47</v>
          </cell>
          <cell r="O1720">
            <v>-492962.47</v>
          </cell>
          <cell r="P1720">
            <v>-492962.47</v>
          </cell>
          <cell r="Q1720">
            <v>-250000</v>
          </cell>
          <cell r="R1720">
            <v>-250000</v>
          </cell>
          <cell r="S1720">
            <v>-250000</v>
          </cell>
          <cell r="T1720">
            <v>-89261.46</v>
          </cell>
          <cell r="U1720">
            <v>-89261.46</v>
          </cell>
          <cell r="V1720">
            <v>-89261.46</v>
          </cell>
          <cell r="W1720">
            <v>51720.33</v>
          </cell>
          <cell r="X1720">
            <v>51720.33</v>
          </cell>
          <cell r="Y1720">
            <v>51720.33</v>
          </cell>
          <cell r="Z1720">
            <v>39699.61</v>
          </cell>
          <cell r="AA1720">
            <v>39699.61</v>
          </cell>
          <cell r="AD1720">
            <v>-515962.54916666658</v>
          </cell>
          <cell r="AE1720">
            <v>-486795.88249999989</v>
          </cell>
          <cell r="AF1720">
            <v>-457629.21583333326</v>
          </cell>
          <cell r="AG1720">
            <v>-424032.58083333325</v>
          </cell>
          <cell r="AH1720">
            <v>-386005.97749999998</v>
          </cell>
          <cell r="AI1720">
            <v>-347979.3741666667</v>
          </cell>
          <cell r="AJ1720">
            <v>-306659.37708333333</v>
          </cell>
          <cell r="AK1720">
            <v>-262045.98624999996</v>
          </cell>
          <cell r="AL1720">
            <v>-217432.59541666668</v>
          </cell>
          <cell r="AM1720">
            <v>-172931.64666666664</v>
          </cell>
          <cell r="AN1720">
            <v>-128543.13999999996</v>
          </cell>
          <cell r="AP1720">
            <v>-57793.71333333334</v>
          </cell>
          <cell r="AT1720" t="str">
            <v>57</v>
          </cell>
        </row>
        <row r="1721">
          <cell r="J1721">
            <v>-75000</v>
          </cell>
          <cell r="K1721">
            <v>-75000</v>
          </cell>
          <cell r="L1721">
            <v>-75000</v>
          </cell>
          <cell r="M1721">
            <v>-75000</v>
          </cell>
          <cell r="N1721">
            <v>-75000</v>
          </cell>
          <cell r="O1721">
            <v>-75000</v>
          </cell>
          <cell r="P1721">
            <v>-75000</v>
          </cell>
          <cell r="Q1721">
            <v>-75000</v>
          </cell>
          <cell r="R1721">
            <v>-75000</v>
          </cell>
          <cell r="S1721">
            <v>-75000</v>
          </cell>
          <cell r="T1721">
            <v>-75000</v>
          </cell>
          <cell r="U1721">
            <v>-75000</v>
          </cell>
          <cell r="V1721">
            <v>-75000</v>
          </cell>
          <cell r="W1721">
            <v>-75000</v>
          </cell>
          <cell r="X1721">
            <v>-75000</v>
          </cell>
          <cell r="Y1721">
            <v>-75000</v>
          </cell>
          <cell r="Z1721">
            <v>-73456.5</v>
          </cell>
          <cell r="AA1721">
            <v>-73456.5</v>
          </cell>
          <cell r="AD1721">
            <v>-75000</v>
          </cell>
          <cell r="AE1721">
            <v>-75000</v>
          </cell>
          <cell r="AF1721">
            <v>-75000</v>
          </cell>
          <cell r="AG1721">
            <v>-75000</v>
          </cell>
          <cell r="AH1721">
            <v>-75000</v>
          </cell>
          <cell r="AI1721">
            <v>-75000</v>
          </cell>
          <cell r="AJ1721">
            <v>-75000</v>
          </cell>
          <cell r="AK1721">
            <v>-75000</v>
          </cell>
          <cell r="AL1721">
            <v>-75000</v>
          </cell>
          <cell r="AM1721">
            <v>-74935.6875</v>
          </cell>
          <cell r="AN1721">
            <v>-74807.0625</v>
          </cell>
          <cell r="AP1721">
            <v>-74614.125</v>
          </cell>
          <cell r="AT1721" t="str">
            <v>57</v>
          </cell>
        </row>
        <row r="1722">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D1722">
            <v>0</v>
          </cell>
          <cell r="AE1722">
            <v>0</v>
          </cell>
          <cell r="AF1722">
            <v>0</v>
          </cell>
          <cell r="AG1722">
            <v>0</v>
          </cell>
          <cell r="AH1722">
            <v>0</v>
          </cell>
          <cell r="AI1722">
            <v>0</v>
          </cell>
          <cell r="AJ1722">
            <v>0</v>
          </cell>
          <cell r="AK1722">
            <v>0</v>
          </cell>
          <cell r="AL1722">
            <v>0</v>
          </cell>
          <cell r="AM1722">
            <v>0</v>
          </cell>
          <cell r="AN1722">
            <v>0</v>
          </cell>
          <cell r="AP1722">
            <v>0</v>
          </cell>
          <cell r="AT1722" t="str">
            <v>57</v>
          </cell>
        </row>
        <row r="1723">
          <cell r="J1723">
            <v>-8841357</v>
          </cell>
          <cell r="K1723">
            <v>-8841357</v>
          </cell>
          <cell r="L1723">
            <v>-8841357</v>
          </cell>
          <cell r="M1723">
            <v>-8841357</v>
          </cell>
          <cell r="N1723">
            <v>-8841357</v>
          </cell>
          <cell r="O1723">
            <v>-8841357</v>
          </cell>
          <cell r="P1723">
            <v>-8841357</v>
          </cell>
          <cell r="Q1723">
            <v>-8841357</v>
          </cell>
          <cell r="R1723">
            <v>-5973891</v>
          </cell>
          <cell r="S1723">
            <v>-5973891</v>
          </cell>
          <cell r="T1723">
            <v>-5973891</v>
          </cell>
          <cell r="U1723">
            <v>-5973891</v>
          </cell>
          <cell r="V1723">
            <v>-5973891</v>
          </cell>
          <cell r="W1723">
            <v>-5973891</v>
          </cell>
          <cell r="X1723">
            <v>-5973891</v>
          </cell>
          <cell r="Y1723">
            <v>-5973891</v>
          </cell>
          <cell r="Z1723">
            <v>-5973891</v>
          </cell>
          <cell r="AA1723">
            <v>-5973891</v>
          </cell>
          <cell r="AD1723">
            <v>-8960834.75</v>
          </cell>
          <cell r="AE1723">
            <v>-8721879.25</v>
          </cell>
          <cell r="AF1723">
            <v>-8482923.75</v>
          </cell>
          <cell r="AG1723">
            <v>-8243968.25</v>
          </cell>
          <cell r="AH1723">
            <v>-8005012.75</v>
          </cell>
          <cell r="AI1723">
            <v>-7766057.25</v>
          </cell>
          <cell r="AJ1723">
            <v>-7527101.75</v>
          </cell>
          <cell r="AK1723">
            <v>-7288146.25</v>
          </cell>
          <cell r="AL1723">
            <v>-7049190.75</v>
          </cell>
          <cell r="AM1723">
            <v>-6810235.25</v>
          </cell>
          <cell r="AN1723">
            <v>-6571279.75</v>
          </cell>
          <cell r="AP1723">
            <v>-6093368.75</v>
          </cell>
          <cell r="AT1723" t="str">
            <v>56</v>
          </cell>
        </row>
        <row r="1724">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D1724">
            <v>0</v>
          </cell>
          <cell r="AE1724">
            <v>0</v>
          </cell>
          <cell r="AF1724">
            <v>0</v>
          </cell>
          <cell r="AG1724">
            <v>0</v>
          </cell>
          <cell r="AH1724">
            <v>0</v>
          </cell>
          <cell r="AI1724">
            <v>0</v>
          </cell>
          <cell r="AJ1724">
            <v>0</v>
          </cell>
          <cell r="AK1724">
            <v>0</v>
          </cell>
          <cell r="AL1724">
            <v>0</v>
          </cell>
          <cell r="AM1724">
            <v>0</v>
          </cell>
          <cell r="AN1724">
            <v>0</v>
          </cell>
          <cell r="AP1724">
            <v>0</v>
          </cell>
          <cell r="AT1724" t="str">
            <v>57</v>
          </cell>
        </row>
        <row r="1725">
          <cell r="J1725">
            <v>-50000</v>
          </cell>
          <cell r="K1725">
            <v>-50000</v>
          </cell>
          <cell r="L1725">
            <v>-50000</v>
          </cell>
          <cell r="M1725">
            <v>-50000</v>
          </cell>
          <cell r="N1725">
            <v>-50000</v>
          </cell>
          <cell r="O1725">
            <v>-50000</v>
          </cell>
          <cell r="P1725">
            <v>-50000</v>
          </cell>
          <cell r="Q1725">
            <v>-50000</v>
          </cell>
          <cell r="R1725">
            <v>-50000</v>
          </cell>
          <cell r="S1725">
            <v>-50000</v>
          </cell>
          <cell r="T1725">
            <v>-50000</v>
          </cell>
          <cell r="U1725">
            <v>-50000</v>
          </cell>
          <cell r="V1725">
            <v>-50000</v>
          </cell>
          <cell r="W1725">
            <v>-50000</v>
          </cell>
          <cell r="X1725">
            <v>-50000</v>
          </cell>
          <cell r="Y1725">
            <v>-50000</v>
          </cell>
          <cell r="Z1725">
            <v>-50000</v>
          </cell>
          <cell r="AA1725">
            <v>-50000</v>
          </cell>
          <cell r="AD1725">
            <v>-50000</v>
          </cell>
          <cell r="AE1725">
            <v>-50000</v>
          </cell>
          <cell r="AF1725">
            <v>-50000</v>
          </cell>
          <cell r="AG1725">
            <v>-50000</v>
          </cell>
          <cell r="AH1725">
            <v>-50000</v>
          </cell>
          <cell r="AI1725">
            <v>-50000</v>
          </cell>
          <cell r="AJ1725">
            <v>-50000</v>
          </cell>
          <cell r="AK1725">
            <v>-50000</v>
          </cell>
          <cell r="AL1725">
            <v>-50000</v>
          </cell>
          <cell r="AM1725">
            <v>-50000</v>
          </cell>
          <cell r="AN1725">
            <v>-50000</v>
          </cell>
          <cell r="AP1725">
            <v>-50000</v>
          </cell>
          <cell r="AT1725" t="str">
            <v>57</v>
          </cell>
        </row>
        <row r="1726">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D1726">
            <v>0</v>
          </cell>
          <cell r="AE1726">
            <v>0</v>
          </cell>
          <cell r="AF1726">
            <v>0</v>
          </cell>
          <cell r="AG1726">
            <v>0</v>
          </cell>
          <cell r="AH1726">
            <v>0</v>
          </cell>
          <cell r="AI1726">
            <v>0</v>
          </cell>
          <cell r="AJ1726">
            <v>0</v>
          </cell>
          <cell r="AK1726">
            <v>0</v>
          </cell>
          <cell r="AL1726">
            <v>0</v>
          </cell>
          <cell r="AM1726">
            <v>0</v>
          </cell>
          <cell r="AN1726">
            <v>0</v>
          </cell>
          <cell r="AP1726">
            <v>0</v>
          </cell>
          <cell r="AT1726" t="str">
            <v>57</v>
          </cell>
        </row>
        <row r="1727">
          <cell r="J1727">
            <v>-103859</v>
          </cell>
          <cell r="K1727">
            <v>-89566.8</v>
          </cell>
          <cell r="L1727">
            <v>-89566.8</v>
          </cell>
          <cell r="M1727">
            <v>-89566.8</v>
          </cell>
          <cell r="N1727">
            <v>-182506.68</v>
          </cell>
          <cell r="O1727">
            <v>-182506.68</v>
          </cell>
          <cell r="P1727">
            <v>-182506.68</v>
          </cell>
          <cell r="Q1727">
            <v>-114999.83</v>
          </cell>
          <cell r="R1727">
            <v>-114999.83</v>
          </cell>
          <cell r="S1727">
            <v>-114999.83</v>
          </cell>
          <cell r="T1727">
            <v>-114999.83</v>
          </cell>
          <cell r="U1727">
            <v>-114999.83</v>
          </cell>
          <cell r="V1727">
            <v>-114999.83</v>
          </cell>
          <cell r="W1727">
            <v>-114999.83</v>
          </cell>
          <cell r="X1727">
            <v>-114999.83</v>
          </cell>
          <cell r="Y1727">
            <v>-114999.83</v>
          </cell>
          <cell r="Z1727">
            <v>-49763.24</v>
          </cell>
          <cell r="AA1727">
            <v>-49763.24</v>
          </cell>
          <cell r="AD1727">
            <v>-124816.44624999999</v>
          </cell>
          <cell r="AE1727">
            <v>-123983.09875</v>
          </cell>
          <cell r="AF1727">
            <v>-123149.75125000002</v>
          </cell>
          <cell r="AG1727">
            <v>-123197.27875000001</v>
          </cell>
          <cell r="AH1727">
            <v>-124125.68125000001</v>
          </cell>
          <cell r="AI1727">
            <v>-125054.08375000001</v>
          </cell>
          <cell r="AJ1727">
            <v>-126577.99458333333</v>
          </cell>
          <cell r="AK1727">
            <v>-128697.41375000001</v>
          </cell>
          <cell r="AL1727">
            <v>-130816.83291666668</v>
          </cell>
          <cell r="AM1727">
            <v>-126345.56583333334</v>
          </cell>
          <cell r="AN1727">
            <v>-115283.61249999999</v>
          </cell>
          <cell r="AP1727">
            <v>-235565.68958333333</v>
          </cell>
          <cell r="AT1727" t="str">
            <v>57</v>
          </cell>
        </row>
        <row r="1728">
          <cell r="J1728">
            <v>-96000</v>
          </cell>
          <cell r="K1728">
            <v>-96000</v>
          </cell>
          <cell r="L1728">
            <v>-96000</v>
          </cell>
          <cell r="M1728">
            <v>-96000</v>
          </cell>
          <cell r="N1728">
            <v>-96000</v>
          </cell>
          <cell r="O1728">
            <v>-96000</v>
          </cell>
          <cell r="P1728">
            <v>-96000</v>
          </cell>
          <cell r="Q1728">
            <v>-96000</v>
          </cell>
          <cell r="R1728">
            <v>-96000</v>
          </cell>
          <cell r="S1728">
            <v>-96000</v>
          </cell>
          <cell r="T1728">
            <v>-96000</v>
          </cell>
          <cell r="U1728">
            <v>-96000</v>
          </cell>
          <cell r="V1728">
            <v>-96000</v>
          </cell>
          <cell r="W1728">
            <v>-96000</v>
          </cell>
          <cell r="X1728">
            <v>-96000</v>
          </cell>
          <cell r="Y1728">
            <v>-96000</v>
          </cell>
          <cell r="Z1728">
            <v>-96000</v>
          </cell>
          <cell r="AA1728">
            <v>-96000</v>
          </cell>
          <cell r="AD1728">
            <v>-96000</v>
          </cell>
          <cell r="AE1728">
            <v>-96000</v>
          </cell>
          <cell r="AF1728">
            <v>-96000</v>
          </cell>
          <cell r="AG1728">
            <v>-96000</v>
          </cell>
          <cell r="AH1728">
            <v>-96000</v>
          </cell>
          <cell r="AI1728">
            <v>-96000</v>
          </cell>
          <cell r="AJ1728">
            <v>-96000</v>
          </cell>
          <cell r="AK1728">
            <v>-96000</v>
          </cell>
          <cell r="AL1728">
            <v>-96000</v>
          </cell>
          <cell r="AM1728">
            <v>-96000</v>
          </cell>
          <cell r="AN1728">
            <v>-96000</v>
          </cell>
          <cell r="AP1728">
            <v>-96000</v>
          </cell>
          <cell r="AT1728" t="str">
            <v>57</v>
          </cell>
        </row>
        <row r="1729">
          <cell r="J1729">
            <v>-124867306</v>
          </cell>
          <cell r="K1729">
            <v>-124867306</v>
          </cell>
          <cell r="L1729">
            <v>-124867306</v>
          </cell>
          <cell r="M1729">
            <v>-124867306</v>
          </cell>
          <cell r="N1729">
            <v>-124867306</v>
          </cell>
          <cell r="O1729">
            <v>-124867306</v>
          </cell>
          <cell r="P1729">
            <v>-124867306</v>
          </cell>
          <cell r="Q1729">
            <v>-124867306</v>
          </cell>
          <cell r="R1729">
            <v>-104341173</v>
          </cell>
          <cell r="S1729">
            <v>-104341173</v>
          </cell>
          <cell r="T1729">
            <v>-104341173</v>
          </cell>
          <cell r="U1729">
            <v>-104341173</v>
          </cell>
          <cell r="V1729">
            <v>-104341173</v>
          </cell>
          <cell r="W1729">
            <v>-104341173</v>
          </cell>
          <cell r="X1729">
            <v>-104341173</v>
          </cell>
          <cell r="Y1729">
            <v>-104341173</v>
          </cell>
          <cell r="Z1729">
            <v>-104341173</v>
          </cell>
          <cell r="AA1729">
            <v>-104341173</v>
          </cell>
          <cell r="AD1729">
            <v>-125722561.54166667</v>
          </cell>
          <cell r="AE1729">
            <v>-124012050.45833333</v>
          </cell>
          <cell r="AF1729">
            <v>-122301539.375</v>
          </cell>
          <cell r="AG1729">
            <v>-120591028.29166667</v>
          </cell>
          <cell r="AH1729">
            <v>-118880517.20833333</v>
          </cell>
          <cell r="AI1729">
            <v>-117170006.125</v>
          </cell>
          <cell r="AJ1729">
            <v>-115459495.04166667</v>
          </cell>
          <cell r="AK1729">
            <v>-113748983.95833333</v>
          </cell>
          <cell r="AL1729">
            <v>-112038472.875</v>
          </cell>
          <cell r="AM1729">
            <v>-110327961.79166667</v>
          </cell>
          <cell r="AN1729">
            <v>-108617450.70833333</v>
          </cell>
          <cell r="AP1729">
            <v>-105196428.54166667</v>
          </cell>
          <cell r="AT1729" t="str">
            <v>56</v>
          </cell>
        </row>
        <row r="1730">
          <cell r="J1730">
            <v>-74648296</v>
          </cell>
          <cell r="K1730">
            <v>-74426634</v>
          </cell>
          <cell r="L1730">
            <v>-74204972</v>
          </cell>
          <cell r="M1730">
            <v>-73983310</v>
          </cell>
          <cell r="N1730">
            <v>-73761648</v>
          </cell>
          <cell r="O1730">
            <v>-73539986</v>
          </cell>
          <cell r="P1730">
            <v>-73318324</v>
          </cell>
          <cell r="Q1730">
            <v>-73096662</v>
          </cell>
          <cell r="R1730">
            <v>-72875000</v>
          </cell>
          <cell r="S1730">
            <v>-72653338</v>
          </cell>
          <cell r="T1730">
            <v>-72431676</v>
          </cell>
          <cell r="U1730">
            <v>-72210014</v>
          </cell>
          <cell r="V1730">
            <v>-71988352</v>
          </cell>
          <cell r="W1730">
            <v>-71766690</v>
          </cell>
          <cell r="X1730">
            <v>-71545028</v>
          </cell>
          <cell r="Y1730">
            <v>-71323366</v>
          </cell>
          <cell r="Z1730">
            <v>-71101704</v>
          </cell>
          <cell r="AA1730">
            <v>-70880042</v>
          </cell>
          <cell r="AD1730">
            <v>-74426634</v>
          </cell>
          <cell r="AE1730">
            <v>-74204972</v>
          </cell>
          <cell r="AF1730">
            <v>-73983310</v>
          </cell>
          <cell r="AG1730">
            <v>-73761648</v>
          </cell>
          <cell r="AH1730">
            <v>-73539986</v>
          </cell>
          <cell r="AI1730">
            <v>-73318324</v>
          </cell>
          <cell r="AJ1730">
            <v>-73096662</v>
          </cell>
          <cell r="AK1730">
            <v>-72875000</v>
          </cell>
          <cell r="AL1730">
            <v>-72653338</v>
          </cell>
          <cell r="AM1730">
            <v>-72431676</v>
          </cell>
          <cell r="AN1730">
            <v>-72210014</v>
          </cell>
          <cell r="AP1730">
            <v>-68831826.75</v>
          </cell>
          <cell r="AT1730" t="str">
            <v>25</v>
          </cell>
        </row>
        <row r="1731">
          <cell r="J1731">
            <v>-22000000</v>
          </cell>
          <cell r="K1731">
            <v>-21861913.539999999</v>
          </cell>
          <cell r="L1731">
            <v>-21861913.539999999</v>
          </cell>
          <cell r="M1731">
            <v>-21861913.539999999</v>
          </cell>
          <cell r="N1731">
            <v>-27500000</v>
          </cell>
          <cell r="O1731">
            <v>-27500000</v>
          </cell>
          <cell r="P1731">
            <v>-27500000</v>
          </cell>
          <cell r="Q1731">
            <v>-22000000</v>
          </cell>
          <cell r="R1731">
            <v>-22000000</v>
          </cell>
          <cell r="S1731">
            <v>-22000000</v>
          </cell>
          <cell r="T1731">
            <v>-21621445.27</v>
          </cell>
          <cell r="U1731">
            <v>-21621445.27</v>
          </cell>
          <cell r="V1731">
            <v>-21621445.27</v>
          </cell>
          <cell r="W1731">
            <v>-20919845.690000001</v>
          </cell>
          <cell r="X1731">
            <v>-20919845.690000001</v>
          </cell>
          <cell r="Y1731">
            <v>-20919845.690000001</v>
          </cell>
          <cell r="Z1731">
            <v>-20442357.969999999</v>
          </cell>
          <cell r="AA1731">
            <v>-20442357.969999999</v>
          </cell>
          <cell r="AD1731">
            <v>-23132145.051666666</v>
          </cell>
          <cell r="AE1731">
            <v>-23215478.385000002</v>
          </cell>
          <cell r="AF1731">
            <v>-23298811.718333334</v>
          </cell>
          <cell r="AG1731">
            <v>-23324705.271249998</v>
          </cell>
          <cell r="AH1731">
            <v>-23293159.043750003</v>
          </cell>
          <cell r="AI1731">
            <v>-23261612.81625</v>
          </cell>
          <cell r="AJ1731">
            <v>-23206586.875416666</v>
          </cell>
          <cell r="AK1731">
            <v>-23128081.221250001</v>
          </cell>
          <cell r="AL1731">
            <v>-23049575.567083333</v>
          </cell>
          <cell r="AM1731">
            <v>-22716254.322083335</v>
          </cell>
          <cell r="AN1731">
            <v>-22128117.486249998</v>
          </cell>
          <cell r="AP1731">
            <v>-21287578.899166666</v>
          </cell>
          <cell r="AT1731" t="str">
            <v>57</v>
          </cell>
        </row>
        <row r="1732">
          <cell r="J1732">
            <v>-26364573</v>
          </cell>
          <cell r="K1732">
            <v>-26312920</v>
          </cell>
          <cell r="L1732">
            <v>-26261267</v>
          </cell>
          <cell r="M1732">
            <v>-26209614</v>
          </cell>
          <cell r="N1732">
            <v>-26157961</v>
          </cell>
          <cell r="O1732">
            <v>-26106308</v>
          </cell>
          <cell r="P1732">
            <v>-26054655</v>
          </cell>
          <cell r="Q1732">
            <v>-26003002</v>
          </cell>
          <cell r="R1732">
            <v>-25951349</v>
          </cell>
          <cell r="S1732">
            <v>-25899696</v>
          </cell>
          <cell r="T1732">
            <v>-25848043</v>
          </cell>
          <cell r="U1732">
            <v>-25796390</v>
          </cell>
          <cell r="V1732">
            <v>-25744737</v>
          </cell>
          <cell r="W1732">
            <v>-25693084</v>
          </cell>
          <cell r="X1732">
            <v>-25641431</v>
          </cell>
          <cell r="Y1732">
            <v>-25589778</v>
          </cell>
          <cell r="Z1732">
            <v>-25538125</v>
          </cell>
          <cell r="AA1732">
            <v>-25486472</v>
          </cell>
          <cell r="AD1732">
            <v>-26312920</v>
          </cell>
          <cell r="AE1732">
            <v>-26261267</v>
          </cell>
          <cell r="AF1732">
            <v>-26209614</v>
          </cell>
          <cell r="AG1732">
            <v>-26157961</v>
          </cell>
          <cell r="AH1732">
            <v>-26106308</v>
          </cell>
          <cell r="AI1732">
            <v>-26054655</v>
          </cell>
          <cell r="AJ1732">
            <v>-26003002</v>
          </cell>
          <cell r="AK1732">
            <v>-25951349</v>
          </cell>
          <cell r="AL1732">
            <v>-25899696</v>
          </cell>
          <cell r="AM1732">
            <v>-25848043</v>
          </cell>
          <cell r="AN1732">
            <v>-25796390</v>
          </cell>
          <cell r="AP1732">
            <v>-24635452.083333332</v>
          </cell>
          <cell r="AT1732" t="str">
            <v>25</v>
          </cell>
        </row>
        <row r="1733">
          <cell r="J1733">
            <v>-465000</v>
          </cell>
          <cell r="K1733">
            <v>-463071.25</v>
          </cell>
          <cell r="L1733">
            <v>-463071.25</v>
          </cell>
          <cell r="M1733">
            <v>-463071.25</v>
          </cell>
          <cell r="N1733">
            <v>-459093.75</v>
          </cell>
          <cell r="O1733">
            <v>-459093.75</v>
          </cell>
          <cell r="P1733">
            <v>-459093.75</v>
          </cell>
          <cell r="Q1733">
            <v>-465000</v>
          </cell>
          <cell r="R1733">
            <v>-465000</v>
          </cell>
          <cell r="S1733">
            <v>-465000</v>
          </cell>
          <cell r="T1733">
            <v>-460587.87</v>
          </cell>
          <cell r="U1733">
            <v>-460587.87</v>
          </cell>
          <cell r="V1733">
            <v>-460587.87</v>
          </cell>
          <cell r="W1733">
            <v>-457520.62</v>
          </cell>
          <cell r="X1733">
            <v>-457520.62</v>
          </cell>
          <cell r="Y1733">
            <v>-457520.62</v>
          </cell>
          <cell r="Z1733">
            <v>-451211.27</v>
          </cell>
          <cell r="AA1733">
            <v>-451211.27</v>
          </cell>
          <cell r="AD1733">
            <v>-366166.25</v>
          </cell>
          <cell r="AE1733">
            <v>-404916.25</v>
          </cell>
          <cell r="AF1733">
            <v>-443666.25</v>
          </cell>
          <cell r="AG1733">
            <v>-462857.41124999995</v>
          </cell>
          <cell r="AH1733">
            <v>-462489.73374999996</v>
          </cell>
          <cell r="AI1733">
            <v>-462122.05624999997</v>
          </cell>
          <cell r="AJ1733">
            <v>-461706.94124999997</v>
          </cell>
          <cell r="AK1733">
            <v>-461244.38874999998</v>
          </cell>
          <cell r="AL1733">
            <v>-460781.83624999999</v>
          </cell>
          <cell r="AM1733">
            <v>-460222.12333333335</v>
          </cell>
          <cell r="AN1733">
            <v>-459565.25</v>
          </cell>
          <cell r="AP1733">
            <v>-458579.94000000012</v>
          </cell>
          <cell r="AT1733" t="str">
            <v>57</v>
          </cell>
        </row>
        <row r="1734">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-45000</v>
          </cell>
          <cell r="AA1734">
            <v>-45000</v>
          </cell>
          <cell r="AD1734">
            <v>0</v>
          </cell>
          <cell r="AE1734">
            <v>0</v>
          </cell>
          <cell r="AF1734">
            <v>0</v>
          </cell>
          <cell r="AG1734">
            <v>0</v>
          </cell>
          <cell r="AH1734">
            <v>0</v>
          </cell>
          <cell r="AI1734">
            <v>0</v>
          </cell>
          <cell r="AJ1734">
            <v>0</v>
          </cell>
          <cell r="AK1734">
            <v>0</v>
          </cell>
          <cell r="AL1734">
            <v>0</v>
          </cell>
          <cell r="AM1734">
            <v>-1875</v>
          </cell>
          <cell r="AN1734">
            <v>-5625</v>
          </cell>
          <cell r="AP1734">
            <v>-13125</v>
          </cell>
          <cell r="AT1734" t="str">
            <v>57</v>
          </cell>
        </row>
        <row r="1735">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-119551.6</v>
          </cell>
          <cell r="AA1735">
            <v>-119551.6</v>
          </cell>
          <cell r="AD1735">
            <v>0</v>
          </cell>
          <cell r="AE1735">
            <v>0</v>
          </cell>
          <cell r="AF1735">
            <v>0</v>
          </cell>
          <cell r="AG1735">
            <v>0</v>
          </cell>
          <cell r="AH1735">
            <v>0</v>
          </cell>
          <cell r="AI1735">
            <v>0</v>
          </cell>
          <cell r="AJ1735">
            <v>0</v>
          </cell>
          <cell r="AK1735">
            <v>0</v>
          </cell>
          <cell r="AL1735">
            <v>0</v>
          </cell>
          <cell r="AM1735">
            <v>-4981.3166666666666</v>
          </cell>
          <cell r="AN1735">
            <v>-14943.950000000003</v>
          </cell>
          <cell r="AP1735">
            <v>-37887.9</v>
          </cell>
          <cell r="AT1735" t="str">
            <v>57</v>
          </cell>
        </row>
        <row r="1736">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D1736">
            <v>0</v>
          </cell>
          <cell r="AE1736">
            <v>0</v>
          </cell>
          <cell r="AF1736">
            <v>0</v>
          </cell>
          <cell r="AG1736">
            <v>0</v>
          </cell>
          <cell r="AH1736">
            <v>0</v>
          </cell>
          <cell r="AI1736">
            <v>0</v>
          </cell>
          <cell r="AJ1736">
            <v>0</v>
          </cell>
          <cell r="AK1736">
            <v>0</v>
          </cell>
          <cell r="AL1736">
            <v>0</v>
          </cell>
          <cell r="AM1736">
            <v>0</v>
          </cell>
          <cell r="AN1736">
            <v>0</v>
          </cell>
          <cell r="AP1736">
            <v>0</v>
          </cell>
          <cell r="AT1736">
            <v>0</v>
          </cell>
        </row>
        <row r="1737">
          <cell r="J1737">
            <v>-4610484.08</v>
          </cell>
          <cell r="K1737">
            <v>-4610484.08</v>
          </cell>
          <cell r="L1737">
            <v>-4610484.08</v>
          </cell>
          <cell r="M1737">
            <v>-4610484.08</v>
          </cell>
          <cell r="N1737">
            <v>-4610484.08</v>
          </cell>
          <cell r="O1737">
            <v>-4610484.08</v>
          </cell>
          <cell r="P1737">
            <v>-4610484.08</v>
          </cell>
          <cell r="Q1737">
            <v>-4610484.08</v>
          </cell>
          <cell r="R1737">
            <v>-4610484.08</v>
          </cell>
          <cell r="S1737">
            <v>-4610484.08</v>
          </cell>
          <cell r="T1737">
            <v>-4610484.08</v>
          </cell>
          <cell r="U1737">
            <v>-4610484.08</v>
          </cell>
          <cell r="V1737">
            <v>-4610484.08</v>
          </cell>
          <cell r="W1737">
            <v>-4610484.08</v>
          </cell>
          <cell r="X1737">
            <v>-4610484.08</v>
          </cell>
          <cell r="Y1737">
            <v>-4610484.08</v>
          </cell>
          <cell r="Z1737">
            <v>-4610484.08</v>
          </cell>
          <cell r="AA1737">
            <v>-4610484.08</v>
          </cell>
          <cell r="AD1737">
            <v>-4610484.0799999991</v>
          </cell>
          <cell r="AE1737">
            <v>-4610484.0799999991</v>
          </cell>
          <cell r="AF1737">
            <v>-4610484.0799999991</v>
          </cell>
          <cell r="AG1737">
            <v>-4610484.0799999991</v>
          </cell>
          <cell r="AH1737">
            <v>-4610484.0799999991</v>
          </cell>
          <cell r="AI1737">
            <v>-4610484.0799999991</v>
          </cell>
          <cell r="AJ1737">
            <v>-4610484.0799999991</v>
          </cell>
          <cell r="AK1737">
            <v>-4610484.0799999991</v>
          </cell>
          <cell r="AL1737">
            <v>-4610484.0799999991</v>
          </cell>
          <cell r="AM1737">
            <v>-4610484.0799999991</v>
          </cell>
          <cell r="AN1737">
            <v>-4610484.0799999991</v>
          </cell>
          <cell r="AP1737">
            <v>-4537827.3379166657</v>
          </cell>
          <cell r="AT1737">
            <v>0</v>
          </cell>
        </row>
        <row r="1738">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D1738">
            <v>0</v>
          </cell>
          <cell r="AE1738">
            <v>0</v>
          </cell>
          <cell r="AF1738">
            <v>0</v>
          </cell>
          <cell r="AG1738">
            <v>0</v>
          </cell>
          <cell r="AH1738">
            <v>0</v>
          </cell>
          <cell r="AI1738">
            <v>0</v>
          </cell>
          <cell r="AJ1738">
            <v>0</v>
          </cell>
          <cell r="AK1738">
            <v>0</v>
          </cell>
          <cell r="AL1738">
            <v>0</v>
          </cell>
          <cell r="AM1738">
            <v>0</v>
          </cell>
          <cell r="AN1738">
            <v>0</v>
          </cell>
          <cell r="AP1738">
            <v>0</v>
          </cell>
          <cell r="AT1738">
            <v>0</v>
          </cell>
        </row>
        <row r="1739">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D1739">
            <v>0</v>
          </cell>
          <cell r="AE1739">
            <v>0</v>
          </cell>
          <cell r="AF1739">
            <v>0</v>
          </cell>
          <cell r="AG1739">
            <v>0</v>
          </cell>
          <cell r="AH1739">
            <v>0</v>
          </cell>
          <cell r="AI1739">
            <v>0</v>
          </cell>
          <cell r="AJ1739">
            <v>0</v>
          </cell>
          <cell r="AK1739">
            <v>0</v>
          </cell>
          <cell r="AL1739">
            <v>0</v>
          </cell>
          <cell r="AM1739">
            <v>0</v>
          </cell>
          <cell r="AN1739">
            <v>0</v>
          </cell>
          <cell r="AP1739">
            <v>0</v>
          </cell>
          <cell r="AT1739">
            <v>18</v>
          </cell>
        </row>
        <row r="1740">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D1740">
            <v>0</v>
          </cell>
          <cell r="AE1740">
            <v>0</v>
          </cell>
          <cell r="AF1740">
            <v>0</v>
          </cell>
          <cell r="AG1740">
            <v>0</v>
          </cell>
          <cell r="AH1740">
            <v>0</v>
          </cell>
          <cell r="AI1740">
            <v>0</v>
          </cell>
          <cell r="AJ1740">
            <v>0</v>
          </cell>
          <cell r="AK1740">
            <v>0</v>
          </cell>
          <cell r="AL1740">
            <v>0</v>
          </cell>
          <cell r="AM1740">
            <v>0</v>
          </cell>
          <cell r="AN1740">
            <v>0</v>
          </cell>
          <cell r="AP1740">
            <v>0</v>
          </cell>
          <cell r="AT1740">
            <v>18</v>
          </cell>
        </row>
        <row r="1741">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D1741">
            <v>0</v>
          </cell>
          <cell r="AE1741">
            <v>0</v>
          </cell>
          <cell r="AF1741">
            <v>0</v>
          </cell>
          <cell r="AG1741">
            <v>0</v>
          </cell>
          <cell r="AH1741">
            <v>0</v>
          </cell>
          <cell r="AI1741">
            <v>0</v>
          </cell>
          <cell r="AJ1741">
            <v>0</v>
          </cell>
          <cell r="AK1741">
            <v>0</v>
          </cell>
          <cell r="AL1741">
            <v>0</v>
          </cell>
          <cell r="AM1741">
            <v>0</v>
          </cell>
          <cell r="AN1741">
            <v>0</v>
          </cell>
          <cell r="AP1741">
            <v>0</v>
          </cell>
          <cell r="AT1741" t="str">
            <v>26</v>
          </cell>
        </row>
        <row r="1742">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D1742">
            <v>0</v>
          </cell>
          <cell r="AE1742">
            <v>0</v>
          </cell>
          <cell r="AF1742">
            <v>0</v>
          </cell>
          <cell r="AG1742">
            <v>0</v>
          </cell>
          <cell r="AH1742">
            <v>0</v>
          </cell>
          <cell r="AI1742">
            <v>0</v>
          </cell>
          <cell r="AJ1742">
            <v>0</v>
          </cell>
          <cell r="AK1742">
            <v>0</v>
          </cell>
          <cell r="AL1742">
            <v>0</v>
          </cell>
          <cell r="AM1742">
            <v>0</v>
          </cell>
          <cell r="AN1742">
            <v>0</v>
          </cell>
          <cell r="AP1742">
            <v>0</v>
          </cell>
          <cell r="AT1742" t="str">
            <v>26</v>
          </cell>
        </row>
        <row r="1743">
          <cell r="J1743">
            <v>-19133859.93</v>
          </cell>
          <cell r="K1743">
            <v>-19185043.02</v>
          </cell>
          <cell r="L1743">
            <v>-19236363.010000002</v>
          </cell>
          <cell r="M1743">
            <v>-19287820.280000001</v>
          </cell>
          <cell r="N1743">
            <v>-19339415.199999999</v>
          </cell>
          <cell r="O1743">
            <v>-19391148.129999999</v>
          </cell>
          <cell r="P1743">
            <v>-19443019.449999999</v>
          </cell>
          <cell r="Q1743">
            <v>-65188548.780000001</v>
          </cell>
          <cell r="R1743">
            <v>-65359334.240000002</v>
          </cell>
          <cell r="S1743">
            <v>-59771387.280000001</v>
          </cell>
          <cell r="T1743">
            <v>-58908127.049999997</v>
          </cell>
          <cell r="U1743">
            <v>-59062458.640000001</v>
          </cell>
          <cell r="V1743">
            <v>-59217194.560000002</v>
          </cell>
          <cell r="W1743">
            <v>-61134686.609999999</v>
          </cell>
          <cell r="X1743">
            <v>-61294803.549999997</v>
          </cell>
          <cell r="Y1743">
            <v>-60952178.960000001</v>
          </cell>
          <cell r="Z1743">
            <v>-61093296.82</v>
          </cell>
          <cell r="AA1743">
            <v>-61253305.380000003</v>
          </cell>
          <cell r="AD1743">
            <v>-21098102.623749997</v>
          </cell>
          <cell r="AE1743">
            <v>-24953831.22208333</v>
          </cell>
          <cell r="AF1743">
            <v>-28587960.533750001</v>
          </cell>
          <cell r="AG1743">
            <v>-31949063.98041667</v>
          </cell>
          <cell r="AH1743">
            <v>-35276391.865416668</v>
          </cell>
          <cell r="AI1743">
            <v>-38612349.360416666</v>
          </cell>
          <cell r="AJ1743">
            <v>-42030390.119583331</v>
          </cell>
          <cell r="AK1743">
            <v>-45530726.958333336</v>
          </cell>
          <cell r="AL1743">
            <v>-49019176.925833337</v>
          </cell>
          <cell r="AM1743">
            <v>-52494936.938333333</v>
          </cell>
          <cell r="AN1743">
            <v>-55978938.557916671</v>
          </cell>
          <cell r="AP1743">
            <v>-61070729.982499994</v>
          </cell>
          <cell r="AT1743">
            <v>18</v>
          </cell>
        </row>
        <row r="1744">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D1744">
            <v>0</v>
          </cell>
          <cell r="AE1744">
            <v>0</v>
          </cell>
          <cell r="AF1744">
            <v>0</v>
          </cell>
          <cell r="AG1744">
            <v>0</v>
          </cell>
          <cell r="AH1744">
            <v>0</v>
          </cell>
          <cell r="AI1744">
            <v>0</v>
          </cell>
          <cell r="AJ1744">
            <v>0</v>
          </cell>
          <cell r="AK1744">
            <v>0</v>
          </cell>
          <cell r="AL1744">
            <v>0</v>
          </cell>
          <cell r="AM1744">
            <v>0</v>
          </cell>
          <cell r="AN1744">
            <v>0</v>
          </cell>
          <cell r="AP1744">
            <v>0</v>
          </cell>
          <cell r="AT1744" t="str">
            <v>26</v>
          </cell>
        </row>
        <row r="1745">
          <cell r="J1745">
            <v>-19517033.84</v>
          </cell>
          <cell r="K1745">
            <v>-19569241.91</v>
          </cell>
          <cell r="L1745">
            <v>-19621589.629999999</v>
          </cell>
          <cell r="M1745">
            <v>-19674077.399999999</v>
          </cell>
          <cell r="N1745">
            <v>-19726705.57</v>
          </cell>
          <cell r="O1745">
            <v>-19779474.510000002</v>
          </cell>
          <cell r="P1745">
            <v>-19832384.609999999</v>
          </cell>
          <cell r="Q1745">
            <v>-56925863.689999998</v>
          </cell>
          <cell r="R1745">
            <v>-57078151.32</v>
          </cell>
          <cell r="S1745">
            <v>-43072319.299999997</v>
          </cell>
          <cell r="T1745">
            <v>-43150369.359999999</v>
          </cell>
          <cell r="U1745">
            <v>-43265804.890000001</v>
          </cell>
          <cell r="V1745">
            <v>-43381549.240000002</v>
          </cell>
          <cell r="W1745">
            <v>-44188192.909999996</v>
          </cell>
          <cell r="X1745">
            <v>-44306420.020000003</v>
          </cell>
          <cell r="Y1745">
            <v>-45011127.32</v>
          </cell>
          <cell r="Z1745">
            <v>-44250766.93</v>
          </cell>
          <cell r="AA1745">
            <v>-44369161.420000002</v>
          </cell>
          <cell r="AD1745">
            <v>-21122267.000833333</v>
          </cell>
          <cell r="AE1745">
            <v>-24256623.862916663</v>
          </cell>
          <cell r="AF1745">
            <v>-26818275.362916667</v>
          </cell>
          <cell r="AG1745">
            <v>-28795292.427916665</v>
          </cell>
          <cell r="AH1745">
            <v>-30776049.676666666</v>
          </cell>
          <cell r="AI1745">
            <v>-32762106.144166667</v>
          </cell>
          <cell r="AJ1745">
            <v>-34782250.577499993</v>
          </cell>
          <cell r="AK1745">
            <v>-36836574.802083328</v>
          </cell>
          <cell r="AL1745">
            <v>-38920819.814999998</v>
          </cell>
          <cell r="AM1745">
            <v>-40998366.118333332</v>
          </cell>
          <cell r="AN1745">
            <v>-43044772.296250008</v>
          </cell>
          <cell r="AP1745">
            <v>-45493237.233749993</v>
          </cell>
          <cell r="AT1745">
            <v>18</v>
          </cell>
        </row>
        <row r="1746">
          <cell r="J1746">
            <v>-12261873.08</v>
          </cell>
          <cell r="K1746">
            <v>-12296819.42</v>
          </cell>
          <cell r="L1746">
            <v>-12331865.35</v>
          </cell>
          <cell r="M1746">
            <v>-12367011.17</v>
          </cell>
          <cell r="N1746">
            <v>-12402257.15</v>
          </cell>
          <cell r="O1746">
            <v>-12437603.58</v>
          </cell>
          <cell r="P1746">
            <v>-12473050.75</v>
          </cell>
          <cell r="Q1746">
            <v>-12715312.68</v>
          </cell>
          <cell r="R1746">
            <v>-12751339.4</v>
          </cell>
          <cell r="S1746">
            <v>-12787468.199999999</v>
          </cell>
          <cell r="T1746">
            <v>-12823699.359999999</v>
          </cell>
          <cell r="U1746">
            <v>-12860033.18</v>
          </cell>
          <cell r="V1746">
            <v>-12896469.939999999</v>
          </cell>
          <cell r="W1746">
            <v>-12933009.939999999</v>
          </cell>
          <cell r="X1746">
            <v>-12969653.470000001</v>
          </cell>
          <cell r="Y1746">
            <v>-13006400.82</v>
          </cell>
          <cell r="Z1746">
            <v>-13043252.289999999</v>
          </cell>
          <cell r="AA1746">
            <v>-13080208.17</v>
          </cell>
          <cell r="AD1746">
            <v>-10524536.680000002</v>
          </cell>
          <cell r="AE1746">
            <v>-11288134.283749999</v>
          </cell>
          <cell r="AF1746">
            <v>-12053709.46875</v>
          </cell>
          <cell r="AG1746">
            <v>-12463301.296250001</v>
          </cell>
          <cell r="AH1746">
            <v>-12515985.813333334</v>
          </cell>
          <cell r="AI1746">
            <v>-12568802.645833334</v>
          </cell>
          <cell r="AJ1746">
            <v>-12621752.120000003</v>
          </cell>
          <cell r="AK1746">
            <v>-12674834.563333333</v>
          </cell>
          <cell r="AL1746">
            <v>-12728050.303750001</v>
          </cell>
          <cell r="AM1746">
            <v>-12781399.67</v>
          </cell>
          <cell r="AN1746">
            <v>-12834882.992083332</v>
          </cell>
          <cell r="AP1746">
            <v>-12966077.097500002</v>
          </cell>
          <cell r="AT1746">
            <v>18</v>
          </cell>
        </row>
        <row r="1747">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D1747">
            <v>0</v>
          </cell>
          <cell r="AE1747">
            <v>0</v>
          </cell>
          <cell r="AF1747">
            <v>0</v>
          </cell>
          <cell r="AG1747">
            <v>0</v>
          </cell>
          <cell r="AH1747">
            <v>0</v>
          </cell>
          <cell r="AI1747">
            <v>0</v>
          </cell>
          <cell r="AJ1747">
            <v>0</v>
          </cell>
          <cell r="AK1747">
            <v>0</v>
          </cell>
          <cell r="AL1747">
            <v>0</v>
          </cell>
          <cell r="AM1747">
            <v>0</v>
          </cell>
          <cell r="AN1747">
            <v>0</v>
          </cell>
          <cell r="AP1747">
            <v>0</v>
          </cell>
          <cell r="AT1747">
            <v>18</v>
          </cell>
        </row>
        <row r="1748">
          <cell r="J1748">
            <v>-923720.31</v>
          </cell>
          <cell r="K1748">
            <v>-925030.93</v>
          </cell>
          <cell r="L1748">
            <v>-926343.5</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D1748">
            <v>-576301.07041666668</v>
          </cell>
          <cell r="AE1748">
            <v>-499804.98625000007</v>
          </cell>
          <cell r="AF1748">
            <v>-423209.27083333331</v>
          </cell>
          <cell r="AG1748">
            <v>-346504.89958333335</v>
          </cell>
          <cell r="AH1748">
            <v>-269691.71250000002</v>
          </cell>
          <cell r="AI1748">
            <v>-192769.54874999999</v>
          </cell>
          <cell r="AJ1748">
            <v>-115738.24708333334</v>
          </cell>
          <cell r="AK1748">
            <v>-38597.645833333336</v>
          </cell>
          <cell r="AL1748">
            <v>0</v>
          </cell>
          <cell r="AM1748">
            <v>0</v>
          </cell>
          <cell r="AN1748">
            <v>0</v>
          </cell>
          <cell r="AP1748">
            <v>0</v>
          </cell>
          <cell r="AT1748">
            <v>26</v>
          </cell>
        </row>
        <row r="1749">
          <cell r="J1749">
            <v>-5395388.29</v>
          </cell>
          <cell r="K1749">
            <v>-5397321.5899999999</v>
          </cell>
          <cell r="L1749">
            <v>-5399255.5800000001</v>
          </cell>
          <cell r="M1749">
            <v>-5401190.2699999996</v>
          </cell>
          <cell r="N1749">
            <v>-5403125.6699999999</v>
          </cell>
          <cell r="O1749">
            <v>-5405061.75</v>
          </cell>
          <cell r="P1749">
            <v>-5406998.5199999996</v>
          </cell>
          <cell r="Q1749">
            <v>-5293795.2</v>
          </cell>
          <cell r="R1749">
            <v>-5295692.12</v>
          </cell>
          <cell r="S1749">
            <v>-5297589.7300000004</v>
          </cell>
          <cell r="T1749">
            <v>-5299488.08</v>
          </cell>
          <cell r="U1749">
            <v>-5301387.0999999996</v>
          </cell>
          <cell r="V1749">
            <v>-5303286.7699999996</v>
          </cell>
          <cell r="W1749">
            <v>-5305187.1100000003</v>
          </cell>
          <cell r="X1749">
            <v>-5307088.1399999997</v>
          </cell>
          <cell r="Y1749">
            <v>-5308989.8600000003</v>
          </cell>
          <cell r="Z1749">
            <v>-5310892.25</v>
          </cell>
          <cell r="AA1749">
            <v>-5312795.29</v>
          </cell>
          <cell r="AD1749">
            <v>-5508678.3258333337</v>
          </cell>
          <cell r="AE1749">
            <v>-5384865.4591666674</v>
          </cell>
          <cell r="AF1749">
            <v>-5377199.9429166662</v>
          </cell>
          <cell r="AG1749">
            <v>-5369531.6833333327</v>
          </cell>
          <cell r="AH1749">
            <v>-5361860.68</v>
          </cell>
          <cell r="AI1749">
            <v>-5354186.9283333328</v>
          </cell>
          <cell r="AJ1749">
            <v>-5346510.4283333337</v>
          </cell>
          <cell r="AK1749">
            <v>-5338831.1816666676</v>
          </cell>
          <cell r="AL1749">
            <v>-5331149.1879166663</v>
          </cell>
          <cell r="AM1749">
            <v>-5323464.4449999994</v>
          </cell>
          <cell r="AN1749">
            <v>-5315776.9499999993</v>
          </cell>
          <cell r="AP1749">
            <v>-5243296.4820833327</v>
          </cell>
          <cell r="AT1749">
            <v>18</v>
          </cell>
        </row>
        <row r="1750">
          <cell r="J1750">
            <v>-9124647.7799999993</v>
          </cell>
          <cell r="K1750">
            <v>-9127097.5399999991</v>
          </cell>
          <cell r="L1750">
            <v>-9129547.9700000007</v>
          </cell>
          <cell r="M1750">
            <v>-9131999.0600000005</v>
          </cell>
          <cell r="N1750">
            <v>-9134450.8499999996</v>
          </cell>
          <cell r="O1750">
            <v>-9136903.3200000003</v>
          </cell>
          <cell r="P1750">
            <v>-9139356.4800000004</v>
          </cell>
          <cell r="Q1750">
            <v>-9504873.7599999998</v>
          </cell>
          <cell r="R1750">
            <v>-9507495.7300000004</v>
          </cell>
          <cell r="S1750">
            <v>-9510118.4299999997</v>
          </cell>
          <cell r="T1750">
            <v>-9512741.8300000001</v>
          </cell>
          <cell r="U1750">
            <v>-9515366</v>
          </cell>
          <cell r="V1750">
            <v>-9517990.9499999993</v>
          </cell>
          <cell r="W1750">
            <v>-9520616.6699999999</v>
          </cell>
          <cell r="X1750">
            <v>-9523243.0899999999</v>
          </cell>
          <cell r="Y1750">
            <v>-9525870.2599999998</v>
          </cell>
          <cell r="Z1750">
            <v>-9528498.1999999993</v>
          </cell>
          <cell r="AA1750">
            <v>-9531126.8300000001</v>
          </cell>
          <cell r="AD1750">
            <v>-9142229.3287499975</v>
          </cell>
          <cell r="AE1750">
            <v>-9174942.0179166663</v>
          </cell>
          <cell r="AF1750">
            <v>-9207669.3445833344</v>
          </cell>
          <cell r="AG1750">
            <v>-9240411.3129166681</v>
          </cell>
          <cell r="AH1750">
            <v>-9273167.927083334</v>
          </cell>
          <cell r="AI1750">
            <v>-9305939.1945833322</v>
          </cell>
          <cell r="AJ1750">
            <v>-9338725.1237499993</v>
          </cell>
          <cell r="AK1750">
            <v>-9371525.7175000012</v>
          </cell>
          <cell r="AL1750">
            <v>-9404340.9808333348</v>
          </cell>
          <cell r="AM1750">
            <v>-9437170.9204166681</v>
          </cell>
          <cell r="AN1750">
            <v>-9470015.5395833347</v>
          </cell>
          <cell r="AP1750">
            <v>-9535301.5083333328</v>
          </cell>
          <cell r="AT1750">
            <v>18</v>
          </cell>
        </row>
        <row r="1751">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D1751">
            <v>0</v>
          </cell>
          <cell r="AE1751">
            <v>0</v>
          </cell>
          <cell r="AF1751">
            <v>0</v>
          </cell>
          <cell r="AG1751">
            <v>0</v>
          </cell>
          <cell r="AH1751">
            <v>0</v>
          </cell>
          <cell r="AI1751">
            <v>0</v>
          </cell>
          <cell r="AJ1751">
            <v>0</v>
          </cell>
          <cell r="AK1751">
            <v>0</v>
          </cell>
          <cell r="AL1751">
            <v>0</v>
          </cell>
          <cell r="AM1751">
            <v>0</v>
          </cell>
          <cell r="AN1751">
            <v>0</v>
          </cell>
          <cell r="AP1751">
            <v>0</v>
          </cell>
          <cell r="AT1751">
            <v>18</v>
          </cell>
        </row>
        <row r="1752">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D1752">
            <v>0</v>
          </cell>
          <cell r="AE1752">
            <v>0</v>
          </cell>
          <cell r="AF1752">
            <v>0</v>
          </cell>
          <cell r="AG1752">
            <v>0</v>
          </cell>
          <cell r="AH1752">
            <v>0</v>
          </cell>
          <cell r="AI1752">
            <v>0</v>
          </cell>
          <cell r="AJ1752">
            <v>0</v>
          </cell>
          <cell r="AK1752">
            <v>0</v>
          </cell>
          <cell r="AL1752">
            <v>0</v>
          </cell>
          <cell r="AM1752">
            <v>0</v>
          </cell>
          <cell r="AN1752">
            <v>0</v>
          </cell>
          <cell r="AP1752">
            <v>0</v>
          </cell>
          <cell r="AT1752">
            <v>18</v>
          </cell>
        </row>
        <row r="1753">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D1753">
            <v>0</v>
          </cell>
          <cell r="AE1753">
            <v>0</v>
          </cell>
          <cell r="AF1753">
            <v>0</v>
          </cell>
          <cell r="AG1753">
            <v>0</v>
          </cell>
          <cell r="AH1753">
            <v>0</v>
          </cell>
          <cell r="AI1753">
            <v>0</v>
          </cell>
          <cell r="AJ1753">
            <v>0</v>
          </cell>
          <cell r="AK1753">
            <v>0</v>
          </cell>
          <cell r="AL1753">
            <v>0</v>
          </cell>
          <cell r="AM1753">
            <v>0</v>
          </cell>
          <cell r="AN1753">
            <v>0</v>
          </cell>
          <cell r="AP1753">
            <v>0</v>
          </cell>
          <cell r="AT1753">
            <v>18</v>
          </cell>
        </row>
        <row r="1754">
          <cell r="J1754">
            <v>-9152924.6500000004</v>
          </cell>
          <cell r="K1754">
            <v>-9155466.8200000003</v>
          </cell>
          <cell r="L1754">
            <v>-9158009.6999999993</v>
          </cell>
          <cell r="M1754">
            <v>-9160553.3200000003</v>
          </cell>
          <cell r="N1754">
            <v>-9163097.5500000007</v>
          </cell>
          <cell r="O1754">
            <v>-9165642.5800000001</v>
          </cell>
          <cell r="P1754">
            <v>-9168188.2400000002</v>
          </cell>
          <cell r="Q1754">
            <v>-6759891.3099999996</v>
          </cell>
          <cell r="R1754">
            <v>-6761815.4500000002</v>
          </cell>
          <cell r="S1754">
            <v>-6763740.1100000003</v>
          </cell>
          <cell r="T1754">
            <v>-6765665.4000000004</v>
          </cell>
          <cell r="U1754">
            <v>-6767591.2000000002</v>
          </cell>
          <cell r="V1754">
            <v>-6769517.5700000003</v>
          </cell>
          <cell r="W1754">
            <v>-6771444.4400000004</v>
          </cell>
          <cell r="X1754">
            <v>-6773371.9199999999</v>
          </cell>
          <cell r="Y1754">
            <v>-6775299.9199999999</v>
          </cell>
          <cell r="Z1754">
            <v>-6777228.4400000004</v>
          </cell>
          <cell r="AA1754">
            <v>-6779157.5099999998</v>
          </cell>
          <cell r="AD1754">
            <v>-9055019.3804166652</v>
          </cell>
          <cell r="AE1754">
            <v>-8856632.6600000001</v>
          </cell>
          <cell r="AF1754">
            <v>-8658194.7295833342</v>
          </cell>
          <cell r="AG1754">
            <v>-8459705.5795833338</v>
          </cell>
          <cell r="AH1754">
            <v>-8261165.1970833326</v>
          </cell>
          <cell r="AI1754">
            <v>-8062573.5658333339</v>
          </cell>
          <cell r="AJ1754">
            <v>-7863930.6716666669</v>
          </cell>
          <cell r="AK1754">
            <v>-7665236.4983333349</v>
          </cell>
          <cell r="AL1754">
            <v>-7466491.0325000016</v>
          </cell>
          <cell r="AM1754">
            <v>-7267694.2612500004</v>
          </cell>
          <cell r="AN1754">
            <v>-7068846.1704166671</v>
          </cell>
          <cell r="AP1754">
            <v>-6871026.2725000009</v>
          </cell>
          <cell r="AT1754" t="str">
            <v>34</v>
          </cell>
        </row>
        <row r="1755">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D1755">
            <v>0</v>
          </cell>
          <cell r="AE1755">
            <v>0</v>
          </cell>
          <cell r="AF1755">
            <v>0</v>
          </cell>
          <cell r="AG1755">
            <v>0</v>
          </cell>
          <cell r="AH1755">
            <v>0</v>
          </cell>
          <cell r="AI1755">
            <v>0</v>
          </cell>
          <cell r="AJ1755">
            <v>0</v>
          </cell>
          <cell r="AK1755">
            <v>0</v>
          </cell>
          <cell r="AL1755">
            <v>0</v>
          </cell>
          <cell r="AM1755">
            <v>0</v>
          </cell>
          <cell r="AN1755">
            <v>0</v>
          </cell>
          <cell r="AP1755">
            <v>0</v>
          </cell>
          <cell r="AT1755">
            <v>18</v>
          </cell>
        </row>
        <row r="1756">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D1756">
            <v>0</v>
          </cell>
          <cell r="AE1756">
            <v>0</v>
          </cell>
          <cell r="AF1756">
            <v>0</v>
          </cell>
          <cell r="AG1756">
            <v>0</v>
          </cell>
          <cell r="AH1756">
            <v>0</v>
          </cell>
          <cell r="AI1756">
            <v>0</v>
          </cell>
          <cell r="AJ1756">
            <v>0</v>
          </cell>
          <cell r="AK1756">
            <v>0</v>
          </cell>
          <cell r="AL1756">
            <v>0</v>
          </cell>
          <cell r="AM1756">
            <v>0</v>
          </cell>
          <cell r="AN1756">
            <v>0</v>
          </cell>
          <cell r="AP1756">
            <v>0</v>
          </cell>
          <cell r="AT1756">
            <v>18</v>
          </cell>
        </row>
        <row r="1757">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-1453853.26</v>
          </cell>
          <cell r="AA1757">
            <v>-1458760.01</v>
          </cell>
          <cell r="AD1757">
            <v>0</v>
          </cell>
          <cell r="AE1757">
            <v>0</v>
          </cell>
          <cell r="AF1757">
            <v>0</v>
          </cell>
          <cell r="AG1757">
            <v>0</v>
          </cell>
          <cell r="AH1757">
            <v>0</v>
          </cell>
          <cell r="AI1757">
            <v>0</v>
          </cell>
          <cell r="AJ1757">
            <v>0</v>
          </cell>
          <cell r="AK1757">
            <v>0</v>
          </cell>
          <cell r="AL1757">
            <v>0</v>
          </cell>
          <cell r="AM1757">
            <v>-60577.219166666669</v>
          </cell>
          <cell r="AN1757">
            <v>-181936.10541666669</v>
          </cell>
          <cell r="AP1757">
            <v>-476429.4154166666</v>
          </cell>
          <cell r="AT1757">
            <v>34</v>
          </cell>
        </row>
        <row r="1758">
          <cell r="J1758">
            <v>-17013168.73</v>
          </cell>
          <cell r="K1758">
            <v>-17069170.41</v>
          </cell>
          <cell r="L1758">
            <v>-17125356.43</v>
          </cell>
          <cell r="M1758">
            <v>-17181727.399999999</v>
          </cell>
          <cell r="N1758">
            <v>-17238283.920000002</v>
          </cell>
          <cell r="O1758">
            <v>-17295026.609999999</v>
          </cell>
          <cell r="P1758">
            <v>-17351956.07</v>
          </cell>
          <cell r="Q1758">
            <v>-19420805.059999999</v>
          </cell>
          <cell r="R1758">
            <v>-19484084.510000002</v>
          </cell>
          <cell r="S1758">
            <v>-19547570.149999999</v>
          </cell>
          <cell r="T1758">
            <v>-19611262.649999999</v>
          </cell>
          <cell r="U1758">
            <v>-19675162.68</v>
          </cell>
          <cell r="V1758">
            <v>-19739270.920000002</v>
          </cell>
          <cell r="W1758">
            <v>-19803588.039999999</v>
          </cell>
          <cell r="X1758">
            <v>-19868114.73</v>
          </cell>
          <cell r="Y1758">
            <v>-19932851.670000002</v>
          </cell>
          <cell r="Z1758">
            <v>-19997799.539999999</v>
          </cell>
          <cell r="AA1758">
            <v>-20062959.039999999</v>
          </cell>
          <cell r="AD1758">
            <v>-14857406.138333334</v>
          </cell>
          <cell r="AE1758">
            <v>-15998096.212916667</v>
          </cell>
          <cell r="AF1758">
            <v>-17142434.986249998</v>
          </cell>
          <cell r="AG1758">
            <v>-17828415.78125</v>
          </cell>
          <cell r="AH1758">
            <v>-18054555.7225</v>
          </cell>
          <cell r="AI1758">
            <v>-18281385.476250004</v>
          </cell>
          <cell r="AJ1758">
            <v>-18508907.135416668</v>
          </cell>
          <cell r="AK1758">
            <v>-18737122.799166668</v>
          </cell>
          <cell r="AL1758">
            <v>-18966034.572916664</v>
          </cell>
          <cell r="AM1758">
            <v>-19195644.568333335</v>
          </cell>
          <cell r="AN1758">
            <v>-19425954.903749999</v>
          </cell>
          <cell r="AP1758">
            <v>-19769958.083333328</v>
          </cell>
          <cell r="AT1758">
            <v>18</v>
          </cell>
        </row>
        <row r="1759">
          <cell r="J1759">
            <v>-559722.01</v>
          </cell>
          <cell r="K1759">
            <v>-560640.42000000004</v>
          </cell>
          <cell r="L1759">
            <v>-561560.34</v>
          </cell>
          <cell r="M1759">
            <v>-562481.77</v>
          </cell>
          <cell r="N1759">
            <v>-563404.71</v>
          </cell>
          <cell r="O1759">
            <v>-564329.16</v>
          </cell>
          <cell r="P1759">
            <v>-565255.13</v>
          </cell>
          <cell r="Q1759">
            <v>-566182.62</v>
          </cell>
          <cell r="R1759">
            <v>-567111.63</v>
          </cell>
          <cell r="S1759">
            <v>-568042.17000000004</v>
          </cell>
          <cell r="T1759">
            <v>-568974.23</v>
          </cell>
          <cell r="U1759">
            <v>-569907.81999999995</v>
          </cell>
          <cell r="V1759">
            <v>-570842.93999999994</v>
          </cell>
          <cell r="W1759">
            <v>-571779.6</v>
          </cell>
          <cell r="X1759">
            <v>-572717.80000000005</v>
          </cell>
          <cell r="Y1759">
            <v>-573657.53</v>
          </cell>
          <cell r="Z1759">
            <v>-574598.81000000006</v>
          </cell>
          <cell r="AA1759">
            <v>-575541.63</v>
          </cell>
          <cell r="AD1759">
            <v>-560649.59</v>
          </cell>
          <cell r="AE1759">
            <v>-561569.52249999996</v>
          </cell>
          <cell r="AF1759">
            <v>-562490.96458333335</v>
          </cell>
          <cell r="AG1759">
            <v>-563413.91874999995</v>
          </cell>
          <cell r="AH1759">
            <v>-564338.38749999995</v>
          </cell>
          <cell r="AI1759">
            <v>-565264.37291666667</v>
          </cell>
          <cell r="AJ1759">
            <v>-566191.87749999994</v>
          </cell>
          <cell r="AK1759">
            <v>-567120.90416666667</v>
          </cell>
          <cell r="AL1759">
            <v>-568051.45499999996</v>
          </cell>
          <cell r="AM1759">
            <v>-568983.53249999986</v>
          </cell>
          <cell r="AN1759">
            <v>-569917.13958333328</v>
          </cell>
          <cell r="AP1759">
            <v>-571788.95250000013</v>
          </cell>
          <cell r="AT1759">
            <v>18</v>
          </cell>
        </row>
        <row r="1760">
          <cell r="J1760">
            <v>-118121.54</v>
          </cell>
          <cell r="K1760">
            <v>-118310.24</v>
          </cell>
          <cell r="L1760">
            <v>-118499.24</v>
          </cell>
          <cell r="M1760">
            <v>-118688.54</v>
          </cell>
          <cell r="N1760">
            <v>-118878.14</v>
          </cell>
          <cell r="O1760">
            <v>-119068.05</v>
          </cell>
          <cell r="P1760">
            <v>-119258.26</v>
          </cell>
          <cell r="Q1760">
            <v>-119448.78</v>
          </cell>
          <cell r="R1760">
            <v>-119639.6</v>
          </cell>
          <cell r="S1760">
            <v>-119830.72</v>
          </cell>
          <cell r="T1760">
            <v>-120022.15</v>
          </cell>
          <cell r="U1760">
            <v>-120213.89</v>
          </cell>
          <cell r="V1760">
            <v>-120405.93</v>
          </cell>
          <cell r="W1760">
            <v>-120598.28</v>
          </cell>
          <cell r="X1760">
            <v>-120790.94</v>
          </cell>
          <cell r="Y1760">
            <v>-120983.9</v>
          </cell>
          <cell r="Z1760">
            <v>-121177.17</v>
          </cell>
          <cell r="AA1760">
            <v>-121370.75</v>
          </cell>
          <cell r="AD1760">
            <v>-118312.06916666667</v>
          </cell>
          <cell r="AE1760">
            <v>-118501.07333333332</v>
          </cell>
          <cell r="AF1760">
            <v>-118690.37916666667</v>
          </cell>
          <cell r="AG1760">
            <v>-118879.98708333333</v>
          </cell>
          <cell r="AH1760">
            <v>-119069.89791666665</v>
          </cell>
          <cell r="AI1760">
            <v>-119260.11208333331</v>
          </cell>
          <cell r="AJ1760">
            <v>-119450.62999999999</v>
          </cell>
          <cell r="AK1760">
            <v>-119641.4525</v>
          </cell>
          <cell r="AL1760">
            <v>-119832.58</v>
          </cell>
          <cell r="AM1760">
            <v>-120024.01291666664</v>
          </cell>
          <cell r="AN1760">
            <v>-120215.75166666665</v>
          </cell>
          <cell r="AP1760">
            <v>-120600.14833333333</v>
          </cell>
          <cell r="AT1760">
            <v>18</v>
          </cell>
        </row>
        <row r="1761">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D1761">
            <v>0</v>
          </cell>
          <cell r="AE1761">
            <v>0</v>
          </cell>
          <cell r="AF1761">
            <v>0</v>
          </cell>
          <cell r="AG1761">
            <v>0</v>
          </cell>
          <cell r="AH1761">
            <v>0</v>
          </cell>
          <cell r="AI1761">
            <v>0</v>
          </cell>
          <cell r="AJ1761">
            <v>0</v>
          </cell>
          <cell r="AK1761">
            <v>0</v>
          </cell>
          <cell r="AL1761">
            <v>0</v>
          </cell>
          <cell r="AM1761">
            <v>0</v>
          </cell>
          <cell r="AN1761">
            <v>0</v>
          </cell>
          <cell r="AP1761">
            <v>0</v>
          </cell>
          <cell r="AT1761">
            <v>18</v>
          </cell>
        </row>
        <row r="1762">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D1762">
            <v>0</v>
          </cell>
          <cell r="AE1762">
            <v>0</v>
          </cell>
          <cell r="AF1762">
            <v>0</v>
          </cell>
          <cell r="AG1762">
            <v>0</v>
          </cell>
          <cell r="AH1762">
            <v>0</v>
          </cell>
          <cell r="AI1762">
            <v>0</v>
          </cell>
          <cell r="AJ1762">
            <v>0</v>
          </cell>
          <cell r="AK1762">
            <v>0</v>
          </cell>
          <cell r="AL1762">
            <v>0</v>
          </cell>
          <cell r="AM1762">
            <v>0</v>
          </cell>
          <cell r="AN1762">
            <v>0</v>
          </cell>
          <cell r="AP1762">
            <v>0</v>
          </cell>
          <cell r="AT1762">
            <v>18</v>
          </cell>
        </row>
        <row r="1763">
          <cell r="J1763">
            <v>-1174167.8</v>
          </cell>
          <cell r="K1763">
            <v>-1177925.1399999999</v>
          </cell>
          <cell r="L1763">
            <v>-1181694.5</v>
          </cell>
          <cell r="M1763">
            <v>-1185475.92</v>
          </cell>
          <cell r="N1763">
            <v>-1189269.44</v>
          </cell>
          <cell r="O1763">
            <v>-1193075.1000000001</v>
          </cell>
          <cell r="P1763">
            <v>-1196892.94</v>
          </cell>
          <cell r="Q1763">
            <v>-1200723</v>
          </cell>
          <cell r="R1763">
            <v>-1204565.31</v>
          </cell>
          <cell r="S1763">
            <v>-1208419.92</v>
          </cell>
          <cell r="T1763">
            <v>-1212286.8600000001</v>
          </cell>
          <cell r="U1763">
            <v>-1216166.18</v>
          </cell>
          <cell r="V1763">
            <v>-1220057.9099999999</v>
          </cell>
          <cell r="W1763">
            <v>-1223962.1000000001</v>
          </cell>
          <cell r="X1763">
            <v>-1227878.78</v>
          </cell>
          <cell r="Y1763">
            <v>-1231807.99</v>
          </cell>
          <cell r="Z1763">
            <v>-1235749.78</v>
          </cell>
          <cell r="AA1763">
            <v>-1239704.18</v>
          </cell>
          <cell r="AD1763">
            <v>-1178072.908333333</v>
          </cell>
          <cell r="AE1763">
            <v>-1181767.8754166665</v>
          </cell>
          <cell r="AF1763">
            <v>-1185549.5320833332</v>
          </cell>
          <cell r="AG1763">
            <v>-1189343.2895833333</v>
          </cell>
          <cell r="AH1763">
            <v>-1193149.187083333</v>
          </cell>
          <cell r="AI1763">
            <v>-1196967.2637499999</v>
          </cell>
          <cell r="AJ1763">
            <v>-1200797.5583333333</v>
          </cell>
          <cell r="AK1763">
            <v>-1204640.1100000001</v>
          </cell>
          <cell r="AL1763">
            <v>-1208494.9579166665</v>
          </cell>
          <cell r="AM1763">
            <v>-1212362.1416666666</v>
          </cell>
          <cell r="AN1763">
            <v>-1216241.7008333332</v>
          </cell>
          <cell r="AP1763">
            <v>-1224038.1024999998</v>
          </cell>
          <cell r="AT1763">
            <v>18</v>
          </cell>
        </row>
        <row r="1764">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D1764">
            <v>0</v>
          </cell>
          <cell r="AE1764">
            <v>0</v>
          </cell>
          <cell r="AF1764">
            <v>0</v>
          </cell>
          <cell r="AG1764">
            <v>0</v>
          </cell>
          <cell r="AH1764">
            <v>0</v>
          </cell>
          <cell r="AI1764">
            <v>0</v>
          </cell>
          <cell r="AJ1764">
            <v>0</v>
          </cell>
          <cell r="AK1764">
            <v>0</v>
          </cell>
          <cell r="AL1764">
            <v>0</v>
          </cell>
          <cell r="AM1764">
            <v>0</v>
          </cell>
          <cell r="AN1764">
            <v>0</v>
          </cell>
          <cell r="AP1764">
            <v>0</v>
          </cell>
          <cell r="AT1764">
            <v>18</v>
          </cell>
        </row>
        <row r="1765">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D1765">
            <v>0</v>
          </cell>
          <cell r="AE1765">
            <v>0</v>
          </cell>
          <cell r="AF1765">
            <v>0</v>
          </cell>
          <cell r="AG1765">
            <v>0</v>
          </cell>
          <cell r="AH1765">
            <v>0</v>
          </cell>
          <cell r="AI1765">
            <v>0</v>
          </cell>
          <cell r="AJ1765">
            <v>0</v>
          </cell>
          <cell r="AK1765">
            <v>0</v>
          </cell>
          <cell r="AL1765">
            <v>0</v>
          </cell>
          <cell r="AM1765">
            <v>0</v>
          </cell>
          <cell r="AN1765">
            <v>0</v>
          </cell>
          <cell r="AP1765">
            <v>0</v>
          </cell>
          <cell r="AT1765" t="str">
            <v>34</v>
          </cell>
        </row>
        <row r="1766">
          <cell r="J1766">
            <v>-918476.65</v>
          </cell>
          <cell r="K1766">
            <v>-923143.18</v>
          </cell>
          <cell r="L1766">
            <v>-927833.42</v>
          </cell>
          <cell r="M1766">
            <v>-932547.49</v>
          </cell>
          <cell r="N1766">
            <v>-937285.51</v>
          </cell>
          <cell r="O1766">
            <v>-942047.59</v>
          </cell>
          <cell r="P1766">
            <v>-946833.88</v>
          </cell>
          <cell r="Q1766">
            <v>-951644.48</v>
          </cell>
          <cell r="R1766">
            <v>-956479.54</v>
          </cell>
          <cell r="S1766">
            <v>-961339.17</v>
          </cell>
          <cell r="T1766">
            <v>-966223.48</v>
          </cell>
          <cell r="U1766">
            <v>-971132.61</v>
          </cell>
          <cell r="V1766">
            <v>-976066.68</v>
          </cell>
          <cell r="W1766">
            <v>-981025.82</v>
          </cell>
          <cell r="X1766">
            <v>-986010.16</v>
          </cell>
          <cell r="Y1766">
            <v>-991019.82</v>
          </cell>
          <cell r="Z1766">
            <v>-996054.93</v>
          </cell>
          <cell r="AA1766">
            <v>-1001115.63</v>
          </cell>
          <cell r="AD1766">
            <v>-923287.42041666666</v>
          </cell>
          <cell r="AE1766">
            <v>-927978.38916666666</v>
          </cell>
          <cell r="AF1766">
            <v>-932693.19416666671</v>
          </cell>
          <cell r="AG1766">
            <v>-937431.95624999993</v>
          </cell>
          <cell r="AH1766">
            <v>-942194.79583333328</v>
          </cell>
          <cell r="AI1766">
            <v>-946981.83458333334</v>
          </cell>
          <cell r="AJ1766">
            <v>-951793.19583333319</v>
          </cell>
          <cell r="AK1766">
            <v>-956629.0033333333</v>
          </cell>
          <cell r="AL1766">
            <v>-961489.38125000009</v>
          </cell>
          <cell r="AM1766">
            <v>-966374.45416666672</v>
          </cell>
          <cell r="AN1766">
            <v>-971284.34833333327</v>
          </cell>
          <cell r="AP1766">
            <v>-981179.10708333354</v>
          </cell>
          <cell r="AT1766">
            <v>18</v>
          </cell>
        </row>
        <row r="1767">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D1767">
            <v>0</v>
          </cell>
          <cell r="AE1767">
            <v>0</v>
          </cell>
          <cell r="AF1767">
            <v>0</v>
          </cell>
          <cell r="AG1767">
            <v>0</v>
          </cell>
          <cell r="AH1767">
            <v>0</v>
          </cell>
          <cell r="AI1767">
            <v>0</v>
          </cell>
          <cell r="AJ1767">
            <v>0</v>
          </cell>
          <cell r="AK1767">
            <v>0</v>
          </cell>
          <cell r="AL1767">
            <v>0</v>
          </cell>
          <cell r="AM1767">
            <v>0</v>
          </cell>
          <cell r="AN1767">
            <v>0</v>
          </cell>
          <cell r="AP1767">
            <v>0</v>
          </cell>
          <cell r="AT1767">
            <v>18</v>
          </cell>
        </row>
        <row r="1768">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D1768">
            <v>0</v>
          </cell>
          <cell r="AE1768">
            <v>0</v>
          </cell>
          <cell r="AF1768">
            <v>0</v>
          </cell>
          <cell r="AG1768">
            <v>0</v>
          </cell>
          <cell r="AH1768">
            <v>0</v>
          </cell>
          <cell r="AI1768">
            <v>0</v>
          </cell>
          <cell r="AJ1768">
            <v>0</v>
          </cell>
          <cell r="AK1768">
            <v>0</v>
          </cell>
          <cell r="AL1768">
            <v>0</v>
          </cell>
          <cell r="AM1768">
            <v>0</v>
          </cell>
          <cell r="AN1768">
            <v>0</v>
          </cell>
          <cell r="AP1768">
            <v>0</v>
          </cell>
          <cell r="AT1768" t="str">
            <v>34</v>
          </cell>
        </row>
        <row r="1769">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D1769">
            <v>0</v>
          </cell>
          <cell r="AE1769">
            <v>0</v>
          </cell>
          <cell r="AF1769">
            <v>0</v>
          </cell>
          <cell r="AG1769">
            <v>0</v>
          </cell>
          <cell r="AH1769">
            <v>0</v>
          </cell>
          <cell r="AI1769">
            <v>0</v>
          </cell>
          <cell r="AJ1769">
            <v>0</v>
          </cell>
          <cell r="AK1769">
            <v>0</v>
          </cell>
          <cell r="AL1769">
            <v>0</v>
          </cell>
          <cell r="AM1769">
            <v>0</v>
          </cell>
          <cell r="AN1769">
            <v>0</v>
          </cell>
          <cell r="AP1769">
            <v>0</v>
          </cell>
          <cell r="AT1769" t="str">
            <v>34</v>
          </cell>
        </row>
        <row r="1770">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D1770">
            <v>0</v>
          </cell>
          <cell r="AE1770">
            <v>0</v>
          </cell>
          <cell r="AF1770">
            <v>0</v>
          </cell>
          <cell r="AG1770">
            <v>0</v>
          </cell>
          <cell r="AH1770">
            <v>0</v>
          </cell>
          <cell r="AI1770">
            <v>0</v>
          </cell>
          <cell r="AJ1770">
            <v>0</v>
          </cell>
          <cell r="AK1770">
            <v>0</v>
          </cell>
          <cell r="AL1770">
            <v>0</v>
          </cell>
          <cell r="AM1770">
            <v>0</v>
          </cell>
          <cell r="AN1770">
            <v>0</v>
          </cell>
          <cell r="AP1770">
            <v>0</v>
          </cell>
          <cell r="AT1770" t="str">
            <v>34</v>
          </cell>
        </row>
        <row r="1771">
          <cell r="J1771">
            <v>-7185220.7699999996</v>
          </cell>
          <cell r="K1771">
            <v>-7206057.9100000001</v>
          </cell>
          <cell r="L1771">
            <v>-7226955.4800000004</v>
          </cell>
          <cell r="M1771">
            <v>-7247913.6500000004</v>
          </cell>
          <cell r="N1771">
            <v>-7268932.5999999996</v>
          </cell>
          <cell r="O1771">
            <v>-7290012.5</v>
          </cell>
          <cell r="P1771">
            <v>-7311153.54</v>
          </cell>
          <cell r="Q1771">
            <v>-21698026</v>
          </cell>
          <cell r="R1771">
            <v>-21759865.370000001</v>
          </cell>
          <cell r="S1771">
            <v>-21821880.989999998</v>
          </cell>
          <cell r="T1771">
            <v>-21884073.350000001</v>
          </cell>
          <cell r="U1771">
            <v>-21946442.960000001</v>
          </cell>
          <cell r="V1771">
            <v>-22008990.32</v>
          </cell>
          <cell r="W1771">
            <v>-22071715.940000001</v>
          </cell>
          <cell r="X1771">
            <v>-22134620.329999998</v>
          </cell>
          <cell r="Y1771">
            <v>-22197704</v>
          </cell>
          <cell r="Z1771">
            <v>-22044745.100000001</v>
          </cell>
          <cell r="AA1771">
            <v>-22107205.210000001</v>
          </cell>
          <cell r="AD1771">
            <v>-7805364.8233333342</v>
          </cell>
          <cell r="AE1771">
            <v>-9024723.5629166681</v>
          </cell>
          <cell r="AF1771">
            <v>-10247898.695833335</v>
          </cell>
          <cell r="AG1771">
            <v>-11474530.241666667</v>
          </cell>
          <cell r="AH1771">
            <v>-12704627.964999998</v>
          </cell>
          <cell r="AI1771">
            <v>-13938201.657916665</v>
          </cell>
          <cell r="AJ1771">
            <v>-15175261.140416667</v>
          </cell>
          <cell r="AK1771">
            <v>-16415816.260416666</v>
          </cell>
          <cell r="AL1771">
            <v>-17659876.893749997</v>
          </cell>
          <cell r="AM1771">
            <v>-18898443.679166667</v>
          </cell>
          <cell r="AN1771">
            <v>-20131485.562916666</v>
          </cell>
          <cell r="AP1771">
            <v>-22092189.521666665</v>
          </cell>
          <cell r="AT1771">
            <v>18</v>
          </cell>
        </row>
        <row r="1772">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D1772">
            <v>0</v>
          </cell>
          <cell r="AE1772">
            <v>0</v>
          </cell>
          <cell r="AF1772">
            <v>0</v>
          </cell>
          <cell r="AG1772">
            <v>0</v>
          </cell>
          <cell r="AH1772">
            <v>0</v>
          </cell>
          <cell r="AI1772">
            <v>0</v>
          </cell>
          <cell r="AJ1772">
            <v>0</v>
          </cell>
          <cell r="AK1772">
            <v>0</v>
          </cell>
          <cell r="AL1772">
            <v>0</v>
          </cell>
          <cell r="AM1772">
            <v>0</v>
          </cell>
          <cell r="AN1772">
            <v>0</v>
          </cell>
          <cell r="AP1772">
            <v>0</v>
          </cell>
          <cell r="AT1772">
            <v>18</v>
          </cell>
        </row>
        <row r="1773">
          <cell r="J1773">
            <v>82298</v>
          </cell>
          <cell r="K1773">
            <v>82298</v>
          </cell>
          <cell r="L1773">
            <v>82298</v>
          </cell>
          <cell r="M1773">
            <v>82298</v>
          </cell>
          <cell r="N1773">
            <v>82298</v>
          </cell>
          <cell r="O1773">
            <v>82298</v>
          </cell>
          <cell r="P1773">
            <v>82298</v>
          </cell>
          <cell r="Q1773">
            <v>51343.31</v>
          </cell>
          <cell r="R1773">
            <v>51343.31</v>
          </cell>
          <cell r="S1773">
            <v>51343.31</v>
          </cell>
          <cell r="T1773">
            <v>51343.31</v>
          </cell>
          <cell r="U1773">
            <v>51343.31</v>
          </cell>
          <cell r="V1773">
            <v>51343.31</v>
          </cell>
          <cell r="W1773">
            <v>51343.31</v>
          </cell>
          <cell r="X1773">
            <v>51343.31</v>
          </cell>
          <cell r="Y1773">
            <v>51343.31</v>
          </cell>
          <cell r="Z1773">
            <v>51343.31</v>
          </cell>
          <cell r="AA1773">
            <v>51343.31</v>
          </cell>
          <cell r="AD1773">
            <v>81008.221250000002</v>
          </cell>
          <cell r="AE1773">
            <v>78428.663750000007</v>
          </cell>
          <cell r="AF1773">
            <v>75849.106250000012</v>
          </cell>
          <cell r="AG1773">
            <v>73269.548750000016</v>
          </cell>
          <cell r="AH1773">
            <v>70689.991250000021</v>
          </cell>
          <cell r="AI1773">
            <v>68110.433750000026</v>
          </cell>
          <cell r="AJ1773">
            <v>65530.876250000008</v>
          </cell>
          <cell r="AK1773">
            <v>62951.318750000013</v>
          </cell>
          <cell r="AL1773">
            <v>60371.761250000003</v>
          </cell>
          <cell r="AM1773">
            <v>57792.203750000008</v>
          </cell>
          <cell r="AN1773">
            <v>55212.646250000013</v>
          </cell>
          <cell r="AP1773">
            <v>51097.169583333329</v>
          </cell>
          <cell r="AT1773">
            <v>18</v>
          </cell>
        </row>
        <row r="1774">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D1774">
            <v>0</v>
          </cell>
          <cell r="AE1774">
            <v>0</v>
          </cell>
          <cell r="AF1774">
            <v>0</v>
          </cell>
          <cell r="AG1774">
            <v>0</v>
          </cell>
          <cell r="AH1774">
            <v>0</v>
          </cell>
          <cell r="AI1774">
            <v>0</v>
          </cell>
          <cell r="AJ1774">
            <v>0</v>
          </cell>
          <cell r="AK1774">
            <v>0</v>
          </cell>
          <cell r="AL1774">
            <v>0</v>
          </cell>
          <cell r="AM1774">
            <v>0</v>
          </cell>
          <cell r="AN1774">
            <v>0</v>
          </cell>
          <cell r="AP1774">
            <v>0</v>
          </cell>
          <cell r="AT1774" t="str">
            <v>34</v>
          </cell>
        </row>
        <row r="1775">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D1775">
            <v>0</v>
          </cell>
          <cell r="AE1775">
            <v>0</v>
          </cell>
          <cell r="AF1775">
            <v>0</v>
          </cell>
          <cell r="AG1775">
            <v>0</v>
          </cell>
          <cell r="AH1775">
            <v>0</v>
          </cell>
          <cell r="AI1775">
            <v>0</v>
          </cell>
          <cell r="AJ1775">
            <v>0</v>
          </cell>
          <cell r="AK1775">
            <v>0</v>
          </cell>
          <cell r="AL1775">
            <v>0</v>
          </cell>
          <cell r="AM1775">
            <v>0</v>
          </cell>
          <cell r="AN1775">
            <v>0</v>
          </cell>
          <cell r="AP1775">
            <v>0</v>
          </cell>
          <cell r="AT1775">
            <v>34</v>
          </cell>
        </row>
        <row r="1776">
          <cell r="J1776">
            <v>251781.44</v>
          </cell>
          <cell r="K1776">
            <v>251781.44</v>
          </cell>
          <cell r="L1776">
            <v>251781.44</v>
          </cell>
          <cell r="M1776">
            <v>251781.44</v>
          </cell>
          <cell r="N1776">
            <v>251781.44</v>
          </cell>
          <cell r="O1776">
            <v>251781.44</v>
          </cell>
          <cell r="P1776">
            <v>251781.44</v>
          </cell>
          <cell r="Q1776">
            <v>231741.59</v>
          </cell>
          <cell r="R1776">
            <v>231741.59</v>
          </cell>
          <cell r="S1776">
            <v>231741.59</v>
          </cell>
          <cell r="T1776">
            <v>231741.59</v>
          </cell>
          <cell r="U1776">
            <v>231741.59</v>
          </cell>
          <cell r="V1776">
            <v>231741.59</v>
          </cell>
          <cell r="W1776">
            <v>231741.59</v>
          </cell>
          <cell r="X1776">
            <v>231741.59</v>
          </cell>
          <cell r="Y1776">
            <v>231741.59</v>
          </cell>
          <cell r="Z1776">
            <v>231741.59</v>
          </cell>
          <cell r="AA1776">
            <v>231741.59</v>
          </cell>
          <cell r="AD1776">
            <v>250946.44625000001</v>
          </cell>
          <cell r="AE1776">
            <v>249276.45874999999</v>
          </cell>
          <cell r="AF1776">
            <v>247606.47124999997</v>
          </cell>
          <cell r="AG1776">
            <v>245936.48374999998</v>
          </cell>
          <cell r="AH1776">
            <v>244266.49624999997</v>
          </cell>
          <cell r="AI1776">
            <v>242596.50875000001</v>
          </cell>
          <cell r="AJ1776">
            <v>240926.52124999999</v>
          </cell>
          <cell r="AK1776">
            <v>239256.53375000003</v>
          </cell>
          <cell r="AL1776">
            <v>237586.54625000001</v>
          </cell>
          <cell r="AM1776">
            <v>235916.55875</v>
          </cell>
          <cell r="AN1776">
            <v>234246.57125000001</v>
          </cell>
          <cell r="AP1776">
            <v>233933.81583333333</v>
          </cell>
          <cell r="AT1776">
            <v>18</v>
          </cell>
        </row>
        <row r="1777">
          <cell r="J1777">
            <v>18711.25</v>
          </cell>
          <cell r="K1777">
            <v>18711.25</v>
          </cell>
          <cell r="L1777">
            <v>18711.25</v>
          </cell>
          <cell r="M1777">
            <v>18711.25</v>
          </cell>
          <cell r="N1777">
            <v>18711.25</v>
          </cell>
          <cell r="O1777">
            <v>18711.25</v>
          </cell>
          <cell r="P1777">
            <v>18711.25</v>
          </cell>
          <cell r="Q1777">
            <v>15637.27</v>
          </cell>
          <cell r="R1777">
            <v>15637.27</v>
          </cell>
          <cell r="S1777">
            <v>15637.27</v>
          </cell>
          <cell r="T1777">
            <v>15637.27</v>
          </cell>
          <cell r="U1777">
            <v>15637.27</v>
          </cell>
          <cell r="V1777">
            <v>15637.27</v>
          </cell>
          <cell r="W1777">
            <v>15637.27</v>
          </cell>
          <cell r="X1777">
            <v>15637.27</v>
          </cell>
          <cell r="Y1777">
            <v>15637.27</v>
          </cell>
          <cell r="Z1777">
            <v>15637.27</v>
          </cell>
          <cell r="AA1777">
            <v>15637.27</v>
          </cell>
          <cell r="AD1777">
            <v>18583.1675</v>
          </cell>
          <cell r="AE1777">
            <v>18327.002499999999</v>
          </cell>
          <cell r="AF1777">
            <v>18070.837499999998</v>
          </cell>
          <cell r="AG1777">
            <v>17814.672499999997</v>
          </cell>
          <cell r="AH1777">
            <v>17558.507499999996</v>
          </cell>
          <cell r="AI1777">
            <v>17302.342499999999</v>
          </cell>
          <cell r="AJ1777">
            <v>17046.177499999998</v>
          </cell>
          <cell r="AK1777">
            <v>16790.012500000001</v>
          </cell>
          <cell r="AL1777">
            <v>16533.8475</v>
          </cell>
          <cell r="AM1777">
            <v>16277.682500000001</v>
          </cell>
          <cell r="AN1777">
            <v>16021.517500000002</v>
          </cell>
          <cell r="AP1777">
            <v>16315.744166666665</v>
          </cell>
          <cell r="AT1777">
            <v>34</v>
          </cell>
        </row>
        <row r="1778">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D1778">
            <v>0</v>
          </cell>
          <cell r="AE1778">
            <v>0</v>
          </cell>
          <cell r="AF1778">
            <v>0</v>
          </cell>
          <cell r="AG1778">
            <v>0</v>
          </cell>
          <cell r="AH1778">
            <v>0</v>
          </cell>
          <cell r="AI1778">
            <v>0</v>
          </cell>
          <cell r="AJ1778">
            <v>0</v>
          </cell>
          <cell r="AK1778">
            <v>0</v>
          </cell>
          <cell r="AL1778">
            <v>0</v>
          </cell>
          <cell r="AM1778">
            <v>0</v>
          </cell>
          <cell r="AN1778">
            <v>0</v>
          </cell>
          <cell r="AP1778">
            <v>0</v>
          </cell>
          <cell r="AT1778">
            <v>18</v>
          </cell>
        </row>
        <row r="1779">
          <cell r="J1779">
            <v>-334079.44</v>
          </cell>
          <cell r="K1779">
            <v>-334079.44</v>
          </cell>
          <cell r="L1779">
            <v>-334079.44</v>
          </cell>
          <cell r="M1779">
            <v>-334079.44</v>
          </cell>
          <cell r="N1779">
            <v>-334079.44</v>
          </cell>
          <cell r="O1779">
            <v>-334079.44</v>
          </cell>
          <cell r="P1779">
            <v>-334079.44</v>
          </cell>
          <cell r="Q1779">
            <v>-283084.90000000002</v>
          </cell>
          <cell r="R1779">
            <v>-283084.90000000002</v>
          </cell>
          <cell r="S1779">
            <v>-283084.90000000002</v>
          </cell>
          <cell r="T1779">
            <v>-4388084.9000000004</v>
          </cell>
          <cell r="U1779">
            <v>-4388084.9000000004</v>
          </cell>
          <cell r="V1779">
            <v>-4388084.9000000004</v>
          </cell>
          <cell r="W1779">
            <v>-4388084.9000000004</v>
          </cell>
          <cell r="X1779">
            <v>-4388084.9000000004</v>
          </cell>
          <cell r="Y1779">
            <v>-4388084.9000000004</v>
          </cell>
          <cell r="Z1779">
            <v>-4388084.9000000004</v>
          </cell>
          <cell r="AA1779">
            <v>-4388084.9000000004</v>
          </cell>
          <cell r="AD1779">
            <v>-331954.66749999998</v>
          </cell>
          <cell r="AE1779">
            <v>-327705.1225</v>
          </cell>
          <cell r="AF1779">
            <v>-323455.57749999996</v>
          </cell>
          <cell r="AG1779">
            <v>-490247.69916666672</v>
          </cell>
          <cell r="AH1779">
            <v>-828081.48749999993</v>
          </cell>
          <cell r="AI1779">
            <v>-1165915.2758333334</v>
          </cell>
          <cell r="AJ1779">
            <v>-1503749.0641666669</v>
          </cell>
          <cell r="AK1779">
            <v>-1841582.8525000003</v>
          </cell>
          <cell r="AL1779">
            <v>-2179416.6408333336</v>
          </cell>
          <cell r="AM1779">
            <v>-2517250.4291666667</v>
          </cell>
          <cell r="AN1779">
            <v>-2855084.2174999998</v>
          </cell>
          <cell r="AP1779">
            <v>-3605641.5270833331</v>
          </cell>
          <cell r="AT1779">
            <v>18</v>
          </cell>
        </row>
        <row r="1780">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D1780">
            <v>0</v>
          </cell>
          <cell r="AE1780">
            <v>0</v>
          </cell>
          <cell r="AF1780">
            <v>0</v>
          </cell>
          <cell r="AG1780">
            <v>0</v>
          </cell>
          <cell r="AH1780">
            <v>0</v>
          </cell>
          <cell r="AI1780">
            <v>0</v>
          </cell>
          <cell r="AJ1780">
            <v>0</v>
          </cell>
          <cell r="AK1780">
            <v>0</v>
          </cell>
          <cell r="AL1780">
            <v>0</v>
          </cell>
          <cell r="AM1780">
            <v>0</v>
          </cell>
          <cell r="AN1780">
            <v>0</v>
          </cell>
          <cell r="AP1780">
            <v>0</v>
          </cell>
          <cell r="AT1780">
            <v>18</v>
          </cell>
        </row>
        <row r="1781">
          <cell r="J1781">
            <v>-18711.25</v>
          </cell>
          <cell r="K1781">
            <v>-18711.25</v>
          </cell>
          <cell r="L1781">
            <v>-18711.25</v>
          </cell>
          <cell r="M1781">
            <v>-18711.25</v>
          </cell>
          <cell r="N1781">
            <v>-18711.25</v>
          </cell>
          <cell r="O1781">
            <v>-18711.25</v>
          </cell>
          <cell r="P1781">
            <v>-18711.25</v>
          </cell>
          <cell r="Q1781">
            <v>-15637.27</v>
          </cell>
          <cell r="R1781">
            <v>-15637.27</v>
          </cell>
          <cell r="S1781">
            <v>-15637.27</v>
          </cell>
          <cell r="T1781">
            <v>-15637.27</v>
          </cell>
          <cell r="U1781">
            <v>-15637.27</v>
          </cell>
          <cell r="V1781">
            <v>-15637.27</v>
          </cell>
          <cell r="W1781">
            <v>-15637.27</v>
          </cell>
          <cell r="X1781">
            <v>-15637.27</v>
          </cell>
          <cell r="Y1781">
            <v>-15637.27</v>
          </cell>
          <cell r="Z1781">
            <v>-15637.27</v>
          </cell>
          <cell r="AA1781">
            <v>-15637.27</v>
          </cell>
          <cell r="AD1781">
            <v>-18583.1675</v>
          </cell>
          <cell r="AE1781">
            <v>-18327.002499999999</v>
          </cell>
          <cell r="AF1781">
            <v>-18070.837499999998</v>
          </cell>
          <cell r="AG1781">
            <v>-17814.672499999997</v>
          </cell>
          <cell r="AH1781">
            <v>-17558.507499999996</v>
          </cell>
          <cell r="AI1781">
            <v>-17302.342499999999</v>
          </cell>
          <cell r="AJ1781">
            <v>-17046.177499999998</v>
          </cell>
          <cell r="AK1781">
            <v>-16790.012500000001</v>
          </cell>
          <cell r="AL1781">
            <v>-16533.8475</v>
          </cell>
          <cell r="AM1781">
            <v>-16277.682500000001</v>
          </cell>
          <cell r="AN1781">
            <v>-16021.517500000002</v>
          </cell>
          <cell r="AP1781">
            <v>-16315.744166666665</v>
          </cell>
          <cell r="AT1781" t="str">
            <v>34</v>
          </cell>
        </row>
        <row r="1782">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D1782">
            <v>0</v>
          </cell>
          <cell r="AE1782">
            <v>0</v>
          </cell>
          <cell r="AF1782">
            <v>0</v>
          </cell>
          <cell r="AG1782">
            <v>0</v>
          </cell>
          <cell r="AH1782">
            <v>0</v>
          </cell>
          <cell r="AI1782">
            <v>0</v>
          </cell>
          <cell r="AJ1782">
            <v>0</v>
          </cell>
          <cell r="AK1782">
            <v>0</v>
          </cell>
          <cell r="AL1782">
            <v>0</v>
          </cell>
          <cell r="AM1782">
            <v>0</v>
          </cell>
          <cell r="AN1782">
            <v>0</v>
          </cell>
          <cell r="AP1782">
            <v>0</v>
          </cell>
          <cell r="AT1782" t="str">
            <v>26</v>
          </cell>
        </row>
        <row r="1783">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D1783">
            <v>0</v>
          </cell>
          <cell r="AE1783">
            <v>0</v>
          </cell>
          <cell r="AF1783">
            <v>0</v>
          </cell>
          <cell r="AG1783">
            <v>0</v>
          </cell>
          <cell r="AH1783">
            <v>0</v>
          </cell>
          <cell r="AI1783">
            <v>0</v>
          </cell>
          <cell r="AJ1783">
            <v>0</v>
          </cell>
          <cell r="AK1783">
            <v>0</v>
          </cell>
          <cell r="AL1783">
            <v>0</v>
          </cell>
          <cell r="AM1783">
            <v>0</v>
          </cell>
          <cell r="AN1783">
            <v>0</v>
          </cell>
          <cell r="AP1783">
            <v>0</v>
          </cell>
          <cell r="AT1783">
            <v>18</v>
          </cell>
        </row>
        <row r="1784">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D1784">
            <v>0</v>
          </cell>
          <cell r="AE1784">
            <v>0</v>
          </cell>
          <cell r="AF1784">
            <v>0</v>
          </cell>
          <cell r="AG1784">
            <v>0</v>
          </cell>
          <cell r="AH1784">
            <v>0</v>
          </cell>
          <cell r="AI1784">
            <v>0</v>
          </cell>
          <cell r="AJ1784">
            <v>0</v>
          </cell>
          <cell r="AK1784">
            <v>0</v>
          </cell>
          <cell r="AL1784">
            <v>0</v>
          </cell>
          <cell r="AM1784">
            <v>0</v>
          </cell>
          <cell r="AN1784">
            <v>0</v>
          </cell>
          <cell r="AP1784">
            <v>0</v>
          </cell>
          <cell r="AT1784" t="str">
            <v>26</v>
          </cell>
        </row>
        <row r="1785">
          <cell r="J1785">
            <v>0</v>
          </cell>
          <cell r="K1785">
            <v>0</v>
          </cell>
          <cell r="L1785">
            <v>0</v>
          </cell>
          <cell r="M1785">
            <v>0</v>
          </cell>
          <cell r="N1785">
            <v>0</v>
          </cell>
          <cell r="O1785">
            <v>0</v>
          </cell>
          <cell r="P1785">
            <v>0</v>
          </cell>
          <cell r="Q1785">
            <v>0</v>
          </cell>
          <cell r="R1785">
            <v>0</v>
          </cell>
          <cell r="S1785">
            <v>0</v>
          </cell>
          <cell r="T1785">
            <v>260000</v>
          </cell>
          <cell r="U1785">
            <v>260000</v>
          </cell>
          <cell r="V1785">
            <v>260000</v>
          </cell>
          <cell r="W1785">
            <v>260000</v>
          </cell>
          <cell r="X1785">
            <v>260000</v>
          </cell>
          <cell r="Y1785">
            <v>260000</v>
          </cell>
          <cell r="Z1785">
            <v>260000</v>
          </cell>
          <cell r="AA1785">
            <v>260000</v>
          </cell>
          <cell r="AD1785">
            <v>0</v>
          </cell>
          <cell r="AE1785">
            <v>0</v>
          </cell>
          <cell r="AF1785">
            <v>0</v>
          </cell>
          <cell r="AG1785">
            <v>10833.333333333334</v>
          </cell>
          <cell r="AH1785">
            <v>32500</v>
          </cell>
          <cell r="AI1785">
            <v>54166.666666666664</v>
          </cell>
          <cell r="AJ1785">
            <v>75833.333333333328</v>
          </cell>
          <cell r="AK1785">
            <v>97500</v>
          </cell>
          <cell r="AL1785">
            <v>119166.66666666667</v>
          </cell>
          <cell r="AM1785">
            <v>140833.33333333334</v>
          </cell>
          <cell r="AN1785">
            <v>162500</v>
          </cell>
          <cell r="AP1785">
            <v>209349.16666666666</v>
          </cell>
          <cell r="AT1785" t="str">
            <v>18</v>
          </cell>
        </row>
        <row r="1786">
          <cell r="J1786">
            <v>0</v>
          </cell>
          <cell r="K1786">
            <v>0</v>
          </cell>
          <cell r="L1786">
            <v>0</v>
          </cell>
          <cell r="M1786">
            <v>0</v>
          </cell>
          <cell r="N1786">
            <v>0</v>
          </cell>
          <cell r="O1786">
            <v>0</v>
          </cell>
          <cell r="P1786">
            <v>0</v>
          </cell>
          <cell r="Q1786">
            <v>0</v>
          </cell>
          <cell r="R1786">
            <v>0</v>
          </cell>
          <cell r="S1786">
            <v>0</v>
          </cell>
          <cell r="T1786">
            <v>3845000</v>
          </cell>
          <cell r="U1786">
            <v>3845000</v>
          </cell>
          <cell r="V1786">
            <v>3845000</v>
          </cell>
          <cell r="W1786">
            <v>3845000</v>
          </cell>
          <cell r="X1786">
            <v>3845000</v>
          </cell>
          <cell r="Y1786">
            <v>3845000</v>
          </cell>
          <cell r="Z1786">
            <v>3845000</v>
          </cell>
          <cell r="AA1786">
            <v>3845000</v>
          </cell>
          <cell r="AD1786">
            <v>0</v>
          </cell>
          <cell r="AE1786">
            <v>0</v>
          </cell>
          <cell r="AF1786">
            <v>0</v>
          </cell>
          <cell r="AG1786">
            <v>160208.33333333334</v>
          </cell>
          <cell r="AH1786">
            <v>480625</v>
          </cell>
          <cell r="AI1786">
            <v>801041.66666666663</v>
          </cell>
          <cell r="AJ1786">
            <v>1121458.3333333333</v>
          </cell>
          <cell r="AK1786">
            <v>1441875</v>
          </cell>
          <cell r="AL1786">
            <v>1762291.6666666667</v>
          </cell>
          <cell r="AM1786">
            <v>2082708.3333333333</v>
          </cell>
          <cell r="AN1786">
            <v>2403125</v>
          </cell>
          <cell r="AP1786">
            <v>3111261.375</v>
          </cell>
          <cell r="AT1786" t="str">
            <v>18</v>
          </cell>
        </row>
        <row r="1787">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D1787">
            <v>0</v>
          </cell>
          <cell r="AE1787">
            <v>0</v>
          </cell>
          <cell r="AF1787">
            <v>0</v>
          </cell>
          <cell r="AG1787">
            <v>0</v>
          </cell>
          <cell r="AH1787">
            <v>0</v>
          </cell>
          <cell r="AI1787">
            <v>0</v>
          </cell>
          <cell r="AJ1787">
            <v>0</v>
          </cell>
          <cell r="AK1787">
            <v>0</v>
          </cell>
          <cell r="AL1787">
            <v>0</v>
          </cell>
          <cell r="AM1787">
            <v>0</v>
          </cell>
          <cell r="AN1787">
            <v>0</v>
          </cell>
          <cell r="AP1787">
            <v>0</v>
          </cell>
          <cell r="AT1787">
            <v>9</v>
          </cell>
        </row>
        <row r="1788">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D1788">
            <v>0</v>
          </cell>
          <cell r="AE1788">
            <v>0</v>
          </cell>
          <cell r="AF1788">
            <v>0</v>
          </cell>
          <cell r="AG1788">
            <v>0</v>
          </cell>
          <cell r="AH1788">
            <v>0</v>
          </cell>
          <cell r="AI1788">
            <v>0</v>
          </cell>
          <cell r="AJ1788">
            <v>0</v>
          </cell>
          <cell r="AK1788">
            <v>0</v>
          </cell>
          <cell r="AL1788">
            <v>0</v>
          </cell>
          <cell r="AM1788">
            <v>0</v>
          </cell>
          <cell r="AN1788">
            <v>0</v>
          </cell>
          <cell r="AP1788">
            <v>0</v>
          </cell>
          <cell r="AT1788">
            <v>9</v>
          </cell>
        </row>
        <row r="1789">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D1789">
            <v>0</v>
          </cell>
          <cell r="AE1789">
            <v>0</v>
          </cell>
          <cell r="AF1789">
            <v>0</v>
          </cell>
          <cell r="AG1789">
            <v>0</v>
          </cell>
          <cell r="AH1789">
            <v>0</v>
          </cell>
          <cell r="AI1789">
            <v>0</v>
          </cell>
          <cell r="AJ1789">
            <v>0</v>
          </cell>
          <cell r="AK1789">
            <v>0</v>
          </cell>
          <cell r="AL1789">
            <v>0</v>
          </cell>
          <cell r="AM1789">
            <v>0</v>
          </cell>
          <cell r="AN1789">
            <v>0</v>
          </cell>
          <cell r="AP1789">
            <v>0</v>
          </cell>
          <cell r="AT1789">
            <v>9</v>
          </cell>
        </row>
        <row r="1790">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D1790">
            <v>0</v>
          </cell>
          <cell r="AE1790">
            <v>0</v>
          </cell>
          <cell r="AF1790">
            <v>0</v>
          </cell>
          <cell r="AG1790">
            <v>0</v>
          </cell>
          <cell r="AH1790">
            <v>0</v>
          </cell>
          <cell r="AI1790">
            <v>0</v>
          </cell>
          <cell r="AJ1790">
            <v>0</v>
          </cell>
          <cell r="AK1790">
            <v>0</v>
          </cell>
          <cell r="AL1790">
            <v>0</v>
          </cell>
          <cell r="AM1790">
            <v>0</v>
          </cell>
          <cell r="AN1790">
            <v>0</v>
          </cell>
          <cell r="AP1790">
            <v>0</v>
          </cell>
          <cell r="AT1790">
            <v>9</v>
          </cell>
        </row>
        <row r="1791">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D1791">
            <v>0</v>
          </cell>
          <cell r="AE1791">
            <v>0</v>
          </cell>
          <cell r="AF1791">
            <v>0</v>
          </cell>
          <cell r="AG1791">
            <v>0</v>
          </cell>
          <cell r="AH1791">
            <v>0</v>
          </cell>
          <cell r="AI1791">
            <v>0</v>
          </cell>
          <cell r="AJ1791">
            <v>0</v>
          </cell>
          <cell r="AK1791">
            <v>0</v>
          </cell>
          <cell r="AL1791">
            <v>0</v>
          </cell>
          <cell r="AM1791">
            <v>0</v>
          </cell>
          <cell r="AN1791">
            <v>0</v>
          </cell>
          <cell r="AP1791">
            <v>0</v>
          </cell>
          <cell r="AT1791">
            <v>9</v>
          </cell>
        </row>
        <row r="1792">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D1792">
            <v>0</v>
          </cell>
          <cell r="AE1792">
            <v>0</v>
          </cell>
          <cell r="AF1792">
            <v>0</v>
          </cell>
          <cell r="AG1792">
            <v>0</v>
          </cell>
          <cell r="AH1792">
            <v>0</v>
          </cell>
          <cell r="AI1792">
            <v>0</v>
          </cell>
          <cell r="AJ1792">
            <v>0</v>
          </cell>
          <cell r="AK1792">
            <v>0</v>
          </cell>
          <cell r="AL1792">
            <v>0</v>
          </cell>
          <cell r="AM1792">
            <v>0</v>
          </cell>
          <cell r="AN1792">
            <v>0</v>
          </cell>
          <cell r="AP1792">
            <v>0</v>
          </cell>
          <cell r="AT1792">
            <v>9</v>
          </cell>
        </row>
        <row r="1793">
          <cell r="J1793">
            <v>0</v>
          </cell>
          <cell r="K1793">
            <v>-17000000</v>
          </cell>
          <cell r="L1793">
            <v>-17000000</v>
          </cell>
          <cell r="M1793">
            <v>-28000000</v>
          </cell>
          <cell r="N1793">
            <v>-54000000</v>
          </cell>
          <cell r="O1793">
            <v>-60900000</v>
          </cell>
          <cell r="P1793">
            <v>-73500000</v>
          </cell>
          <cell r="Q1793">
            <v>-80600000</v>
          </cell>
          <cell r="R1793">
            <v>-59000000</v>
          </cell>
          <cell r="S1793">
            <v>-31000000</v>
          </cell>
          <cell r="T1793">
            <v>-5000000</v>
          </cell>
          <cell r="U1793">
            <v>0</v>
          </cell>
          <cell r="V1793">
            <v>0</v>
          </cell>
          <cell r="W1793">
            <v>-5000000</v>
          </cell>
          <cell r="X1793">
            <v>-15000000</v>
          </cell>
          <cell r="Y1793">
            <v>-11000000</v>
          </cell>
          <cell r="Z1793">
            <v>-58000000</v>
          </cell>
          <cell r="AA1793">
            <v>-76000000</v>
          </cell>
          <cell r="AD1793">
            <v>-30766666.666666668</v>
          </cell>
          <cell r="AE1793">
            <v>-31916666.666666668</v>
          </cell>
          <cell r="AF1793">
            <v>-33791666.666666664</v>
          </cell>
          <cell r="AG1793">
            <v>-35291666.666666664</v>
          </cell>
          <cell r="AH1793">
            <v>-35500000</v>
          </cell>
          <cell r="AI1793">
            <v>-35500000</v>
          </cell>
          <cell r="AJ1793">
            <v>-35000000</v>
          </cell>
          <cell r="AK1793">
            <v>-34416666.666666664</v>
          </cell>
          <cell r="AL1793">
            <v>-33625000</v>
          </cell>
          <cell r="AM1793">
            <v>-33083333.333333332</v>
          </cell>
          <cell r="AN1793">
            <v>-33879166.666666664</v>
          </cell>
          <cell r="AP1793">
            <v>-37618750</v>
          </cell>
          <cell r="AT1793">
            <v>9</v>
          </cell>
        </row>
        <row r="1794">
          <cell r="J1794">
            <v>0</v>
          </cell>
          <cell r="K1794">
            <v>0</v>
          </cell>
          <cell r="L1794">
            <v>0</v>
          </cell>
          <cell r="M1794">
            <v>-10000000</v>
          </cell>
          <cell r="N1794">
            <v>-52000000</v>
          </cell>
          <cell r="O1794">
            <v>-52000000</v>
          </cell>
          <cell r="P1794">
            <v>-35000000</v>
          </cell>
          <cell r="Q1794">
            <v>-65000000</v>
          </cell>
          <cell r="R1794">
            <v>-50000000</v>
          </cell>
          <cell r="S1794">
            <v>-10000000</v>
          </cell>
          <cell r="T1794">
            <v>-5000000</v>
          </cell>
          <cell r="U1794">
            <v>0</v>
          </cell>
          <cell r="V1794">
            <v>0</v>
          </cell>
          <cell r="W1794">
            <v>0</v>
          </cell>
          <cell r="X1794">
            <v>0</v>
          </cell>
          <cell r="Y1794">
            <v>-15000000</v>
          </cell>
          <cell r="Z1794">
            <v>-45000000</v>
          </cell>
          <cell r="AA1794">
            <v>-59000000</v>
          </cell>
          <cell r="AD1794">
            <v>-18083333.333333332</v>
          </cell>
          <cell r="AE1794">
            <v>-20750000</v>
          </cell>
          <cell r="AF1794">
            <v>-22416666.666666668</v>
          </cell>
          <cell r="AG1794">
            <v>-23041666.666666668</v>
          </cell>
          <cell r="AH1794">
            <v>-23250000</v>
          </cell>
          <cell r="AI1794">
            <v>-23250000</v>
          </cell>
          <cell r="AJ1794">
            <v>-23250000</v>
          </cell>
          <cell r="AK1794">
            <v>-23250000</v>
          </cell>
          <cell r="AL1794">
            <v>-23458333.333333332</v>
          </cell>
          <cell r="AM1794">
            <v>-23375000</v>
          </cell>
          <cell r="AN1794">
            <v>-23375000</v>
          </cell>
          <cell r="AP1794">
            <v>-29811666.666666668</v>
          </cell>
          <cell r="AT1794">
            <v>9</v>
          </cell>
        </row>
        <row r="1795">
          <cell r="J1795">
            <v>0</v>
          </cell>
          <cell r="K1795">
            <v>-19000000</v>
          </cell>
          <cell r="L1795">
            <v>-16000000</v>
          </cell>
          <cell r="M1795">
            <v>-28000000</v>
          </cell>
          <cell r="N1795">
            <v>-66000000</v>
          </cell>
          <cell r="O1795">
            <v>-52300000</v>
          </cell>
          <cell r="P1795">
            <v>-88463000</v>
          </cell>
          <cell r="Q1795">
            <v>-100163000</v>
          </cell>
          <cell r="R1795">
            <v>-69000000</v>
          </cell>
          <cell r="S1795">
            <v>-17000000</v>
          </cell>
          <cell r="T1795">
            <v>-5000000</v>
          </cell>
          <cell r="U1795">
            <v>0</v>
          </cell>
          <cell r="V1795">
            <v>0</v>
          </cell>
          <cell r="W1795">
            <v>0</v>
          </cell>
          <cell r="X1795">
            <v>-10000000</v>
          </cell>
          <cell r="Y1795">
            <v>-11000000</v>
          </cell>
          <cell r="Z1795">
            <v>-36000000</v>
          </cell>
          <cell r="AA1795">
            <v>-54000000</v>
          </cell>
          <cell r="AD1795">
            <v>-31528875</v>
          </cell>
          <cell r="AE1795">
            <v>-34868833.333333336</v>
          </cell>
          <cell r="AF1795">
            <v>-37285500</v>
          </cell>
          <cell r="AG1795">
            <v>-38202166.666666664</v>
          </cell>
          <cell r="AH1795">
            <v>-38410500</v>
          </cell>
          <cell r="AI1795">
            <v>-38410500</v>
          </cell>
          <cell r="AJ1795">
            <v>-37618833.333333336</v>
          </cell>
          <cell r="AK1795">
            <v>-36577166.666666664</v>
          </cell>
          <cell r="AL1795">
            <v>-35618833.333333336</v>
          </cell>
          <cell r="AM1795">
            <v>-33660500</v>
          </cell>
          <cell r="AN1795">
            <v>-32481333.333333332</v>
          </cell>
          <cell r="AP1795">
            <v>-27933916.666666668</v>
          </cell>
          <cell r="AT1795">
            <v>9</v>
          </cell>
        </row>
        <row r="1796">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D1796">
            <v>0</v>
          </cell>
          <cell r="AE1796">
            <v>0</v>
          </cell>
          <cell r="AF1796">
            <v>0</v>
          </cell>
          <cell r="AG1796">
            <v>0</v>
          </cell>
          <cell r="AH1796">
            <v>0</v>
          </cell>
          <cell r="AI1796">
            <v>0</v>
          </cell>
          <cell r="AJ1796">
            <v>0</v>
          </cell>
          <cell r="AK1796">
            <v>0</v>
          </cell>
          <cell r="AL1796">
            <v>0</v>
          </cell>
          <cell r="AM1796">
            <v>0</v>
          </cell>
          <cell r="AN1796">
            <v>0</v>
          </cell>
          <cell r="AP1796">
            <v>0</v>
          </cell>
          <cell r="AT1796">
            <v>9</v>
          </cell>
        </row>
        <row r="1797">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D1797">
            <v>0</v>
          </cell>
          <cell r="AE1797">
            <v>0</v>
          </cell>
          <cell r="AF1797">
            <v>0</v>
          </cell>
          <cell r="AG1797">
            <v>0</v>
          </cell>
          <cell r="AH1797">
            <v>0</v>
          </cell>
          <cell r="AI1797">
            <v>0</v>
          </cell>
          <cell r="AJ1797">
            <v>0</v>
          </cell>
          <cell r="AK1797">
            <v>0</v>
          </cell>
          <cell r="AL1797">
            <v>0</v>
          </cell>
          <cell r="AM1797">
            <v>0</v>
          </cell>
          <cell r="AN1797">
            <v>0</v>
          </cell>
          <cell r="AP1797">
            <v>0</v>
          </cell>
          <cell r="AT1797" t="str">
            <v>9</v>
          </cell>
        </row>
        <row r="1798">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D1798">
            <v>0</v>
          </cell>
          <cell r="AE1798">
            <v>0</v>
          </cell>
          <cell r="AF1798">
            <v>0</v>
          </cell>
          <cell r="AG1798">
            <v>0</v>
          </cell>
          <cell r="AH1798">
            <v>0</v>
          </cell>
          <cell r="AI1798">
            <v>0</v>
          </cell>
          <cell r="AJ1798">
            <v>0</v>
          </cell>
          <cell r="AK1798">
            <v>0</v>
          </cell>
          <cell r="AL1798">
            <v>0</v>
          </cell>
          <cell r="AM1798">
            <v>0</v>
          </cell>
          <cell r="AN1798">
            <v>0</v>
          </cell>
          <cell r="AP1798">
            <v>0</v>
          </cell>
          <cell r="AT1798" t="str">
            <v>9</v>
          </cell>
        </row>
        <row r="1799">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D1799">
            <v>0</v>
          </cell>
          <cell r="AE1799">
            <v>0</v>
          </cell>
          <cell r="AF1799">
            <v>0</v>
          </cell>
          <cell r="AG1799">
            <v>0</v>
          </cell>
          <cell r="AH1799">
            <v>0</v>
          </cell>
          <cell r="AI1799">
            <v>0</v>
          </cell>
          <cell r="AJ1799">
            <v>0</v>
          </cell>
          <cell r="AK1799">
            <v>0</v>
          </cell>
          <cell r="AL1799">
            <v>0</v>
          </cell>
          <cell r="AM1799">
            <v>0</v>
          </cell>
          <cell r="AN1799">
            <v>0</v>
          </cell>
          <cell r="AP1799">
            <v>0</v>
          </cell>
          <cell r="AT1799" t="str">
            <v>9</v>
          </cell>
        </row>
        <row r="1800">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D1800">
            <v>0</v>
          </cell>
          <cell r="AE1800">
            <v>0</v>
          </cell>
          <cell r="AF1800">
            <v>0</v>
          </cell>
          <cell r="AG1800">
            <v>0</v>
          </cell>
          <cell r="AH1800">
            <v>0</v>
          </cell>
          <cell r="AI1800">
            <v>0</v>
          </cell>
          <cell r="AJ1800">
            <v>0</v>
          </cell>
          <cell r="AK1800">
            <v>0</v>
          </cell>
          <cell r="AL1800">
            <v>0</v>
          </cell>
          <cell r="AM1800">
            <v>0</v>
          </cell>
          <cell r="AN1800">
            <v>0</v>
          </cell>
          <cell r="AP1800">
            <v>0</v>
          </cell>
          <cell r="AT1800" t="str">
            <v>9</v>
          </cell>
        </row>
        <row r="1801">
          <cell r="J1801">
            <v>-4020704.44</v>
          </cell>
          <cell r="K1801">
            <v>-8772736.7300000004</v>
          </cell>
          <cell r="L1801">
            <v>-9241264.8699999992</v>
          </cell>
          <cell r="M1801">
            <v>-8488892.3000000007</v>
          </cell>
          <cell r="N1801">
            <v>-9184984.0899999999</v>
          </cell>
          <cell r="O1801">
            <v>-6987037.5800000001</v>
          </cell>
          <cell r="P1801">
            <v>-8504026.8800000008</v>
          </cell>
          <cell r="Q1801">
            <v>-7722442.6100000003</v>
          </cell>
          <cell r="R1801">
            <v>-5762625.0599999996</v>
          </cell>
          <cell r="S1801">
            <v>-7969667.71</v>
          </cell>
          <cell r="T1801">
            <v>-6781503.0800000001</v>
          </cell>
          <cell r="U1801">
            <v>-3117673.48</v>
          </cell>
          <cell r="V1801">
            <v>-5983900.0499999998</v>
          </cell>
          <cell r="W1801">
            <v>-6800394.6399999997</v>
          </cell>
          <cell r="X1801">
            <v>-9330889.8300000001</v>
          </cell>
          <cell r="Y1801">
            <v>-9537539.8900000006</v>
          </cell>
          <cell r="Z1801">
            <v>-8315182.6200000001</v>
          </cell>
          <cell r="AA1801">
            <v>-5083642.49</v>
          </cell>
          <cell r="AD1801">
            <v>-7174824.9745833343</v>
          </cell>
          <cell r="AE1801">
            <v>-7149665.4058333337</v>
          </cell>
          <cell r="AF1801">
            <v>-7210282.3895833343</v>
          </cell>
          <cell r="AG1801">
            <v>-7254356.7608333332</v>
          </cell>
          <cell r="AH1801">
            <v>-7225573.1191666657</v>
          </cell>
          <cell r="AI1801">
            <v>-7294596.3862500004</v>
          </cell>
          <cell r="AJ1801">
            <v>-7294215.2829166679</v>
          </cell>
          <cell r="AK1801">
            <v>-7215768.7358333329</v>
          </cell>
          <cell r="AL1801">
            <v>-7263196.7587499991</v>
          </cell>
          <cell r="AM1801">
            <v>-7270648.680416666</v>
          </cell>
          <cell r="AN1801">
            <v>-7155098.8237499995</v>
          </cell>
          <cell r="AP1801">
            <v>-7003505.2054166654</v>
          </cell>
          <cell r="AT1801">
            <v>0</v>
          </cell>
        </row>
        <row r="1802">
          <cell r="J1802">
            <v>-17777864</v>
          </cell>
          <cell r="K1802">
            <v>-22775477.739999998</v>
          </cell>
          <cell r="L1802">
            <v>-24155839.609999999</v>
          </cell>
          <cell r="M1802">
            <v>-25164975.420000002</v>
          </cell>
          <cell r="N1802">
            <v>-25623557.07</v>
          </cell>
          <cell r="O1802">
            <v>-23656439.77</v>
          </cell>
          <cell r="P1802">
            <v>-21045231.920000002</v>
          </cell>
          <cell r="Q1802">
            <v>-32212506.640000001</v>
          </cell>
          <cell r="R1802">
            <v>-26612526.719999999</v>
          </cell>
          <cell r="S1802">
            <v>-20534285.699999999</v>
          </cell>
          <cell r="T1802">
            <v>-21201053.510000002</v>
          </cell>
          <cell r="U1802">
            <v>-21754508.719999999</v>
          </cell>
          <cell r="V1802">
            <v>-25893658.039999999</v>
          </cell>
          <cell r="W1802">
            <v>-24472832.18</v>
          </cell>
          <cell r="X1802">
            <v>-22052902.629999999</v>
          </cell>
          <cell r="Y1802">
            <v>-19964871.940000001</v>
          </cell>
          <cell r="Z1802">
            <v>-17807466.420000002</v>
          </cell>
          <cell r="AA1802">
            <v>-16723067.67</v>
          </cell>
          <cell r="AD1802">
            <v>-22000664.360833332</v>
          </cell>
          <cell r="AE1802">
            <v>-22444730.949999999</v>
          </cell>
          <cell r="AF1802">
            <v>-22586193.630833331</v>
          </cell>
          <cell r="AG1802">
            <v>-22765693.202499997</v>
          </cell>
          <cell r="AH1802">
            <v>-23246318.031666666</v>
          </cell>
          <cell r="AI1802">
            <v>-23881013.653333332</v>
          </cell>
          <cell r="AJ1802">
            <v>-24289894.84</v>
          </cell>
          <cell r="AK1802">
            <v>-24272995.567499999</v>
          </cell>
          <cell r="AL1802">
            <v>-23968702.215</v>
          </cell>
          <cell r="AM1802">
            <v>-23426360.792916667</v>
          </cell>
          <cell r="AN1802">
            <v>-22811799.844999999</v>
          </cell>
          <cell r="AP1802">
            <v>-21904843.775833335</v>
          </cell>
          <cell r="AT1802">
            <v>0</v>
          </cell>
        </row>
        <row r="1803">
          <cell r="J1803">
            <v>-175062.5</v>
          </cell>
          <cell r="K1803">
            <v>-175062.5</v>
          </cell>
          <cell r="L1803">
            <v>-277853.21000000002</v>
          </cell>
          <cell r="M1803">
            <v>-175062.5</v>
          </cell>
          <cell r="N1803">
            <v>-175062.5</v>
          </cell>
          <cell r="O1803">
            <v>-223388.28</v>
          </cell>
          <cell r="P1803">
            <v>-175062.5</v>
          </cell>
          <cell r="Q1803">
            <v>-526972.19999999995</v>
          </cell>
          <cell r="R1803">
            <v>-303491.53000000003</v>
          </cell>
          <cell r="S1803">
            <v>-303491.53000000003</v>
          </cell>
          <cell r="T1803">
            <v>-303491.53000000003</v>
          </cell>
          <cell r="U1803">
            <v>-934191.52</v>
          </cell>
          <cell r="V1803">
            <v>-303491.53000000003</v>
          </cell>
          <cell r="W1803">
            <v>-303491.53000000003</v>
          </cell>
          <cell r="X1803">
            <v>-1022346.97</v>
          </cell>
          <cell r="Y1803">
            <v>-303491.53000000003</v>
          </cell>
          <cell r="Z1803">
            <v>-303491.53000000003</v>
          </cell>
          <cell r="AA1803">
            <v>-606983.06000000006</v>
          </cell>
          <cell r="AD1803">
            <v>-285597.54333333328</v>
          </cell>
          <cell r="AE1803">
            <v>-265755.67124999996</v>
          </cell>
          <cell r="AF1803">
            <v>-266341.95875000005</v>
          </cell>
          <cell r="AG1803">
            <v>-268086.04458333337</v>
          </cell>
          <cell r="AH1803">
            <v>-290497.47291666671</v>
          </cell>
          <cell r="AI1803">
            <v>-317700.56791666668</v>
          </cell>
          <cell r="AJ1803">
            <v>-328402.98708333337</v>
          </cell>
          <cell r="AK1803">
            <v>-364774.77</v>
          </cell>
          <cell r="AL1803">
            <v>-401146.55291666667</v>
          </cell>
          <cell r="AM1803">
            <v>-411848.97208333336</v>
          </cell>
          <cell r="AN1803">
            <v>-433183.29750000004</v>
          </cell>
          <cell r="AP1803">
            <v>-464911.26958333334</v>
          </cell>
          <cell r="AT1803">
            <v>0</v>
          </cell>
        </row>
        <row r="1804">
          <cell r="J1804">
            <v>-9218953</v>
          </cell>
          <cell r="K1804">
            <v>-8903164</v>
          </cell>
          <cell r="L1804">
            <v>-8985468</v>
          </cell>
          <cell r="M1804">
            <v>-9061783</v>
          </cell>
          <cell r="N1804">
            <v>-8990499</v>
          </cell>
          <cell r="O1804">
            <v>-9014856</v>
          </cell>
          <cell r="P1804">
            <v>-8973306</v>
          </cell>
          <cell r="Q1804">
            <v>-9037147</v>
          </cell>
          <cell r="R1804">
            <v>-9034590</v>
          </cell>
          <cell r="S1804">
            <v>-8973569</v>
          </cell>
          <cell r="T1804">
            <v>-9073414</v>
          </cell>
          <cell r="U1804">
            <v>-9121302</v>
          </cell>
          <cell r="V1804">
            <v>-8907897</v>
          </cell>
          <cell r="W1804">
            <v>-9044715</v>
          </cell>
          <cell r="X1804">
            <v>-9092797</v>
          </cell>
          <cell r="Y1804">
            <v>-9185077</v>
          </cell>
          <cell r="Z1804">
            <v>-9131550</v>
          </cell>
          <cell r="AA1804">
            <v>-8935155</v>
          </cell>
          <cell r="AD1804">
            <v>-8992767.625</v>
          </cell>
          <cell r="AE1804">
            <v>-9028133.291666666</v>
          </cell>
          <cell r="AF1804">
            <v>-9032608.916666666</v>
          </cell>
          <cell r="AG1804">
            <v>-9035757.083333334</v>
          </cell>
          <cell r="AH1804">
            <v>-9036116.125</v>
          </cell>
          <cell r="AI1804">
            <v>-9019376.916666666</v>
          </cell>
          <cell r="AJ1804">
            <v>-9012314.208333334</v>
          </cell>
          <cell r="AK1804">
            <v>-9022684.208333334</v>
          </cell>
          <cell r="AL1804">
            <v>-9032293.5</v>
          </cell>
          <cell r="AM1804">
            <v>-9043307.875</v>
          </cell>
          <cell r="AN1804">
            <v>-9045864.125</v>
          </cell>
          <cell r="AP1804">
            <v>-9044230.458333334</v>
          </cell>
          <cell r="AT1804">
            <v>0</v>
          </cell>
        </row>
        <row r="1805">
          <cell r="J1805">
            <v>-11289426.32</v>
          </cell>
          <cell r="K1805">
            <v>-10904831.32</v>
          </cell>
          <cell r="L1805">
            <v>-11416298.220000001</v>
          </cell>
          <cell r="M1805">
            <v>-11094848.609999999</v>
          </cell>
          <cell r="N1805">
            <v>-10706757.33</v>
          </cell>
          <cell r="O1805">
            <v>-10707612.74</v>
          </cell>
          <cell r="P1805">
            <v>-10450202.779999999</v>
          </cell>
          <cell r="Q1805">
            <v>-14721977.029999999</v>
          </cell>
          <cell r="R1805">
            <v>-14387275.970000001</v>
          </cell>
          <cell r="S1805">
            <v>-13232098.619999999</v>
          </cell>
          <cell r="T1805">
            <v>-14808576.1</v>
          </cell>
          <cell r="U1805">
            <v>-14573635.77</v>
          </cell>
          <cell r="V1805">
            <v>-14995862.59</v>
          </cell>
          <cell r="W1805">
            <v>-14912612.15</v>
          </cell>
          <cell r="X1805">
            <v>-15315424.34</v>
          </cell>
          <cell r="Y1805">
            <v>-14896480.82</v>
          </cell>
          <cell r="Z1805">
            <v>-14101939.24</v>
          </cell>
          <cell r="AA1805">
            <v>-14774631.41</v>
          </cell>
          <cell r="AD1805">
            <v>-11140452.921249999</v>
          </cell>
          <cell r="AE1805">
            <v>-11408952.509999998</v>
          </cell>
          <cell r="AF1805">
            <v>-11642774.915416665</v>
          </cell>
          <cell r="AG1805">
            <v>-11907862.180416666</v>
          </cell>
          <cell r="AH1805">
            <v>-12211705.998749999</v>
          </cell>
          <cell r="AI1805">
            <v>-12512229.912083335</v>
          </cell>
          <cell r="AJ1805">
            <v>-12833655.624583334</v>
          </cell>
          <cell r="AK1805">
            <v>-13163110.080833333</v>
          </cell>
          <cell r="AL1805">
            <v>-13483975.011249999</v>
          </cell>
          <cell r="AM1805">
            <v>-13783842.266249999</v>
          </cell>
          <cell r="AN1805">
            <v>-14094767.290416667</v>
          </cell>
          <cell r="AP1805">
            <v>-14589915.351666668</v>
          </cell>
          <cell r="AT1805">
            <v>0</v>
          </cell>
        </row>
        <row r="1806">
          <cell r="J1806">
            <v>-9014408.1400000006</v>
          </cell>
          <cell r="K1806">
            <v>-8422777.9199999999</v>
          </cell>
          <cell r="L1806">
            <v>-8616670.9700000007</v>
          </cell>
          <cell r="M1806">
            <v>-12665076.310000001</v>
          </cell>
          <cell r="N1806">
            <v>-11542164.65</v>
          </cell>
          <cell r="O1806">
            <v>-12736244.779999999</v>
          </cell>
          <cell r="P1806">
            <v>-15218204.710000001</v>
          </cell>
          <cell r="Q1806">
            <v>-25611807.850000001</v>
          </cell>
          <cell r="R1806">
            <v>-25597320.510000002</v>
          </cell>
          <cell r="S1806">
            <v>-18201473.120000001</v>
          </cell>
          <cell r="T1806">
            <v>-17390301.550000001</v>
          </cell>
          <cell r="U1806">
            <v>-9157718.6699999999</v>
          </cell>
          <cell r="V1806">
            <v>-9166012.1600000001</v>
          </cell>
          <cell r="W1806">
            <v>-8336842.46</v>
          </cell>
          <cell r="X1806">
            <v>-6647764.4900000002</v>
          </cell>
          <cell r="Y1806">
            <v>-10315141.99</v>
          </cell>
          <cell r="Z1806">
            <v>-8815684.9600000009</v>
          </cell>
          <cell r="AA1806">
            <v>-9666166.6600000001</v>
          </cell>
          <cell r="AD1806">
            <v>-13406741.849166669</v>
          </cell>
          <cell r="AE1806">
            <v>-14057865.875833333</v>
          </cell>
          <cell r="AF1806">
            <v>-14483896.110416666</v>
          </cell>
          <cell r="AG1806">
            <v>-14665515.900833331</v>
          </cell>
          <cell r="AH1806">
            <v>-14592241.363333335</v>
          </cell>
          <cell r="AI1806">
            <v>-14520830.932499999</v>
          </cell>
          <cell r="AJ1806">
            <v>-14523567.122500001</v>
          </cell>
          <cell r="AK1806">
            <v>-14437948.708333334</v>
          </cell>
          <cell r="AL1806">
            <v>-14257997.008333335</v>
          </cell>
          <cell r="AM1806">
            <v>-14046479.757916668</v>
          </cell>
          <cell r="AN1806">
            <v>-13804956.515833335</v>
          </cell>
          <cell r="AP1806">
            <v>-13196771.86125</v>
          </cell>
          <cell r="AT1806">
            <v>0</v>
          </cell>
        </row>
        <row r="1807">
          <cell r="J1807">
            <v>0</v>
          </cell>
          <cell r="K1807">
            <v>0</v>
          </cell>
          <cell r="L1807">
            <v>0</v>
          </cell>
          <cell r="M1807">
            <v>-2885135.74</v>
          </cell>
          <cell r="N1807">
            <v>-131961</v>
          </cell>
          <cell r="O1807">
            <v>0</v>
          </cell>
          <cell r="P1807">
            <v>0</v>
          </cell>
          <cell r="Q1807">
            <v>-35000</v>
          </cell>
          <cell r="R1807">
            <v>-3057239.15</v>
          </cell>
          <cell r="S1807">
            <v>-2987525.07</v>
          </cell>
          <cell r="T1807">
            <v>-2895.34</v>
          </cell>
          <cell r="U1807">
            <v>0</v>
          </cell>
          <cell r="V1807">
            <v>0</v>
          </cell>
          <cell r="W1807">
            <v>0</v>
          </cell>
          <cell r="X1807">
            <v>-3333892.43</v>
          </cell>
          <cell r="Y1807">
            <v>-3271075.37</v>
          </cell>
          <cell r="Z1807">
            <v>0</v>
          </cell>
          <cell r="AA1807">
            <v>0</v>
          </cell>
          <cell r="AD1807">
            <v>-740607.77583333338</v>
          </cell>
          <cell r="AE1807">
            <v>-869451.07374999998</v>
          </cell>
          <cell r="AF1807">
            <v>-1003069.7354166667</v>
          </cell>
          <cell r="AG1807">
            <v>-883808.22875000013</v>
          </cell>
          <cell r="AH1807">
            <v>-758313.02500000002</v>
          </cell>
          <cell r="AI1807">
            <v>-758313.02500000002</v>
          </cell>
          <cell r="AJ1807">
            <v>-758313.02500000002</v>
          </cell>
          <cell r="AK1807">
            <v>-897225.20958333334</v>
          </cell>
          <cell r="AL1807">
            <v>-1052218.2120833334</v>
          </cell>
          <cell r="AM1807">
            <v>-1062800.655</v>
          </cell>
          <cell r="AN1807">
            <v>-1057302.28</v>
          </cell>
          <cell r="AP1807">
            <v>-1055843.9466666665</v>
          </cell>
          <cell r="AT1807">
            <v>0</v>
          </cell>
        </row>
        <row r="1808">
          <cell r="J1808">
            <v>-2841595.92</v>
          </cell>
          <cell r="K1808">
            <v>-2257142.4900000002</v>
          </cell>
          <cell r="L1808">
            <v>-1632602.62</v>
          </cell>
          <cell r="M1808">
            <v>-1314311.3400000001</v>
          </cell>
          <cell r="N1808">
            <v>-1133636.53</v>
          </cell>
          <cell r="O1808">
            <v>-2421402.9500000002</v>
          </cell>
          <cell r="P1808">
            <v>-2653292.16</v>
          </cell>
          <cell r="Q1808">
            <v>-1435286.31</v>
          </cell>
          <cell r="R1808">
            <v>-949306.02</v>
          </cell>
          <cell r="S1808">
            <v>-1712629.75</v>
          </cell>
          <cell r="T1808">
            <v>-2655052.29</v>
          </cell>
          <cell r="U1808">
            <v>-2631053.7999999998</v>
          </cell>
          <cell r="V1808">
            <v>-3412288.23</v>
          </cell>
          <cell r="W1808">
            <v>-3016156.23</v>
          </cell>
          <cell r="X1808">
            <v>-1958363.43</v>
          </cell>
          <cell r="Y1808">
            <v>-1493530.66</v>
          </cell>
          <cell r="Z1808">
            <v>-970893.77</v>
          </cell>
          <cell r="AA1808">
            <v>-1392682.1</v>
          </cell>
          <cell r="AD1808">
            <v>-2204175.7229166669</v>
          </cell>
          <cell r="AE1808">
            <v>-2125389.7004166669</v>
          </cell>
          <cell r="AF1808">
            <v>-2038210.8099999998</v>
          </cell>
          <cell r="AG1808">
            <v>-1996427.7912499998</v>
          </cell>
          <cell r="AH1808">
            <v>-1982196.925416667</v>
          </cell>
          <cell r="AI1808">
            <v>-1993554.8612500001</v>
          </cell>
          <cell r="AJ1808">
            <v>-2048959.2800000003</v>
          </cell>
          <cell r="AK1808">
            <v>-2094158.2195833335</v>
          </cell>
          <cell r="AL1808">
            <v>-2115199.0583333336</v>
          </cell>
          <cell r="AM1808">
            <v>-2115885.5816666665</v>
          </cell>
          <cell r="AN1808">
            <v>-2066241.2645833334</v>
          </cell>
          <cell r="AP1808">
            <v>-1988341.6537499998</v>
          </cell>
          <cell r="AT1808">
            <v>0</v>
          </cell>
        </row>
        <row r="1809">
          <cell r="J1809">
            <v>-3901450.25</v>
          </cell>
          <cell r="K1809">
            <v>-3818760.19</v>
          </cell>
          <cell r="L1809">
            <v>-4207049.38</v>
          </cell>
          <cell r="M1809">
            <v>-4503863.4800000004</v>
          </cell>
          <cell r="N1809">
            <v>-3108482.88</v>
          </cell>
          <cell r="O1809">
            <v>-3833986.37</v>
          </cell>
          <cell r="P1809">
            <v>-4152239.46</v>
          </cell>
          <cell r="Q1809">
            <v>-4409310.6500000004</v>
          </cell>
          <cell r="R1809">
            <v>-4896433.63</v>
          </cell>
          <cell r="S1809">
            <v>-4203652.47</v>
          </cell>
          <cell r="T1809">
            <v>-4193817.77</v>
          </cell>
          <cell r="U1809">
            <v>-3826934.68</v>
          </cell>
          <cell r="V1809">
            <v>-3729009.15</v>
          </cell>
          <cell r="W1809">
            <v>-3620555.47</v>
          </cell>
          <cell r="X1809">
            <v>-4112565.23</v>
          </cell>
          <cell r="Y1809">
            <v>-4419590.7</v>
          </cell>
          <cell r="Z1809">
            <v>-4113713.53</v>
          </cell>
          <cell r="AA1809">
            <v>-3976374.67</v>
          </cell>
          <cell r="AD1809">
            <v>-4119995.8125</v>
          </cell>
          <cell r="AE1809">
            <v>-4119172.5574999996</v>
          </cell>
          <cell r="AF1809">
            <v>-4123877.0954166665</v>
          </cell>
          <cell r="AG1809">
            <v>-4104981.1383333332</v>
          </cell>
          <cell r="AH1809">
            <v>-4092536.4383333339</v>
          </cell>
          <cell r="AI1809">
            <v>-4080813.3883333341</v>
          </cell>
          <cell r="AJ1809">
            <v>-4065369.8124999995</v>
          </cell>
          <cell r="AK1809">
            <v>-4053174.4429166666</v>
          </cell>
          <cell r="AL1809">
            <v>-4045726.2374999993</v>
          </cell>
          <cell r="AM1809">
            <v>-4084099.4820833332</v>
          </cell>
          <cell r="AN1809">
            <v>-4131916.938333333</v>
          </cell>
          <cell r="AP1809">
            <v>-4139772.3216666668</v>
          </cell>
          <cell r="AT1809">
            <v>0</v>
          </cell>
        </row>
        <row r="1810">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D1810">
            <v>0</v>
          </cell>
          <cell r="AE1810">
            <v>0</v>
          </cell>
          <cell r="AF1810">
            <v>0</v>
          </cell>
          <cell r="AG1810">
            <v>0</v>
          </cell>
          <cell r="AH1810">
            <v>0</v>
          </cell>
          <cell r="AI1810">
            <v>0</v>
          </cell>
          <cell r="AJ1810">
            <v>0</v>
          </cell>
          <cell r="AK1810">
            <v>0</v>
          </cell>
          <cell r="AL1810">
            <v>0</v>
          </cell>
          <cell r="AM1810">
            <v>0</v>
          </cell>
          <cell r="AN1810">
            <v>0</v>
          </cell>
          <cell r="AP1810">
            <v>0</v>
          </cell>
          <cell r="AT1810">
            <v>0</v>
          </cell>
        </row>
        <row r="1811">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D1811">
            <v>0</v>
          </cell>
          <cell r="AE1811">
            <v>0</v>
          </cell>
          <cell r="AF1811">
            <v>0</v>
          </cell>
          <cell r="AG1811">
            <v>0</v>
          </cell>
          <cell r="AH1811">
            <v>0</v>
          </cell>
          <cell r="AI1811">
            <v>0</v>
          </cell>
          <cell r="AJ1811">
            <v>0</v>
          </cell>
          <cell r="AK1811">
            <v>0</v>
          </cell>
          <cell r="AL1811">
            <v>0</v>
          </cell>
          <cell r="AM1811">
            <v>0</v>
          </cell>
          <cell r="AN1811">
            <v>0</v>
          </cell>
          <cell r="AP1811">
            <v>0</v>
          </cell>
          <cell r="AT1811">
            <v>0</v>
          </cell>
        </row>
        <row r="1812">
          <cell r="J1812">
            <v>-508512.28</v>
          </cell>
          <cell r="K1812">
            <v>0.88</v>
          </cell>
          <cell r="L1812">
            <v>-146218</v>
          </cell>
          <cell r="M1812">
            <v>-546498</v>
          </cell>
          <cell r="N1812">
            <v>-99192</v>
          </cell>
          <cell r="O1812">
            <v>-973424</v>
          </cell>
          <cell r="P1812">
            <v>-1069344.5</v>
          </cell>
          <cell r="Q1812">
            <v>-492102</v>
          </cell>
          <cell r="R1812">
            <v>-283568.8</v>
          </cell>
          <cell r="S1812">
            <v>-414120.8</v>
          </cell>
          <cell r="T1812">
            <v>-2201280.96</v>
          </cell>
          <cell r="U1812">
            <v>-353806</v>
          </cell>
          <cell r="V1812">
            <v>0</v>
          </cell>
          <cell r="W1812">
            <v>-665712.03</v>
          </cell>
          <cell r="X1812">
            <v>-128186</v>
          </cell>
          <cell r="Y1812">
            <v>-2489586</v>
          </cell>
          <cell r="Z1812">
            <v>-398847.36</v>
          </cell>
          <cell r="AA1812">
            <v>-84554</v>
          </cell>
          <cell r="AD1812">
            <v>-496665.99499999994</v>
          </cell>
          <cell r="AE1812">
            <v>-496246.15833333338</v>
          </cell>
          <cell r="AF1812">
            <v>-508774.72083333327</v>
          </cell>
          <cell r="AG1812">
            <v>-589921.15083333326</v>
          </cell>
          <cell r="AH1812">
            <v>-624304.04791666672</v>
          </cell>
          <cell r="AI1812">
            <v>-569484.19333333324</v>
          </cell>
          <cell r="AJ1812">
            <v>-576034.21958333335</v>
          </cell>
          <cell r="AK1812">
            <v>-603020.92416666669</v>
          </cell>
          <cell r="AL1812">
            <v>-683231.59083333332</v>
          </cell>
          <cell r="AM1812">
            <v>-776679.23083333333</v>
          </cell>
          <cell r="AN1812">
            <v>-752128.62083333347</v>
          </cell>
          <cell r="AP1812">
            <v>-628427.41666666663</v>
          </cell>
          <cell r="AT1812">
            <v>0</v>
          </cell>
        </row>
        <row r="1813">
          <cell r="J1813">
            <v>-54748.59</v>
          </cell>
          <cell r="K1813">
            <v>-54463.74</v>
          </cell>
          <cell r="L1813">
            <v>-53125.96</v>
          </cell>
          <cell r="M1813">
            <v>-57751.51</v>
          </cell>
          <cell r="N1813">
            <v>-62676.92</v>
          </cell>
          <cell r="O1813">
            <v>-68548.929999999993</v>
          </cell>
          <cell r="P1813">
            <v>-139107</v>
          </cell>
          <cell r="Q1813">
            <v>-88091.02</v>
          </cell>
          <cell r="R1813">
            <v>-72934.17</v>
          </cell>
          <cell r="S1813">
            <v>-64802.79</v>
          </cell>
          <cell r="T1813">
            <v>-64357.25</v>
          </cell>
          <cell r="U1813">
            <v>-51821.5</v>
          </cell>
          <cell r="V1813">
            <v>-60960.5</v>
          </cell>
          <cell r="W1813">
            <v>-64368.83</v>
          </cell>
          <cell r="X1813">
            <v>-56185.760000000002</v>
          </cell>
          <cell r="Y1813">
            <v>-64461.01</v>
          </cell>
          <cell r="Z1813">
            <v>-57136.95</v>
          </cell>
          <cell r="AA1813">
            <v>-68956.03</v>
          </cell>
          <cell r="AD1813">
            <v>-67571.192500000005</v>
          </cell>
          <cell r="AE1813">
            <v>-67635.741250000006</v>
          </cell>
          <cell r="AF1813">
            <v>-68329.642916666679</v>
          </cell>
          <cell r="AG1813">
            <v>-68691.122083333335</v>
          </cell>
          <cell r="AH1813">
            <v>-69107.597500000003</v>
          </cell>
          <cell r="AI1813">
            <v>-69627.944583333345</v>
          </cell>
          <cell r="AJ1813">
            <v>-70299.486250000002</v>
          </cell>
          <cell r="AK1813">
            <v>-70839.689999999988</v>
          </cell>
          <cell r="AL1813">
            <v>-71246.744166666656</v>
          </cell>
          <cell r="AM1813">
            <v>-71295.474583333315</v>
          </cell>
          <cell r="AN1813">
            <v>-71081.604999999996</v>
          </cell>
          <cell r="AP1813">
            <v>-65429.592083333344</v>
          </cell>
          <cell r="AT1813">
            <v>0</v>
          </cell>
        </row>
        <row r="1814">
          <cell r="J1814">
            <v>-233984.9</v>
          </cell>
          <cell r="K1814">
            <v>-134828.13</v>
          </cell>
          <cell r="L1814">
            <v>-337734.73</v>
          </cell>
          <cell r="M1814">
            <v>-297791.26</v>
          </cell>
          <cell r="N1814">
            <v>-671270.15</v>
          </cell>
          <cell r="O1814">
            <v>-327873.40999999997</v>
          </cell>
          <cell r="P1814">
            <v>-171557.08</v>
          </cell>
          <cell r="Q1814">
            <v>-194624.1</v>
          </cell>
          <cell r="R1814">
            <v>-105487.36</v>
          </cell>
          <cell r="S1814">
            <v>-108031.39</v>
          </cell>
          <cell r="T1814">
            <v>-66453.84</v>
          </cell>
          <cell r="U1814">
            <v>-193932.39</v>
          </cell>
          <cell r="V1814">
            <v>-51006.26</v>
          </cell>
          <cell r="W1814">
            <v>-48746</v>
          </cell>
          <cell r="X1814">
            <v>-223554.03</v>
          </cell>
          <cell r="Y1814">
            <v>-197360</v>
          </cell>
          <cell r="Z1814">
            <v>-759241.68</v>
          </cell>
          <cell r="AA1814">
            <v>-220480.71</v>
          </cell>
          <cell r="AD1814">
            <v>-310806.52625</v>
          </cell>
          <cell r="AE1814">
            <v>-284167.01874999999</v>
          </cell>
          <cell r="AF1814">
            <v>-261924.11041666669</v>
          </cell>
          <cell r="AG1814">
            <v>-247857.8404166667</v>
          </cell>
          <cell r="AH1814">
            <v>-238988.17041666663</v>
          </cell>
          <cell r="AI1814">
            <v>-229339.95166666666</v>
          </cell>
          <cell r="AJ1814">
            <v>-218129.08625000002</v>
          </cell>
          <cell r="AK1814">
            <v>-209784.80166666667</v>
          </cell>
          <cell r="AL1814">
            <v>-200842.63666666669</v>
          </cell>
          <cell r="AM1814">
            <v>-200323.48124999998</v>
          </cell>
          <cell r="AN1814">
            <v>-199514.26583333334</v>
          </cell>
          <cell r="AP1814">
            <v>-202724.87333333332</v>
          </cell>
          <cell r="AT1814">
            <v>0</v>
          </cell>
        </row>
        <row r="1815">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D1815">
            <v>0</v>
          </cell>
          <cell r="AE1815">
            <v>0</v>
          </cell>
          <cell r="AF1815">
            <v>0</v>
          </cell>
          <cell r="AG1815">
            <v>0</v>
          </cell>
          <cell r="AH1815">
            <v>0</v>
          </cell>
          <cell r="AI1815">
            <v>0</v>
          </cell>
          <cell r="AJ1815">
            <v>0</v>
          </cell>
          <cell r="AK1815">
            <v>0</v>
          </cell>
          <cell r="AL1815">
            <v>0</v>
          </cell>
          <cell r="AM1815">
            <v>0</v>
          </cell>
          <cell r="AN1815">
            <v>0</v>
          </cell>
          <cell r="AP1815">
            <v>0</v>
          </cell>
          <cell r="AT1815">
            <v>0</v>
          </cell>
        </row>
        <row r="1816">
          <cell r="J1816">
            <v>-216795.38</v>
          </cell>
          <cell r="K1816">
            <v>-115350.52</v>
          </cell>
          <cell r="L1816">
            <v>-244849.02</v>
          </cell>
          <cell r="M1816">
            <v>-59161.05</v>
          </cell>
          <cell r="N1816">
            <v>-115350.52</v>
          </cell>
          <cell r="O1816">
            <v>-207770.63</v>
          </cell>
          <cell r="P1816">
            <v>-153423.60999999999</v>
          </cell>
          <cell r="Q1816">
            <v>-264936.95</v>
          </cell>
          <cell r="R1816">
            <v>-264936.95</v>
          </cell>
          <cell r="S1816">
            <v>-128795.55</v>
          </cell>
          <cell r="T1816">
            <v>-60637.87</v>
          </cell>
          <cell r="U1816">
            <v>-116827.33</v>
          </cell>
          <cell r="V1816">
            <v>-116827.33</v>
          </cell>
          <cell r="W1816">
            <v>-177465.18</v>
          </cell>
          <cell r="X1816">
            <v>-1083476.1000000001</v>
          </cell>
          <cell r="Y1816">
            <v>-1139665.57</v>
          </cell>
          <cell r="Z1816">
            <v>-1113425.1299999999</v>
          </cell>
          <cell r="AA1816">
            <v>-1213484.45</v>
          </cell>
          <cell r="AD1816">
            <v>-191967.35124999998</v>
          </cell>
          <cell r="AE1816">
            <v>-181569.14124999999</v>
          </cell>
          <cell r="AF1816">
            <v>-167050.32999999999</v>
          </cell>
          <cell r="AG1816">
            <v>-162218.34666666665</v>
          </cell>
          <cell r="AH1816">
            <v>-162341.41458333333</v>
          </cell>
          <cell r="AI1816">
            <v>-158237.61291666669</v>
          </cell>
          <cell r="AJ1816">
            <v>-156660.38833333337</v>
          </cell>
          <cell r="AK1816">
            <v>-194191.29416666669</v>
          </cell>
          <cell r="AL1816">
            <v>-274155.1108333334</v>
          </cell>
          <cell r="AM1816">
            <v>-360762.57458333339</v>
          </cell>
          <cell r="AN1816">
            <v>-444253.75916666671</v>
          </cell>
          <cell r="AP1816">
            <v>-604628.67874999996</v>
          </cell>
          <cell r="AT1816">
            <v>0</v>
          </cell>
        </row>
        <row r="1817">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D1817">
            <v>0</v>
          </cell>
          <cell r="AE1817">
            <v>0</v>
          </cell>
          <cell r="AF1817">
            <v>0</v>
          </cell>
          <cell r="AG1817">
            <v>0</v>
          </cell>
          <cell r="AH1817">
            <v>0</v>
          </cell>
          <cell r="AI1817">
            <v>0</v>
          </cell>
          <cell r="AJ1817">
            <v>0</v>
          </cell>
          <cell r="AK1817">
            <v>0</v>
          </cell>
          <cell r="AL1817">
            <v>0</v>
          </cell>
          <cell r="AM1817">
            <v>0</v>
          </cell>
          <cell r="AN1817">
            <v>0</v>
          </cell>
          <cell r="AP1817">
            <v>0</v>
          </cell>
          <cell r="AT1817">
            <v>0</v>
          </cell>
        </row>
        <row r="1818">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D1818">
            <v>0</v>
          </cell>
          <cell r="AE1818">
            <v>0</v>
          </cell>
          <cell r="AF1818">
            <v>0</v>
          </cell>
          <cell r="AG1818">
            <v>0</v>
          </cell>
          <cell r="AH1818">
            <v>0</v>
          </cell>
          <cell r="AI1818">
            <v>0</v>
          </cell>
          <cell r="AJ1818">
            <v>0</v>
          </cell>
          <cell r="AK1818">
            <v>0</v>
          </cell>
          <cell r="AL1818">
            <v>0</v>
          </cell>
          <cell r="AM1818">
            <v>0</v>
          </cell>
          <cell r="AN1818">
            <v>0</v>
          </cell>
          <cell r="AP1818">
            <v>0</v>
          </cell>
          <cell r="AT1818" t="str">
            <v>56</v>
          </cell>
        </row>
        <row r="1819">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D1819">
            <v>0</v>
          </cell>
          <cell r="AE1819">
            <v>0</v>
          </cell>
          <cell r="AF1819">
            <v>0</v>
          </cell>
          <cell r="AG1819">
            <v>0</v>
          </cell>
          <cell r="AH1819">
            <v>0</v>
          </cell>
          <cell r="AI1819">
            <v>0</v>
          </cell>
          <cell r="AJ1819">
            <v>0</v>
          </cell>
          <cell r="AK1819">
            <v>0</v>
          </cell>
          <cell r="AL1819">
            <v>0</v>
          </cell>
          <cell r="AM1819">
            <v>0</v>
          </cell>
          <cell r="AN1819">
            <v>0</v>
          </cell>
          <cell r="AP1819">
            <v>0</v>
          </cell>
          <cell r="AT1819">
            <v>0</v>
          </cell>
        </row>
        <row r="1820">
          <cell r="J1820">
            <v>0</v>
          </cell>
          <cell r="K1820">
            <v>0</v>
          </cell>
          <cell r="L1820">
            <v>0</v>
          </cell>
          <cell r="M1820">
            <v>0</v>
          </cell>
          <cell r="N1820">
            <v>0</v>
          </cell>
          <cell r="O1820">
            <v>0</v>
          </cell>
          <cell r="P1820">
            <v>0</v>
          </cell>
          <cell r="Q1820">
            <v>0</v>
          </cell>
          <cell r="R1820">
            <v>-10456</v>
          </cell>
          <cell r="S1820">
            <v>-11072.51</v>
          </cell>
          <cell r="T1820">
            <v>0</v>
          </cell>
          <cell r="U1820">
            <v>0</v>
          </cell>
          <cell r="V1820">
            <v>0</v>
          </cell>
          <cell r="W1820">
            <v>0</v>
          </cell>
          <cell r="X1820">
            <v>-11649.53</v>
          </cell>
          <cell r="Y1820">
            <v>0</v>
          </cell>
          <cell r="Z1820">
            <v>16.77</v>
          </cell>
          <cell r="AA1820">
            <v>16.77</v>
          </cell>
          <cell r="AD1820">
            <v>-2610.2112500000003</v>
          </cell>
          <cell r="AE1820">
            <v>-3045.5133333333338</v>
          </cell>
          <cell r="AF1820">
            <v>-3465.09</v>
          </cell>
          <cell r="AG1820">
            <v>-2621.5212500000002</v>
          </cell>
          <cell r="AH1820">
            <v>-1794.0425000000002</v>
          </cell>
          <cell r="AI1820">
            <v>-1794.0425000000002</v>
          </cell>
          <cell r="AJ1820">
            <v>-1794.0425000000002</v>
          </cell>
          <cell r="AK1820">
            <v>-2279.4395833333333</v>
          </cell>
          <cell r="AL1820">
            <v>-2764.8366666666666</v>
          </cell>
          <cell r="AM1820">
            <v>-2764.1379166666666</v>
          </cell>
          <cell r="AN1820">
            <v>-2762.740416666667</v>
          </cell>
          <cell r="AP1820">
            <v>-2762.0416666666674</v>
          </cell>
          <cell r="AT1820">
            <v>0</v>
          </cell>
        </row>
        <row r="1821">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D1821">
            <v>0</v>
          </cell>
          <cell r="AE1821">
            <v>0</v>
          </cell>
          <cell r="AF1821">
            <v>0</v>
          </cell>
          <cell r="AG1821">
            <v>0</v>
          </cell>
          <cell r="AH1821">
            <v>0</v>
          </cell>
          <cell r="AI1821">
            <v>0</v>
          </cell>
          <cell r="AJ1821">
            <v>0</v>
          </cell>
          <cell r="AK1821">
            <v>0</v>
          </cell>
          <cell r="AL1821">
            <v>0</v>
          </cell>
          <cell r="AM1821">
            <v>0</v>
          </cell>
          <cell r="AN1821">
            <v>0</v>
          </cell>
          <cell r="AP1821">
            <v>0</v>
          </cell>
          <cell r="AT1821">
            <v>0</v>
          </cell>
        </row>
        <row r="1822">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D1822">
            <v>0</v>
          </cell>
          <cell r="AE1822">
            <v>0</v>
          </cell>
          <cell r="AF1822">
            <v>0</v>
          </cell>
          <cell r="AG1822">
            <v>0</v>
          </cell>
          <cell r="AH1822">
            <v>0</v>
          </cell>
          <cell r="AI1822">
            <v>0</v>
          </cell>
          <cell r="AJ1822">
            <v>0</v>
          </cell>
          <cell r="AK1822">
            <v>0</v>
          </cell>
          <cell r="AL1822">
            <v>0</v>
          </cell>
          <cell r="AM1822">
            <v>0</v>
          </cell>
          <cell r="AN1822">
            <v>0</v>
          </cell>
          <cell r="AP1822">
            <v>0</v>
          </cell>
          <cell r="AT1822">
            <v>0</v>
          </cell>
        </row>
        <row r="1823">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D1823">
            <v>0</v>
          </cell>
          <cell r="AE1823">
            <v>0</v>
          </cell>
          <cell r="AF1823">
            <v>0</v>
          </cell>
          <cell r="AG1823">
            <v>0</v>
          </cell>
          <cell r="AH1823">
            <v>0</v>
          </cell>
          <cell r="AI1823">
            <v>0</v>
          </cell>
          <cell r="AJ1823">
            <v>0</v>
          </cell>
          <cell r="AK1823">
            <v>0</v>
          </cell>
          <cell r="AL1823">
            <v>0</v>
          </cell>
          <cell r="AM1823">
            <v>0</v>
          </cell>
          <cell r="AN1823">
            <v>0</v>
          </cell>
          <cell r="AP1823">
            <v>0</v>
          </cell>
          <cell r="AT1823">
            <v>0</v>
          </cell>
        </row>
        <row r="1824">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D1824">
            <v>0</v>
          </cell>
          <cell r="AE1824">
            <v>0</v>
          </cell>
          <cell r="AF1824">
            <v>0</v>
          </cell>
          <cell r="AG1824">
            <v>0</v>
          </cell>
          <cell r="AH1824">
            <v>0</v>
          </cell>
          <cell r="AI1824">
            <v>0</v>
          </cell>
          <cell r="AJ1824">
            <v>0</v>
          </cell>
          <cell r="AK1824">
            <v>0</v>
          </cell>
          <cell r="AL1824">
            <v>0</v>
          </cell>
          <cell r="AM1824">
            <v>0</v>
          </cell>
          <cell r="AN1824">
            <v>0</v>
          </cell>
          <cell r="AP1824">
            <v>0</v>
          </cell>
          <cell r="AT1824">
            <v>0</v>
          </cell>
        </row>
        <row r="1825">
          <cell r="J1825">
            <v>-51.51</v>
          </cell>
          <cell r="K1825">
            <v>-47345.36</v>
          </cell>
          <cell r="L1825">
            <v>-159070.59</v>
          </cell>
          <cell r="M1825">
            <v>-110275.5</v>
          </cell>
          <cell r="N1825">
            <v>-565.66</v>
          </cell>
          <cell r="O1825">
            <v>-9052.24</v>
          </cell>
          <cell r="P1825">
            <v>-0.35</v>
          </cell>
          <cell r="Q1825">
            <v>-492262.13</v>
          </cell>
          <cell r="R1825">
            <v>-397127.81</v>
          </cell>
          <cell r="S1825">
            <v>-531252.02</v>
          </cell>
          <cell r="T1825">
            <v>-102587.13</v>
          </cell>
          <cell r="U1825">
            <v>0</v>
          </cell>
          <cell r="V1825">
            <v>-11055.44</v>
          </cell>
          <cell r="W1825">
            <v>-40442.65</v>
          </cell>
          <cell r="X1825">
            <v>-945548.86</v>
          </cell>
          <cell r="Y1825">
            <v>-623645.61</v>
          </cell>
          <cell r="Z1825">
            <v>-557644.26</v>
          </cell>
          <cell r="AA1825">
            <v>-529210.98</v>
          </cell>
          <cell r="AD1825">
            <v>-48157.615416666667</v>
          </cell>
          <cell r="AE1825">
            <v>-85104.924583333326</v>
          </cell>
          <cell r="AF1825">
            <v>-123561.19583333332</v>
          </cell>
          <cell r="AG1825">
            <v>-149858.06333333332</v>
          </cell>
          <cell r="AH1825">
            <v>-154132.52583333332</v>
          </cell>
          <cell r="AI1825">
            <v>-154591.02208333334</v>
          </cell>
          <cell r="AJ1825">
            <v>-154761.90625</v>
          </cell>
          <cell r="AK1825">
            <v>-187244.22124999997</v>
          </cell>
          <cell r="AL1825">
            <v>-241404.57041666665</v>
          </cell>
          <cell r="AM1825">
            <v>-286006.59999999998</v>
          </cell>
          <cell r="AN1825">
            <v>-330891.48916666664</v>
          </cell>
          <cell r="AP1825">
            <v>-548994.75041666662</v>
          </cell>
          <cell r="AT1825">
            <v>0</v>
          </cell>
        </row>
        <row r="1826">
          <cell r="J1826">
            <v>-10407289.689999999</v>
          </cell>
          <cell r="K1826">
            <v>-9744214.9399999995</v>
          </cell>
          <cell r="L1826">
            <v>-10025852.41</v>
          </cell>
          <cell r="M1826">
            <v>-10113080.26</v>
          </cell>
          <cell r="N1826">
            <v>-9730433.2100000009</v>
          </cell>
          <cell r="O1826">
            <v>-9898040.3300000001</v>
          </cell>
          <cell r="P1826">
            <v>-10628385.82</v>
          </cell>
          <cell r="Q1826">
            <v>-11365630.529999999</v>
          </cell>
          <cell r="R1826">
            <v>-11541096.789999999</v>
          </cell>
          <cell r="S1826">
            <v>-10561744.58</v>
          </cell>
          <cell r="T1826">
            <v>-11276292.93</v>
          </cell>
          <cell r="U1826">
            <v>-9960374.3900000006</v>
          </cell>
          <cell r="V1826">
            <v>-9650336.8900000006</v>
          </cell>
          <cell r="W1826">
            <v>-9625539.7300000004</v>
          </cell>
          <cell r="X1826">
            <v>-9971822.2699999996</v>
          </cell>
          <cell r="Y1826">
            <v>-9876630.9600000009</v>
          </cell>
          <cell r="Z1826">
            <v>-9629298.0099999998</v>
          </cell>
          <cell r="AA1826">
            <v>-9767155.8800000008</v>
          </cell>
          <cell r="AD1826">
            <v>-10550839.21125</v>
          </cell>
          <cell r="AE1826">
            <v>-10538967.244166669</v>
          </cell>
          <cell r="AF1826">
            <v>-10520096.595833333</v>
          </cell>
          <cell r="AG1826">
            <v>-10477584.290833334</v>
          </cell>
          <cell r="AH1826">
            <v>-10448564.057916665</v>
          </cell>
          <cell r="AI1826">
            <v>-10406163.289999999</v>
          </cell>
          <cell r="AJ1826">
            <v>-10369678.789583333</v>
          </cell>
          <cell r="AK1826">
            <v>-10362482.733333332</v>
          </cell>
          <cell r="AL1826">
            <v>-10350379.423333334</v>
          </cell>
          <cell r="AM1826">
            <v>-10336313.4025</v>
          </cell>
          <cell r="AN1826">
            <v>-10326645.917083336</v>
          </cell>
          <cell r="AP1826">
            <v>-10291178.006666666</v>
          </cell>
          <cell r="AT1826">
            <v>0</v>
          </cell>
        </row>
        <row r="1827">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D1827">
            <v>0</v>
          </cell>
          <cell r="AE1827">
            <v>0</v>
          </cell>
          <cell r="AF1827">
            <v>0</v>
          </cell>
          <cell r="AG1827">
            <v>0</v>
          </cell>
          <cell r="AH1827">
            <v>0</v>
          </cell>
          <cell r="AI1827">
            <v>0</v>
          </cell>
          <cell r="AJ1827">
            <v>0</v>
          </cell>
          <cell r="AK1827">
            <v>0</v>
          </cell>
          <cell r="AL1827">
            <v>0</v>
          </cell>
          <cell r="AM1827">
            <v>0</v>
          </cell>
          <cell r="AN1827">
            <v>0</v>
          </cell>
          <cell r="AP1827">
            <v>0</v>
          </cell>
          <cell r="AT1827">
            <v>0</v>
          </cell>
        </row>
        <row r="1828">
          <cell r="J1828">
            <v>-12078907.09</v>
          </cell>
          <cell r="K1828">
            <v>-12489777.65</v>
          </cell>
          <cell r="L1828">
            <v>-18325381.370000001</v>
          </cell>
          <cell r="M1828">
            <v>-19715862.010000002</v>
          </cell>
          <cell r="N1828">
            <v>-22496760.48</v>
          </cell>
          <cell r="O1828">
            <v>-23247055.75</v>
          </cell>
          <cell r="P1828">
            <v>-31703800.390000001</v>
          </cell>
          <cell r="Q1828">
            <v>-47453923.090000004</v>
          </cell>
          <cell r="R1828">
            <v>-52580407.960000001</v>
          </cell>
          <cell r="S1828">
            <v>-32445871.219999999</v>
          </cell>
          <cell r="T1828">
            <v>-30705821.300000001</v>
          </cell>
          <cell r="U1828">
            <v>-28724795.109999999</v>
          </cell>
          <cell r="V1828">
            <v>-26711313.77</v>
          </cell>
          <cell r="W1828">
            <v>-22066565.149999999</v>
          </cell>
          <cell r="X1828">
            <v>-18878571.010000002</v>
          </cell>
          <cell r="Y1828">
            <v>-16403054.199999999</v>
          </cell>
          <cell r="Z1828">
            <v>-14713312.369999999</v>
          </cell>
          <cell r="AA1828">
            <v>-16432390.140000001</v>
          </cell>
          <cell r="AD1828">
            <v>-21550444.284166668</v>
          </cell>
          <cell r="AE1828">
            <v>-23172248.280833334</v>
          </cell>
          <cell r="AF1828">
            <v>-24610970.144166667</v>
          </cell>
          <cell r="AG1828">
            <v>-25713146.050000001</v>
          </cell>
          <cell r="AH1828">
            <v>-26984764.064999998</v>
          </cell>
          <cell r="AI1828">
            <v>-28273713.896666672</v>
          </cell>
          <cell r="AJ1828">
            <v>-29282430.320833329</v>
          </cell>
          <cell r="AK1828">
            <v>-29704512.701666664</v>
          </cell>
          <cell r="AL1828">
            <v>-29589528.611249998</v>
          </cell>
          <cell r="AM1828">
            <v>-29127184.614583328</v>
          </cell>
          <cell r="AN1828">
            <v>-28518929.876249999</v>
          </cell>
          <cell r="AP1828">
            <v>-28119938.254999999</v>
          </cell>
          <cell r="AT1828">
            <v>0</v>
          </cell>
        </row>
        <row r="1829">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D1829">
            <v>0</v>
          </cell>
          <cell r="AE1829">
            <v>0</v>
          </cell>
          <cell r="AF1829">
            <v>0</v>
          </cell>
          <cell r="AG1829">
            <v>0</v>
          </cell>
          <cell r="AH1829">
            <v>0</v>
          </cell>
          <cell r="AI1829">
            <v>0</v>
          </cell>
          <cell r="AJ1829">
            <v>0</v>
          </cell>
          <cell r="AK1829">
            <v>0</v>
          </cell>
          <cell r="AL1829">
            <v>0</v>
          </cell>
          <cell r="AM1829">
            <v>0</v>
          </cell>
          <cell r="AN1829">
            <v>0</v>
          </cell>
          <cell r="AP1829">
            <v>0</v>
          </cell>
          <cell r="AT1829">
            <v>0</v>
          </cell>
        </row>
        <row r="1830">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D1830">
            <v>0</v>
          </cell>
          <cell r="AE1830">
            <v>0</v>
          </cell>
          <cell r="AF1830">
            <v>0</v>
          </cell>
          <cell r="AG1830">
            <v>0</v>
          </cell>
          <cell r="AH1830">
            <v>0</v>
          </cell>
          <cell r="AI1830">
            <v>0</v>
          </cell>
          <cell r="AJ1830">
            <v>0</v>
          </cell>
          <cell r="AK1830">
            <v>0</v>
          </cell>
          <cell r="AL1830">
            <v>0</v>
          </cell>
          <cell r="AM1830">
            <v>0</v>
          </cell>
          <cell r="AN1830">
            <v>0</v>
          </cell>
          <cell r="AP1830">
            <v>0</v>
          </cell>
          <cell r="AT1830">
            <v>0</v>
          </cell>
        </row>
        <row r="1831">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D1831">
            <v>0</v>
          </cell>
          <cell r="AE1831">
            <v>0</v>
          </cell>
          <cell r="AF1831">
            <v>0</v>
          </cell>
          <cell r="AG1831">
            <v>0</v>
          </cell>
          <cell r="AH1831">
            <v>0</v>
          </cell>
          <cell r="AI1831">
            <v>0</v>
          </cell>
          <cell r="AJ1831">
            <v>0</v>
          </cell>
          <cell r="AK1831">
            <v>0</v>
          </cell>
          <cell r="AL1831">
            <v>0</v>
          </cell>
          <cell r="AM1831">
            <v>0</v>
          </cell>
          <cell r="AN1831">
            <v>0</v>
          </cell>
          <cell r="AP1831">
            <v>0</v>
          </cell>
          <cell r="AT1831">
            <v>0</v>
          </cell>
        </row>
        <row r="1832">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D1832">
            <v>0</v>
          </cell>
          <cell r="AE1832">
            <v>0</v>
          </cell>
          <cell r="AF1832">
            <v>0</v>
          </cell>
          <cell r="AG1832">
            <v>0</v>
          </cell>
          <cell r="AH1832">
            <v>0</v>
          </cell>
          <cell r="AI1832">
            <v>0</v>
          </cell>
          <cell r="AJ1832">
            <v>0</v>
          </cell>
          <cell r="AK1832">
            <v>0</v>
          </cell>
          <cell r="AL1832">
            <v>0</v>
          </cell>
          <cell r="AM1832">
            <v>0</v>
          </cell>
          <cell r="AN1832">
            <v>0</v>
          </cell>
          <cell r="AP1832">
            <v>0</v>
          </cell>
          <cell r="AT1832">
            <v>0</v>
          </cell>
        </row>
        <row r="1833">
          <cell r="J1833">
            <v>0</v>
          </cell>
          <cell r="K1833">
            <v>0</v>
          </cell>
          <cell r="L1833">
            <v>0</v>
          </cell>
          <cell r="M1833">
            <v>0</v>
          </cell>
          <cell r="N1833">
            <v>0</v>
          </cell>
          <cell r="O1833">
            <v>0</v>
          </cell>
          <cell r="P1833">
            <v>0</v>
          </cell>
          <cell r="Q1833">
            <v>0</v>
          </cell>
          <cell r="R1833">
            <v>-189.77</v>
          </cell>
          <cell r="S1833">
            <v>-198.87</v>
          </cell>
          <cell r="T1833">
            <v>0</v>
          </cell>
          <cell r="U1833">
            <v>0</v>
          </cell>
          <cell r="V1833">
            <v>0</v>
          </cell>
          <cell r="W1833">
            <v>0</v>
          </cell>
          <cell r="X1833">
            <v>-128.82</v>
          </cell>
          <cell r="Y1833">
            <v>0</v>
          </cell>
          <cell r="Z1833">
            <v>0</v>
          </cell>
          <cell r="AA1833">
            <v>0</v>
          </cell>
          <cell r="AD1833">
            <v>-36.679166666666667</v>
          </cell>
          <cell r="AE1833">
            <v>-44.58625</v>
          </cell>
          <cell r="AF1833">
            <v>-51.362916666666671</v>
          </cell>
          <cell r="AG1833">
            <v>-41.309583333333329</v>
          </cell>
          <cell r="AH1833">
            <v>-32.386666666666663</v>
          </cell>
          <cell r="AI1833">
            <v>-32.386666666666663</v>
          </cell>
          <cell r="AJ1833">
            <v>-32.386666666666663</v>
          </cell>
          <cell r="AK1833">
            <v>-37.754166666666663</v>
          </cell>
          <cell r="AL1833">
            <v>-43.12166666666667</v>
          </cell>
          <cell r="AM1833">
            <v>-43.12166666666667</v>
          </cell>
          <cell r="AN1833">
            <v>-43.12166666666667</v>
          </cell>
          <cell r="AP1833">
            <v>-43.12166666666667</v>
          </cell>
          <cell r="AT1833">
            <v>0</v>
          </cell>
        </row>
        <row r="1834">
          <cell r="J1834">
            <v>0</v>
          </cell>
          <cell r="K1834">
            <v>0</v>
          </cell>
          <cell r="L1834">
            <v>0</v>
          </cell>
          <cell r="M1834">
            <v>-5004.2299999999996</v>
          </cell>
          <cell r="N1834">
            <v>0</v>
          </cell>
          <cell r="O1834">
            <v>0</v>
          </cell>
          <cell r="P1834">
            <v>0</v>
          </cell>
          <cell r="Q1834">
            <v>0</v>
          </cell>
          <cell r="R1834">
            <v>-5195.3900000000003</v>
          </cell>
          <cell r="S1834">
            <v>-5080.63</v>
          </cell>
          <cell r="T1834">
            <v>0</v>
          </cell>
          <cell r="U1834">
            <v>0</v>
          </cell>
          <cell r="V1834">
            <v>0</v>
          </cell>
          <cell r="W1834">
            <v>0</v>
          </cell>
          <cell r="X1834">
            <v>-5102.0600000000004</v>
          </cell>
          <cell r="Y1834">
            <v>-5245.3</v>
          </cell>
          <cell r="Z1834">
            <v>0</v>
          </cell>
          <cell r="AA1834">
            <v>0</v>
          </cell>
          <cell r="AD1834">
            <v>-1249.0408333333332</v>
          </cell>
          <cell r="AE1834">
            <v>-1465.5154166666669</v>
          </cell>
          <cell r="AF1834">
            <v>-1685.3716666666667</v>
          </cell>
          <cell r="AG1834">
            <v>-1481.05375</v>
          </cell>
          <cell r="AH1834">
            <v>-1273.3541666666667</v>
          </cell>
          <cell r="AI1834">
            <v>-1273.3541666666667</v>
          </cell>
          <cell r="AJ1834">
            <v>-1273.3541666666667</v>
          </cell>
          <cell r="AK1834">
            <v>-1485.9399999999998</v>
          </cell>
          <cell r="AL1834">
            <v>-1708.5704166666667</v>
          </cell>
          <cell r="AM1834">
            <v>-1718.615</v>
          </cell>
          <cell r="AN1834">
            <v>-1718.615</v>
          </cell>
          <cell r="AP1834">
            <v>-1718.615</v>
          </cell>
          <cell r="AT1834">
            <v>0</v>
          </cell>
        </row>
        <row r="1835">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D1835">
            <v>0</v>
          </cell>
          <cell r="AE1835">
            <v>0</v>
          </cell>
          <cell r="AF1835">
            <v>0</v>
          </cell>
          <cell r="AG1835">
            <v>0</v>
          </cell>
          <cell r="AH1835">
            <v>0</v>
          </cell>
          <cell r="AI1835">
            <v>0</v>
          </cell>
          <cell r="AJ1835">
            <v>0</v>
          </cell>
          <cell r="AK1835">
            <v>0</v>
          </cell>
          <cell r="AL1835">
            <v>0</v>
          </cell>
          <cell r="AM1835">
            <v>0</v>
          </cell>
          <cell r="AN1835">
            <v>0</v>
          </cell>
          <cell r="AP1835">
            <v>0</v>
          </cell>
          <cell r="AT1835">
            <v>0</v>
          </cell>
        </row>
        <row r="1836">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D1836">
            <v>0</v>
          </cell>
          <cell r="AE1836">
            <v>0</v>
          </cell>
          <cell r="AF1836">
            <v>0</v>
          </cell>
          <cell r="AG1836">
            <v>0</v>
          </cell>
          <cell r="AH1836">
            <v>0</v>
          </cell>
          <cell r="AI1836">
            <v>0</v>
          </cell>
          <cell r="AJ1836">
            <v>0</v>
          </cell>
          <cell r="AK1836">
            <v>0</v>
          </cell>
          <cell r="AL1836">
            <v>0</v>
          </cell>
          <cell r="AM1836">
            <v>0</v>
          </cell>
          <cell r="AN1836">
            <v>0</v>
          </cell>
          <cell r="AP1836">
            <v>0</v>
          </cell>
          <cell r="AT1836">
            <v>0</v>
          </cell>
        </row>
        <row r="1837">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D1837">
            <v>0</v>
          </cell>
          <cell r="AE1837">
            <v>0</v>
          </cell>
          <cell r="AF1837">
            <v>0</v>
          </cell>
          <cell r="AG1837">
            <v>0</v>
          </cell>
          <cell r="AH1837">
            <v>0</v>
          </cell>
          <cell r="AI1837">
            <v>0</v>
          </cell>
          <cell r="AJ1837">
            <v>0</v>
          </cell>
          <cell r="AK1837">
            <v>0</v>
          </cell>
          <cell r="AL1837">
            <v>0</v>
          </cell>
          <cell r="AM1837">
            <v>0</v>
          </cell>
          <cell r="AN1837">
            <v>0</v>
          </cell>
          <cell r="AP1837">
            <v>0</v>
          </cell>
          <cell r="AT1837">
            <v>0</v>
          </cell>
        </row>
        <row r="1838">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D1838">
            <v>0</v>
          </cell>
          <cell r="AE1838">
            <v>0</v>
          </cell>
          <cell r="AF1838">
            <v>0</v>
          </cell>
          <cell r="AG1838">
            <v>0</v>
          </cell>
          <cell r="AH1838">
            <v>0</v>
          </cell>
          <cell r="AI1838">
            <v>0</v>
          </cell>
          <cell r="AJ1838">
            <v>0</v>
          </cell>
          <cell r="AK1838">
            <v>0</v>
          </cell>
          <cell r="AL1838">
            <v>0</v>
          </cell>
          <cell r="AM1838">
            <v>0</v>
          </cell>
          <cell r="AN1838">
            <v>0</v>
          </cell>
          <cell r="AP1838">
            <v>0</v>
          </cell>
          <cell r="AT1838">
            <v>0</v>
          </cell>
        </row>
        <row r="1839">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D1839">
            <v>0</v>
          </cell>
          <cell r="AE1839">
            <v>0</v>
          </cell>
          <cell r="AF1839">
            <v>0</v>
          </cell>
          <cell r="AG1839">
            <v>0</v>
          </cell>
          <cell r="AH1839">
            <v>0</v>
          </cell>
          <cell r="AI1839">
            <v>0</v>
          </cell>
          <cell r="AJ1839">
            <v>0</v>
          </cell>
          <cell r="AK1839">
            <v>0</v>
          </cell>
          <cell r="AL1839">
            <v>0</v>
          </cell>
          <cell r="AM1839">
            <v>0</v>
          </cell>
          <cell r="AN1839">
            <v>0</v>
          </cell>
          <cell r="AP1839">
            <v>0</v>
          </cell>
          <cell r="AT1839" t="str">
            <v xml:space="preserve"> </v>
          </cell>
        </row>
        <row r="1840">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D1840">
            <v>0</v>
          </cell>
          <cell r="AE1840">
            <v>0</v>
          </cell>
          <cell r="AF1840">
            <v>0</v>
          </cell>
          <cell r="AG1840">
            <v>0</v>
          </cell>
          <cell r="AH1840">
            <v>0</v>
          </cell>
          <cell r="AI1840">
            <v>0</v>
          </cell>
          <cell r="AJ1840">
            <v>0</v>
          </cell>
          <cell r="AK1840">
            <v>0</v>
          </cell>
          <cell r="AL1840">
            <v>0</v>
          </cell>
          <cell r="AM1840">
            <v>0</v>
          </cell>
          <cell r="AN1840">
            <v>0</v>
          </cell>
          <cell r="AP1840">
            <v>0</v>
          </cell>
          <cell r="AT1840" t="str">
            <v>56</v>
          </cell>
        </row>
        <row r="1841">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D1841">
            <v>0</v>
          </cell>
          <cell r="AE1841">
            <v>0</v>
          </cell>
          <cell r="AF1841">
            <v>0</v>
          </cell>
          <cell r="AG1841">
            <v>0</v>
          </cell>
          <cell r="AH1841">
            <v>0</v>
          </cell>
          <cell r="AI1841">
            <v>0</v>
          </cell>
          <cell r="AJ1841">
            <v>0</v>
          </cell>
          <cell r="AK1841">
            <v>0</v>
          </cell>
          <cell r="AL1841">
            <v>0</v>
          </cell>
          <cell r="AM1841">
            <v>0</v>
          </cell>
          <cell r="AN1841">
            <v>0</v>
          </cell>
          <cell r="AP1841">
            <v>0</v>
          </cell>
          <cell r="AT1841" t="str">
            <v>56</v>
          </cell>
        </row>
        <row r="1842">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D1842">
            <v>0</v>
          </cell>
          <cell r="AE1842">
            <v>0</v>
          </cell>
          <cell r="AF1842">
            <v>0</v>
          </cell>
          <cell r="AG1842">
            <v>0</v>
          </cell>
          <cell r="AH1842">
            <v>0</v>
          </cell>
          <cell r="AI1842">
            <v>0</v>
          </cell>
          <cell r="AJ1842">
            <v>0</v>
          </cell>
          <cell r="AK1842">
            <v>0</v>
          </cell>
          <cell r="AL1842">
            <v>0</v>
          </cell>
          <cell r="AM1842">
            <v>0</v>
          </cell>
          <cell r="AN1842">
            <v>0</v>
          </cell>
          <cell r="AP1842">
            <v>0</v>
          </cell>
          <cell r="AT1842">
            <v>0</v>
          </cell>
        </row>
        <row r="1843">
          <cell r="J1843">
            <v>-15000332.02</v>
          </cell>
          <cell r="K1843">
            <v>-14805414.75</v>
          </cell>
          <cell r="L1843">
            <v>-14160597.140000001</v>
          </cell>
          <cell r="M1843">
            <v>-13508641.65</v>
          </cell>
          <cell r="N1843">
            <v>-13213200.789999999</v>
          </cell>
          <cell r="O1843">
            <v>-13536017.52</v>
          </cell>
          <cell r="P1843">
            <v>-13733870.140000001</v>
          </cell>
          <cell r="Q1843">
            <v>-12841991.449999999</v>
          </cell>
          <cell r="R1843">
            <v>-13473306.84</v>
          </cell>
          <cell r="S1843">
            <v>-13953273.26</v>
          </cell>
          <cell r="T1843">
            <v>-14460694.59</v>
          </cell>
          <cell r="U1843">
            <v>-14505955.83</v>
          </cell>
          <cell r="V1843">
            <v>-14411449.48</v>
          </cell>
          <cell r="W1843">
            <v>-14345896.75</v>
          </cell>
          <cell r="X1843">
            <v>-13038299.1</v>
          </cell>
          <cell r="Y1843">
            <v>-12766697.220000001</v>
          </cell>
          <cell r="Z1843">
            <v>-12771950.27</v>
          </cell>
          <cell r="AA1843">
            <v>-13006882.050000001</v>
          </cell>
          <cell r="AD1843">
            <v>-14014106.323333338</v>
          </cell>
          <cell r="AE1843">
            <v>-14009580.652499998</v>
          </cell>
          <cell r="AF1843">
            <v>-13991096.162916666</v>
          </cell>
          <cell r="AG1843">
            <v>-13964567.125</v>
          </cell>
          <cell r="AH1843">
            <v>-13940988.505833333</v>
          </cell>
          <cell r="AI1843">
            <v>-13908237.8925</v>
          </cell>
          <cell r="AJ1843">
            <v>-13864554.536666667</v>
          </cell>
          <cell r="AK1843">
            <v>-13798645.535000002</v>
          </cell>
          <cell r="AL1843">
            <v>-13720968.765416669</v>
          </cell>
          <cell r="AM1843">
            <v>-13671668.975833334</v>
          </cell>
          <cell r="AN1843">
            <v>-13631236.22625</v>
          </cell>
          <cell r="AP1843">
            <v>-13586535.475</v>
          </cell>
          <cell r="AT1843">
            <v>0</v>
          </cell>
        </row>
        <row r="1844">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D1844">
            <v>0</v>
          </cell>
          <cell r="AE1844">
            <v>0</v>
          </cell>
          <cell r="AF1844">
            <v>0</v>
          </cell>
          <cell r="AG1844">
            <v>0</v>
          </cell>
          <cell r="AH1844">
            <v>0</v>
          </cell>
          <cell r="AI1844">
            <v>0</v>
          </cell>
          <cell r="AJ1844">
            <v>0</v>
          </cell>
          <cell r="AK1844">
            <v>0</v>
          </cell>
          <cell r="AL1844">
            <v>0</v>
          </cell>
          <cell r="AM1844">
            <v>0</v>
          </cell>
          <cell r="AN1844">
            <v>0</v>
          </cell>
          <cell r="AP1844">
            <v>-416666.66666666669</v>
          </cell>
          <cell r="AT1844">
            <v>0</v>
          </cell>
        </row>
        <row r="1845">
          <cell r="J1845">
            <v>-8924583.9499999993</v>
          </cell>
          <cell r="K1845">
            <v>-10674421.67</v>
          </cell>
          <cell r="L1845">
            <v>-12748725.59</v>
          </cell>
          <cell r="M1845">
            <v>-15030076.49</v>
          </cell>
          <cell r="N1845">
            <v>-17207901.350000001</v>
          </cell>
          <cell r="O1845">
            <v>-19330630.66</v>
          </cell>
          <cell r="P1845">
            <v>-24115210.670000002</v>
          </cell>
          <cell r="Q1845">
            <v>-25646457.850000001</v>
          </cell>
          <cell r="R1845">
            <v>-27499321.66</v>
          </cell>
          <cell r="S1845">
            <v>-29247914.530000001</v>
          </cell>
          <cell r="T1845">
            <v>-6199517.6600000001</v>
          </cell>
          <cell r="U1845">
            <v>-9681106.4700000007</v>
          </cell>
          <cell r="V1845">
            <v>-11923738.970000001</v>
          </cell>
          <cell r="W1845">
            <v>-13036297.66</v>
          </cell>
          <cell r="X1845">
            <v>-14889130.279999999</v>
          </cell>
          <cell r="Y1845">
            <v>-17498051.539999999</v>
          </cell>
          <cell r="Z1845">
            <v>-19029653.629999999</v>
          </cell>
          <cell r="AA1845">
            <v>-21330591.199999999</v>
          </cell>
          <cell r="AD1845">
            <v>-14915613.019583335</v>
          </cell>
          <cell r="AE1845">
            <v>-15761925.732916668</v>
          </cell>
          <cell r="AF1845">
            <v>-16618104.32</v>
          </cell>
          <cell r="AG1845">
            <v>-17035518.697916668</v>
          </cell>
          <cell r="AH1845">
            <v>-17108310.252083331</v>
          </cell>
          <cell r="AI1845">
            <v>-17317120.504999999</v>
          </cell>
          <cell r="AJ1845">
            <v>-17540496.797083333</v>
          </cell>
          <cell r="AK1845">
            <v>-17728091.825416666</v>
          </cell>
          <cell r="AL1845">
            <v>-17920107.647916663</v>
          </cell>
          <cell r="AM1845">
            <v>-18098846.286666665</v>
          </cell>
          <cell r="AN1845">
            <v>-18258084.320833333</v>
          </cell>
          <cell r="AP1845">
            <v>-18617133.599999998</v>
          </cell>
          <cell r="AT1845">
            <v>0</v>
          </cell>
        </row>
        <row r="1846">
          <cell r="J1846">
            <v>-194411.28</v>
          </cell>
          <cell r="K1846">
            <v>-82094.19</v>
          </cell>
          <cell r="L1846">
            <v>-114513.77</v>
          </cell>
          <cell r="M1846">
            <v>-71550.179999999993</v>
          </cell>
          <cell r="N1846">
            <v>-109452.94</v>
          </cell>
          <cell r="O1846">
            <v>-279164.34999999998</v>
          </cell>
          <cell r="P1846">
            <v>-161270.6</v>
          </cell>
          <cell r="Q1846">
            <v>-67546.080000000002</v>
          </cell>
          <cell r="R1846">
            <v>-420692.6</v>
          </cell>
          <cell r="S1846">
            <v>-57139.13</v>
          </cell>
          <cell r="T1846">
            <v>-55866.239999999998</v>
          </cell>
          <cell r="U1846">
            <v>-350478.37</v>
          </cell>
          <cell r="V1846">
            <v>-407019.5</v>
          </cell>
          <cell r="W1846">
            <v>-56411.76</v>
          </cell>
          <cell r="X1846">
            <v>-55154.28</v>
          </cell>
          <cell r="Y1846">
            <v>-178133.72</v>
          </cell>
          <cell r="Z1846">
            <v>-42905.95</v>
          </cell>
          <cell r="AA1846">
            <v>-63826.67</v>
          </cell>
          <cell r="AD1846">
            <v>-188997.89958333332</v>
          </cell>
          <cell r="AE1846">
            <v>-189418.88500000001</v>
          </cell>
          <cell r="AF1846">
            <v>-173107.15958333333</v>
          </cell>
          <cell r="AG1846">
            <v>-149529.29458333331</v>
          </cell>
          <cell r="AH1846">
            <v>-154938.0983333333</v>
          </cell>
          <cell r="AI1846">
            <v>-172540.31999999998</v>
          </cell>
          <cell r="AJ1846">
            <v>-180328.89458333331</v>
          </cell>
          <cell r="AK1846">
            <v>-176785.48124999998</v>
          </cell>
          <cell r="AL1846">
            <v>-178753.15000000002</v>
          </cell>
          <cell r="AM1846">
            <v>-180421.33958333332</v>
          </cell>
          <cell r="AN1846">
            <v>-168676.14499999999</v>
          </cell>
          <cell r="AP1846">
            <v>-156662.81166666665</v>
          </cell>
          <cell r="AT1846">
            <v>0</v>
          </cell>
        </row>
        <row r="1847">
          <cell r="J1847">
            <v>-54011608.539999999</v>
          </cell>
          <cell r="K1847">
            <v>-57898667.939999998</v>
          </cell>
          <cell r="L1847">
            <v>-61629900.479999997</v>
          </cell>
          <cell r="M1847">
            <v>-65130508.18</v>
          </cell>
          <cell r="N1847">
            <v>-75008429.030000001</v>
          </cell>
          <cell r="O1847">
            <v>-72995512.870000005</v>
          </cell>
          <cell r="P1847">
            <v>-73501728.810000002</v>
          </cell>
          <cell r="Q1847">
            <v>-93899002.599999994</v>
          </cell>
          <cell r="R1847">
            <v>-79981563.950000003</v>
          </cell>
          <cell r="S1847">
            <v>-83106136.989999995</v>
          </cell>
          <cell r="T1847">
            <v>-67838623.129999995</v>
          </cell>
          <cell r="U1847">
            <v>-76096125.099999994</v>
          </cell>
          <cell r="V1847">
            <v>-76040684.569999993</v>
          </cell>
          <cell r="W1847">
            <v>-68431566.239999995</v>
          </cell>
          <cell r="X1847">
            <v>-71112186.109999999</v>
          </cell>
          <cell r="Y1847">
            <v>-77553665.939999998</v>
          </cell>
          <cell r="Z1847">
            <v>-101901432.89</v>
          </cell>
          <cell r="AA1847">
            <v>-101597980.34999999</v>
          </cell>
          <cell r="AD1847">
            <v>-63690616.402083337</v>
          </cell>
          <cell r="AE1847">
            <v>-65816353.488750011</v>
          </cell>
          <cell r="AF1847">
            <v>-67924587.722500011</v>
          </cell>
          <cell r="AG1847">
            <v>-69443035.653333336</v>
          </cell>
          <cell r="AH1847">
            <v>-70752769.598749995</v>
          </cell>
          <cell r="AI1847">
            <v>-72676028.802916661</v>
          </cell>
          <cell r="AJ1847">
            <v>-74032777.733333334</v>
          </cell>
          <cell r="AK1847">
            <v>-74866743.73041667</v>
          </cell>
          <cell r="AL1847">
            <v>-75779470.538333341</v>
          </cell>
          <cell r="AM1847">
            <v>-77417643.939166665</v>
          </cell>
          <cell r="AN1847">
            <v>-79729955.245000005</v>
          </cell>
          <cell r="AP1847">
            <v>-83638888.614166662</v>
          </cell>
          <cell r="AT1847">
            <v>0</v>
          </cell>
        </row>
        <row r="1848">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D1848">
            <v>0</v>
          </cell>
          <cell r="AE1848">
            <v>0</v>
          </cell>
          <cell r="AF1848">
            <v>0</v>
          </cell>
          <cell r="AG1848">
            <v>0</v>
          </cell>
          <cell r="AH1848">
            <v>0</v>
          </cell>
          <cell r="AI1848">
            <v>0</v>
          </cell>
          <cell r="AJ1848">
            <v>0</v>
          </cell>
          <cell r="AK1848">
            <v>0</v>
          </cell>
          <cell r="AL1848">
            <v>0</v>
          </cell>
          <cell r="AM1848">
            <v>0</v>
          </cell>
          <cell r="AN1848">
            <v>0</v>
          </cell>
          <cell r="AP1848">
            <v>0</v>
          </cell>
          <cell r="AT1848">
            <v>0</v>
          </cell>
        </row>
        <row r="1849">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D1849">
            <v>0</v>
          </cell>
          <cell r="AE1849">
            <v>0</v>
          </cell>
          <cell r="AF1849">
            <v>0</v>
          </cell>
          <cell r="AG1849">
            <v>0</v>
          </cell>
          <cell r="AH1849">
            <v>0</v>
          </cell>
          <cell r="AI1849">
            <v>0</v>
          </cell>
          <cell r="AJ1849">
            <v>0</v>
          </cell>
          <cell r="AK1849">
            <v>0</v>
          </cell>
          <cell r="AL1849">
            <v>0</v>
          </cell>
          <cell r="AM1849">
            <v>0</v>
          </cell>
          <cell r="AN1849">
            <v>0</v>
          </cell>
          <cell r="AP1849">
            <v>0</v>
          </cell>
          <cell r="AT1849">
            <v>0</v>
          </cell>
        </row>
        <row r="1850">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D1850">
            <v>0</v>
          </cell>
          <cell r="AE1850">
            <v>0</v>
          </cell>
          <cell r="AF1850">
            <v>0</v>
          </cell>
          <cell r="AG1850">
            <v>0</v>
          </cell>
          <cell r="AH1850">
            <v>0</v>
          </cell>
          <cell r="AI1850">
            <v>0</v>
          </cell>
          <cell r="AJ1850">
            <v>0</v>
          </cell>
          <cell r="AK1850">
            <v>0</v>
          </cell>
          <cell r="AL1850">
            <v>0</v>
          </cell>
          <cell r="AM1850">
            <v>0</v>
          </cell>
          <cell r="AN1850">
            <v>0</v>
          </cell>
          <cell r="AP1850">
            <v>0</v>
          </cell>
          <cell r="AT1850">
            <v>0</v>
          </cell>
        </row>
        <row r="1851">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D1851">
            <v>0</v>
          </cell>
          <cell r="AE1851">
            <v>0</v>
          </cell>
          <cell r="AF1851">
            <v>0</v>
          </cell>
          <cell r="AG1851">
            <v>0</v>
          </cell>
          <cell r="AH1851">
            <v>0</v>
          </cell>
          <cell r="AI1851">
            <v>0</v>
          </cell>
          <cell r="AJ1851">
            <v>0</v>
          </cell>
          <cell r="AK1851">
            <v>0</v>
          </cell>
          <cell r="AL1851">
            <v>0</v>
          </cell>
          <cell r="AM1851">
            <v>0</v>
          </cell>
          <cell r="AN1851">
            <v>0</v>
          </cell>
          <cell r="AP1851">
            <v>0</v>
          </cell>
          <cell r="AT1851">
            <v>0</v>
          </cell>
        </row>
        <row r="1852">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D1852">
            <v>0</v>
          </cell>
          <cell r="AE1852">
            <v>0</v>
          </cell>
          <cell r="AF1852">
            <v>0</v>
          </cell>
          <cell r="AG1852">
            <v>0</v>
          </cell>
          <cell r="AH1852">
            <v>0</v>
          </cell>
          <cell r="AI1852">
            <v>0</v>
          </cell>
          <cell r="AJ1852">
            <v>0</v>
          </cell>
          <cell r="AK1852">
            <v>0</v>
          </cell>
          <cell r="AL1852">
            <v>0</v>
          </cell>
          <cell r="AM1852">
            <v>0</v>
          </cell>
          <cell r="AN1852">
            <v>0</v>
          </cell>
          <cell r="AP1852">
            <v>0</v>
          </cell>
          <cell r="AT1852">
            <v>0</v>
          </cell>
        </row>
        <row r="1853">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D1853">
            <v>0</v>
          </cell>
          <cell r="AE1853">
            <v>0</v>
          </cell>
          <cell r="AF1853">
            <v>0</v>
          </cell>
          <cell r="AG1853">
            <v>0</v>
          </cell>
          <cell r="AH1853">
            <v>0</v>
          </cell>
          <cell r="AI1853">
            <v>0</v>
          </cell>
          <cell r="AJ1853">
            <v>0</v>
          </cell>
          <cell r="AK1853">
            <v>0</v>
          </cell>
          <cell r="AL1853">
            <v>0</v>
          </cell>
          <cell r="AM1853">
            <v>0</v>
          </cell>
          <cell r="AN1853">
            <v>0</v>
          </cell>
          <cell r="AP1853">
            <v>0</v>
          </cell>
          <cell r="AT1853">
            <v>0</v>
          </cell>
        </row>
        <row r="1854">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D1854">
            <v>0</v>
          </cell>
          <cell r="AE1854">
            <v>0</v>
          </cell>
          <cell r="AF1854">
            <v>0</v>
          </cell>
          <cell r="AG1854">
            <v>0</v>
          </cell>
          <cell r="AH1854">
            <v>0</v>
          </cell>
          <cell r="AI1854">
            <v>0</v>
          </cell>
          <cell r="AJ1854">
            <v>0</v>
          </cell>
          <cell r="AK1854">
            <v>0</v>
          </cell>
          <cell r="AL1854">
            <v>0</v>
          </cell>
          <cell r="AM1854">
            <v>0</v>
          </cell>
          <cell r="AN1854">
            <v>0</v>
          </cell>
          <cell r="AP1854">
            <v>0</v>
          </cell>
          <cell r="AT1854">
            <v>0</v>
          </cell>
        </row>
        <row r="1855">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D1855">
            <v>0</v>
          </cell>
          <cell r="AE1855">
            <v>0</v>
          </cell>
          <cell r="AF1855">
            <v>0</v>
          </cell>
          <cell r="AG1855">
            <v>0</v>
          </cell>
          <cell r="AH1855">
            <v>0</v>
          </cell>
          <cell r="AI1855">
            <v>0</v>
          </cell>
          <cell r="AJ1855">
            <v>0</v>
          </cell>
          <cell r="AK1855">
            <v>0</v>
          </cell>
          <cell r="AL1855">
            <v>0</v>
          </cell>
          <cell r="AM1855">
            <v>0</v>
          </cell>
          <cell r="AN1855">
            <v>0</v>
          </cell>
          <cell r="AP1855">
            <v>0</v>
          </cell>
          <cell r="AT1855">
            <v>0</v>
          </cell>
        </row>
        <row r="1856">
          <cell r="J1856">
            <v>-7600427.9299999997</v>
          </cell>
          <cell r="K1856">
            <v>-7667275.3499999996</v>
          </cell>
          <cell r="L1856">
            <v>-7599955.04</v>
          </cell>
          <cell r="M1856">
            <v>-7025921.4800000004</v>
          </cell>
          <cell r="N1856">
            <v>-7383182.2599999998</v>
          </cell>
          <cell r="O1856">
            <v>-7377047.2199999997</v>
          </cell>
          <cell r="P1856">
            <v>-7690508.3799999999</v>
          </cell>
          <cell r="Q1856">
            <v>-8388159.71</v>
          </cell>
          <cell r="R1856">
            <v>-7079301.3600000003</v>
          </cell>
          <cell r="S1856">
            <v>-6189927.0700000003</v>
          </cell>
          <cell r="T1856">
            <v>-8178502.4400000004</v>
          </cell>
          <cell r="U1856">
            <v>-7305149.2999999998</v>
          </cell>
          <cell r="V1856">
            <v>-8458628.0399999991</v>
          </cell>
          <cell r="W1856">
            <v>-8860181.1199999992</v>
          </cell>
          <cell r="X1856">
            <v>-7071553.5700000003</v>
          </cell>
          <cell r="Y1856">
            <v>-7883652.5199999996</v>
          </cell>
          <cell r="Z1856">
            <v>-7818111.6299999999</v>
          </cell>
          <cell r="AA1856">
            <v>-8606380.2100000009</v>
          </cell>
          <cell r="AD1856">
            <v>-7294909.9720833339</v>
          </cell>
          <cell r="AE1856">
            <v>-7315689.0766666653</v>
          </cell>
          <cell r="AF1856">
            <v>-7319017.7874999987</v>
          </cell>
          <cell r="AG1856">
            <v>-7378756.1341666663</v>
          </cell>
          <cell r="AH1856">
            <v>-7441555.7387500005</v>
          </cell>
          <cell r="AI1856">
            <v>-7492871.4662499996</v>
          </cell>
          <cell r="AJ1856">
            <v>-7578334.2112500006</v>
          </cell>
          <cell r="AK1856">
            <v>-7606021.8904166669</v>
          </cell>
          <cell r="AL1856">
            <v>-7619743.9558333335</v>
          </cell>
          <cell r="AM1856">
            <v>-7673604.8062499985</v>
          </cell>
          <cell r="AN1856">
            <v>-7742949.0712499991</v>
          </cell>
          <cell r="AP1856">
            <v>-7882870.8370833322</v>
          </cell>
          <cell r="AT1856">
            <v>0</v>
          </cell>
        </row>
        <row r="1857">
          <cell r="J1857">
            <v>-1989454.79</v>
          </cell>
          <cell r="K1857">
            <v>-2574607.81</v>
          </cell>
          <cell r="L1857">
            <v>-3028085.21</v>
          </cell>
          <cell r="M1857">
            <v>-824377.68</v>
          </cell>
          <cell r="N1857">
            <v>-1363676.05</v>
          </cell>
          <cell r="O1857">
            <v>-1753029.7</v>
          </cell>
          <cell r="P1857">
            <v>-2323150.6800000002</v>
          </cell>
          <cell r="Q1857">
            <v>-2837541.61</v>
          </cell>
          <cell r="R1857">
            <v>-495210.35</v>
          </cell>
          <cell r="S1857">
            <v>-524644.30000000005</v>
          </cell>
          <cell r="T1857">
            <v>-1331173.6100000001</v>
          </cell>
          <cell r="U1857">
            <v>-1566210.88</v>
          </cell>
          <cell r="V1857">
            <v>-2491107.59</v>
          </cell>
          <cell r="W1857">
            <v>-3002419.33</v>
          </cell>
          <cell r="X1857">
            <v>-277544.64</v>
          </cell>
          <cell r="Y1857">
            <v>-1142633.6599999999</v>
          </cell>
          <cell r="Z1857">
            <v>-1501429.19</v>
          </cell>
          <cell r="AA1857">
            <v>-2156285.34</v>
          </cell>
          <cell r="AD1857">
            <v>-1824585.8441666665</v>
          </cell>
          <cell r="AE1857">
            <v>-1748189.0724999998</v>
          </cell>
          <cell r="AF1857">
            <v>-1666125.3633333335</v>
          </cell>
          <cell r="AG1857">
            <v>-1690862.9037500003</v>
          </cell>
          <cell r="AH1857">
            <v>-1710586.5625</v>
          </cell>
          <cell r="AI1857">
            <v>-1738499.0891666666</v>
          </cell>
          <cell r="AJ1857">
            <v>-1777226.7691666668</v>
          </cell>
          <cell r="AK1857">
            <v>-1680446.3920833336</v>
          </cell>
          <cell r="AL1857">
            <v>-1579101.2008333337</v>
          </cell>
          <cell r="AM1857">
            <v>-1598101.5808333333</v>
          </cell>
          <cell r="AN1857">
            <v>-1620643.6133333333</v>
          </cell>
          <cell r="AP1857">
            <v>-1696557.4491666667</v>
          </cell>
          <cell r="AT1857">
            <v>0</v>
          </cell>
        </row>
        <row r="1858">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D1858">
            <v>0</v>
          </cell>
          <cell r="AE1858">
            <v>0</v>
          </cell>
          <cell r="AF1858">
            <v>0</v>
          </cell>
          <cell r="AG1858">
            <v>0</v>
          </cell>
          <cell r="AH1858">
            <v>0</v>
          </cell>
          <cell r="AI1858">
            <v>0</v>
          </cell>
          <cell r="AJ1858">
            <v>0</v>
          </cell>
          <cell r="AK1858">
            <v>0</v>
          </cell>
          <cell r="AL1858">
            <v>0</v>
          </cell>
          <cell r="AM1858">
            <v>0</v>
          </cell>
          <cell r="AN1858">
            <v>0</v>
          </cell>
          <cell r="AP1858">
            <v>0</v>
          </cell>
          <cell r="AT1858">
            <v>0</v>
          </cell>
        </row>
        <row r="1859">
          <cell r="J1859">
            <v>0</v>
          </cell>
          <cell r="K1859">
            <v>0</v>
          </cell>
          <cell r="L1859">
            <v>0</v>
          </cell>
          <cell r="M1859">
            <v>-7.5</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D1859">
            <v>-2.5</v>
          </cell>
          <cell r="AE1859">
            <v>-2.5</v>
          </cell>
          <cell r="AF1859">
            <v>-2.1875</v>
          </cell>
          <cell r="AG1859">
            <v>-1.25</v>
          </cell>
          <cell r="AH1859">
            <v>-0.625</v>
          </cell>
          <cell r="AI1859">
            <v>-0.625</v>
          </cell>
          <cell r="AJ1859">
            <v>-0.625</v>
          </cell>
          <cell r="AK1859">
            <v>-0.625</v>
          </cell>
          <cell r="AL1859">
            <v>-0.3125</v>
          </cell>
          <cell r="AM1859">
            <v>0</v>
          </cell>
          <cell r="AN1859">
            <v>0</v>
          </cell>
          <cell r="AP1859">
            <v>0</v>
          </cell>
          <cell r="AT1859">
            <v>0</v>
          </cell>
        </row>
        <row r="1860">
          <cell r="J1860">
            <v>-798.06</v>
          </cell>
          <cell r="K1860">
            <v>-337.9</v>
          </cell>
          <cell r="L1860">
            <v>-175.02</v>
          </cell>
          <cell r="M1860">
            <v>-218281.97</v>
          </cell>
          <cell r="N1860">
            <v>0</v>
          </cell>
          <cell r="O1860">
            <v>7.67</v>
          </cell>
          <cell r="P1860">
            <v>-81.09</v>
          </cell>
          <cell r="Q1860">
            <v>153.74</v>
          </cell>
          <cell r="R1860">
            <v>-218397.4</v>
          </cell>
          <cell r="S1860">
            <v>-219371.02</v>
          </cell>
          <cell r="T1860">
            <v>0</v>
          </cell>
          <cell r="U1860">
            <v>0</v>
          </cell>
          <cell r="V1860">
            <v>-60.72</v>
          </cell>
          <cell r="W1860">
            <v>43.5</v>
          </cell>
          <cell r="X1860">
            <v>-225426.48</v>
          </cell>
          <cell r="Y1860">
            <v>-227395.91</v>
          </cell>
          <cell r="Z1860">
            <v>19.04</v>
          </cell>
          <cell r="AA1860">
            <v>-44.27</v>
          </cell>
          <cell r="AD1860">
            <v>-53650.660833333328</v>
          </cell>
          <cell r="AE1860">
            <v>-62731.635000000002</v>
          </cell>
          <cell r="AF1860">
            <v>-72352.079166666677</v>
          </cell>
          <cell r="AG1860">
            <v>-63823.408333333326</v>
          </cell>
          <cell r="AH1860">
            <v>-54766.462916666671</v>
          </cell>
          <cell r="AI1860">
            <v>-54742.698333333334</v>
          </cell>
          <cell r="AJ1860">
            <v>-54696.08416666666</v>
          </cell>
          <cell r="AK1860">
            <v>-64065.669999999991</v>
          </cell>
          <cell r="AL1860">
            <v>-73830.895000000004</v>
          </cell>
          <cell r="AM1860">
            <v>-74209.849166666667</v>
          </cell>
          <cell r="AN1860">
            <v>-74211.22</v>
          </cell>
          <cell r="AP1860">
            <v>-74224.354166666672</v>
          </cell>
          <cell r="AT1860">
            <v>0</v>
          </cell>
        </row>
        <row r="1861">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D1861">
            <v>0</v>
          </cell>
          <cell r="AE1861">
            <v>0</v>
          </cell>
          <cell r="AF1861">
            <v>0</v>
          </cell>
          <cell r="AG1861">
            <v>0</v>
          </cell>
          <cell r="AH1861">
            <v>0</v>
          </cell>
          <cell r="AI1861">
            <v>0</v>
          </cell>
          <cell r="AJ1861">
            <v>0</v>
          </cell>
          <cell r="AK1861">
            <v>0</v>
          </cell>
          <cell r="AL1861">
            <v>0</v>
          </cell>
          <cell r="AM1861">
            <v>0</v>
          </cell>
          <cell r="AN1861">
            <v>0</v>
          </cell>
          <cell r="AP1861">
            <v>0</v>
          </cell>
          <cell r="AT1861">
            <v>0</v>
          </cell>
        </row>
        <row r="1862">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D1862">
            <v>0</v>
          </cell>
          <cell r="AE1862">
            <v>0</v>
          </cell>
          <cell r="AF1862">
            <v>0</v>
          </cell>
          <cell r="AG1862">
            <v>0</v>
          </cell>
          <cell r="AH1862">
            <v>0</v>
          </cell>
          <cell r="AI1862">
            <v>0</v>
          </cell>
          <cell r="AJ1862">
            <v>0</v>
          </cell>
          <cell r="AK1862">
            <v>0</v>
          </cell>
          <cell r="AL1862">
            <v>0</v>
          </cell>
          <cell r="AM1862">
            <v>0</v>
          </cell>
          <cell r="AN1862">
            <v>0</v>
          </cell>
          <cell r="AP1862">
            <v>0</v>
          </cell>
          <cell r="AT1862">
            <v>0</v>
          </cell>
        </row>
        <row r="1863">
          <cell r="J1863">
            <v>-2589.21</v>
          </cell>
          <cell r="K1863">
            <v>-3270.6</v>
          </cell>
          <cell r="L1863">
            <v>-3167.05</v>
          </cell>
          <cell r="M1863">
            <v>-28343.19</v>
          </cell>
          <cell r="N1863">
            <v>-1830.21</v>
          </cell>
          <cell r="O1863">
            <v>-1713.73</v>
          </cell>
          <cell r="P1863">
            <v>-26914.69</v>
          </cell>
          <cell r="Q1863">
            <v>-3612.01</v>
          </cell>
          <cell r="R1863">
            <v>-89591.33</v>
          </cell>
          <cell r="S1863">
            <v>-100922.09</v>
          </cell>
          <cell r="T1863">
            <v>-55429.82</v>
          </cell>
          <cell r="U1863">
            <v>-68877.3</v>
          </cell>
          <cell r="V1863">
            <v>-131082.56</v>
          </cell>
          <cell r="W1863">
            <v>-157768.43</v>
          </cell>
          <cell r="X1863">
            <v>-195879.94</v>
          </cell>
          <cell r="Y1863">
            <v>-171089.99</v>
          </cell>
          <cell r="Z1863">
            <v>-120307.99</v>
          </cell>
          <cell r="AA1863">
            <v>-170335.12</v>
          </cell>
          <cell r="AD1863">
            <v>-6519.3579166666677</v>
          </cell>
          <cell r="AE1863">
            <v>-10289.141666666665</v>
          </cell>
          <cell r="AF1863">
            <v>-18075.23875</v>
          </cell>
          <cell r="AG1863">
            <v>-24419.707083333327</v>
          </cell>
          <cell r="AH1863">
            <v>-29408.671666666665</v>
          </cell>
          <cell r="AI1863">
            <v>-37542.325416666667</v>
          </cell>
          <cell r="AJ1863">
            <v>-49333.624583333331</v>
          </cell>
          <cell r="AK1863">
            <v>-63800.737916666665</v>
          </cell>
          <cell r="AL1863">
            <v>-77778.224999999991</v>
          </cell>
          <cell r="AM1863">
            <v>-88662.582500000004</v>
          </cell>
          <cell r="AN1863">
            <v>-100625.04791666666</v>
          </cell>
          <cell r="AP1863">
            <v>-121705.24083333333</v>
          </cell>
          <cell r="AT1863">
            <v>0</v>
          </cell>
        </row>
        <row r="1864">
          <cell r="J1864">
            <v>13784.61</v>
          </cell>
          <cell r="K1864">
            <v>13324.86</v>
          </cell>
          <cell r="L1864">
            <v>13692.48</v>
          </cell>
          <cell r="M1864">
            <v>13266.82</v>
          </cell>
          <cell r="N1864">
            <v>12748.82</v>
          </cell>
          <cell r="O1864">
            <v>12724.18</v>
          </cell>
          <cell r="P1864">
            <v>11858.28</v>
          </cell>
          <cell r="Q1864">
            <v>10458.75</v>
          </cell>
          <cell r="R1864">
            <v>10990.84</v>
          </cell>
          <cell r="S1864">
            <v>11240.63</v>
          </cell>
          <cell r="T1864">
            <v>8813.76</v>
          </cell>
          <cell r="U1864">
            <v>8476.89</v>
          </cell>
          <cell r="V1864">
            <v>8658.4599999999991</v>
          </cell>
          <cell r="W1864">
            <v>8203.23</v>
          </cell>
          <cell r="X1864">
            <v>7550.23</v>
          </cell>
          <cell r="Y1864">
            <v>8063.98</v>
          </cell>
          <cell r="Z1864">
            <v>12347.07</v>
          </cell>
          <cell r="AA1864">
            <v>7863.52</v>
          </cell>
          <cell r="AD1864">
            <v>5978.0166666666664</v>
          </cell>
          <cell r="AE1864">
            <v>5660.0895833333334</v>
          </cell>
          <cell r="AF1864">
            <v>10724.870833333332</v>
          </cell>
          <cell r="AG1864">
            <v>14099.496250000002</v>
          </cell>
          <cell r="AH1864">
            <v>12014.702916666667</v>
          </cell>
          <cell r="AI1864">
            <v>11568.153749999999</v>
          </cell>
          <cell r="AJ1864">
            <v>11141.162916666666</v>
          </cell>
          <cell r="AK1864">
            <v>10671.834583333331</v>
          </cell>
          <cell r="AL1864">
            <v>10199.122499999998</v>
          </cell>
          <cell r="AM1864">
            <v>9965.5979166666657</v>
          </cell>
          <cell r="AN1864">
            <v>9746.3308333333316</v>
          </cell>
          <cell r="AP1864">
            <v>9097.430416666668</v>
          </cell>
          <cell r="AT1864">
            <v>0</v>
          </cell>
        </row>
        <row r="1865">
          <cell r="J1865">
            <v>-1950.36</v>
          </cell>
          <cell r="K1865">
            <v>-1930.99</v>
          </cell>
          <cell r="L1865">
            <v>-1955.28</v>
          </cell>
          <cell r="M1865">
            <v>-2030.11</v>
          </cell>
          <cell r="N1865">
            <v>-2135.9899999999998</v>
          </cell>
          <cell r="O1865">
            <v>-2092.52</v>
          </cell>
          <cell r="P1865">
            <v>-2194.29</v>
          </cell>
          <cell r="Q1865">
            <v>-2213.6999999999998</v>
          </cell>
          <cell r="R1865">
            <v>54130.42</v>
          </cell>
          <cell r="S1865">
            <v>51695.75</v>
          </cell>
          <cell r="T1865">
            <v>-1910.95</v>
          </cell>
          <cell r="U1865">
            <v>-1790.62</v>
          </cell>
          <cell r="V1865">
            <v>117884.73</v>
          </cell>
          <cell r="W1865">
            <v>117958.22</v>
          </cell>
          <cell r="X1865">
            <v>118011.25</v>
          </cell>
          <cell r="Y1865">
            <v>118193.52</v>
          </cell>
          <cell r="Z1865">
            <v>-928.07</v>
          </cell>
          <cell r="AA1865">
            <v>-968.16</v>
          </cell>
          <cell r="AD1865">
            <v>-3012.7625000000003</v>
          </cell>
          <cell r="AE1865">
            <v>-702.39916666666704</v>
          </cell>
          <cell r="AF1865">
            <v>4380.1187499999996</v>
          </cell>
          <cell r="AG1865">
            <v>7132.8166666666657</v>
          </cell>
          <cell r="AH1865">
            <v>7132.3383333333331</v>
          </cell>
          <cell r="AI1865">
            <v>12128.242083333333</v>
          </cell>
          <cell r="AJ1865">
            <v>22116.754583333332</v>
          </cell>
          <cell r="AK1865">
            <v>32110.743749999998</v>
          </cell>
          <cell r="AL1865">
            <v>42118.667083333341</v>
          </cell>
          <cell r="AM1865">
            <v>47178.315000000002</v>
          </cell>
          <cell r="AN1865">
            <v>47275.493333333339</v>
          </cell>
          <cell r="AP1865">
            <v>47493.099166666674</v>
          </cell>
          <cell r="AT1865">
            <v>0</v>
          </cell>
        </row>
        <row r="1866">
          <cell r="J1866">
            <v>7892.25</v>
          </cell>
          <cell r="K1866">
            <v>7852.33</v>
          </cell>
          <cell r="L1866">
            <v>8967.75</v>
          </cell>
          <cell r="M1866">
            <v>8247.1299999999992</v>
          </cell>
          <cell r="N1866">
            <v>7798.25</v>
          </cell>
          <cell r="O1866">
            <v>14022.3</v>
          </cell>
          <cell r="P1866">
            <v>13903.27</v>
          </cell>
          <cell r="Q1866">
            <v>14084.62</v>
          </cell>
          <cell r="R1866">
            <v>17265.62</v>
          </cell>
          <cell r="S1866">
            <v>16945.95</v>
          </cell>
          <cell r="T1866">
            <v>14794.23</v>
          </cell>
          <cell r="U1866">
            <v>104844.28</v>
          </cell>
          <cell r="V1866">
            <v>104524.74</v>
          </cell>
          <cell r="W1866">
            <v>104102.59</v>
          </cell>
          <cell r="X1866">
            <v>16034.64</v>
          </cell>
          <cell r="Y1866">
            <v>15755.35</v>
          </cell>
          <cell r="Z1866">
            <v>17136.75</v>
          </cell>
          <cell r="AA1866">
            <v>16412.41</v>
          </cell>
          <cell r="AD1866">
            <v>1012.2749999999991</v>
          </cell>
          <cell r="AE1866">
            <v>2201.7108333333322</v>
          </cell>
          <cell r="AF1866">
            <v>6751.6866666666656</v>
          </cell>
          <cell r="AG1866">
            <v>11136.865</v>
          </cell>
          <cell r="AH1866">
            <v>15633.473333333333</v>
          </cell>
          <cell r="AI1866">
            <v>23744.518749999999</v>
          </cell>
          <cell r="AJ1866">
            <v>31781.3</v>
          </cell>
          <cell r="AK1866">
            <v>36086.181250000001</v>
          </cell>
          <cell r="AL1866">
            <v>36693.477500000001</v>
          </cell>
          <cell r="AM1866">
            <v>37395.424166666664</v>
          </cell>
          <cell r="AN1866">
            <v>37884.116249999992</v>
          </cell>
          <cell r="AP1866">
            <v>38200.959166666667</v>
          </cell>
          <cell r="AT1866">
            <v>0</v>
          </cell>
        </row>
        <row r="1867">
          <cell r="J1867">
            <v>-17260.7</v>
          </cell>
          <cell r="K1867">
            <v>-19376.599999999999</v>
          </cell>
          <cell r="L1867">
            <v>-17025.439999999999</v>
          </cell>
          <cell r="M1867">
            <v>-17337.2</v>
          </cell>
          <cell r="N1867">
            <v>-17313.7</v>
          </cell>
          <cell r="O1867">
            <v>-986.3</v>
          </cell>
          <cell r="P1867">
            <v>-17050.599999999999</v>
          </cell>
          <cell r="Q1867">
            <v>-17050.599999999999</v>
          </cell>
          <cell r="R1867">
            <v>-986.3</v>
          </cell>
          <cell r="S1867">
            <v>-1229.3</v>
          </cell>
          <cell r="T1867">
            <v>-17417.599999999999</v>
          </cell>
          <cell r="U1867">
            <v>-986.3</v>
          </cell>
          <cell r="V1867">
            <v>-17232.099999999999</v>
          </cell>
          <cell r="W1867">
            <v>-1102.0999999999999</v>
          </cell>
          <cell r="X1867">
            <v>-1102.0999999999999</v>
          </cell>
          <cell r="Y1867">
            <v>-1102.0999999999999</v>
          </cell>
          <cell r="Z1867">
            <v>-16836.900000000001</v>
          </cell>
          <cell r="AA1867">
            <v>-16648.3</v>
          </cell>
          <cell r="AD1867">
            <v>-15840.074166666667</v>
          </cell>
          <cell r="AE1867">
            <v>-15269.332499999999</v>
          </cell>
          <cell r="AF1867">
            <v>-13912.37</v>
          </cell>
          <cell r="AG1867">
            <v>-13280.486666666664</v>
          </cell>
          <cell r="AH1867">
            <v>-12658.049166666669</v>
          </cell>
          <cell r="AI1867">
            <v>-12000.528333333335</v>
          </cell>
          <cell r="AJ1867">
            <v>-11237.899166666668</v>
          </cell>
          <cell r="AK1867">
            <v>-9812.9891666666681</v>
          </cell>
          <cell r="AL1867">
            <v>-8473.0541666666668</v>
          </cell>
          <cell r="AM1867">
            <v>-7776.7250000000022</v>
          </cell>
          <cell r="AN1867">
            <v>-8409.4416666666693</v>
          </cell>
          <cell r="AP1867">
            <v>-7068.4624999999987</v>
          </cell>
          <cell r="AT1867">
            <v>0</v>
          </cell>
        </row>
        <row r="1868">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D1868">
            <v>0</v>
          </cell>
          <cell r="AE1868">
            <v>0</v>
          </cell>
          <cell r="AF1868">
            <v>0</v>
          </cell>
          <cell r="AG1868">
            <v>0</v>
          </cell>
          <cell r="AH1868">
            <v>0</v>
          </cell>
          <cell r="AI1868">
            <v>0</v>
          </cell>
          <cell r="AJ1868">
            <v>0</v>
          </cell>
          <cell r="AK1868">
            <v>0</v>
          </cell>
          <cell r="AL1868">
            <v>0</v>
          </cell>
          <cell r="AM1868">
            <v>0</v>
          </cell>
          <cell r="AN1868">
            <v>0</v>
          </cell>
          <cell r="AP1868">
            <v>0</v>
          </cell>
          <cell r="AT1868">
            <v>0</v>
          </cell>
        </row>
        <row r="1869">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D1869">
            <v>0</v>
          </cell>
          <cell r="AE1869">
            <v>0</v>
          </cell>
          <cell r="AF1869">
            <v>0</v>
          </cell>
          <cell r="AG1869">
            <v>0</v>
          </cell>
          <cell r="AH1869">
            <v>0</v>
          </cell>
          <cell r="AI1869">
            <v>0</v>
          </cell>
          <cell r="AJ1869">
            <v>0</v>
          </cell>
          <cell r="AK1869">
            <v>0</v>
          </cell>
          <cell r="AL1869">
            <v>0</v>
          </cell>
          <cell r="AM1869">
            <v>0</v>
          </cell>
          <cell r="AN1869">
            <v>0</v>
          </cell>
          <cell r="AP1869">
            <v>0</v>
          </cell>
          <cell r="AT1869">
            <v>0</v>
          </cell>
        </row>
        <row r="1870">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D1870">
            <v>0</v>
          </cell>
          <cell r="AE1870">
            <v>0</v>
          </cell>
          <cell r="AF1870">
            <v>0</v>
          </cell>
          <cell r="AG1870">
            <v>0</v>
          </cell>
          <cell r="AH1870">
            <v>0</v>
          </cell>
          <cell r="AI1870">
            <v>0</v>
          </cell>
          <cell r="AJ1870">
            <v>0</v>
          </cell>
          <cell r="AK1870">
            <v>0</v>
          </cell>
          <cell r="AL1870">
            <v>0</v>
          </cell>
          <cell r="AM1870">
            <v>0</v>
          </cell>
          <cell r="AN1870">
            <v>0</v>
          </cell>
          <cell r="AP1870">
            <v>0</v>
          </cell>
          <cell r="AT1870">
            <v>0</v>
          </cell>
        </row>
        <row r="1871">
          <cell r="J1871">
            <v>0</v>
          </cell>
          <cell r="K1871">
            <v>0</v>
          </cell>
          <cell r="L1871">
            <v>0</v>
          </cell>
          <cell r="M1871">
            <v>0</v>
          </cell>
          <cell r="N1871">
            <v>-3824.12</v>
          </cell>
          <cell r="O1871">
            <v>0</v>
          </cell>
          <cell r="P1871">
            <v>0</v>
          </cell>
          <cell r="Q1871">
            <v>0</v>
          </cell>
          <cell r="R1871">
            <v>-177.54</v>
          </cell>
          <cell r="S1871">
            <v>-4215.2</v>
          </cell>
          <cell r="T1871">
            <v>0</v>
          </cell>
          <cell r="U1871">
            <v>0</v>
          </cell>
          <cell r="V1871">
            <v>0</v>
          </cell>
          <cell r="W1871">
            <v>-75</v>
          </cell>
          <cell r="X1871">
            <v>0</v>
          </cell>
          <cell r="Y1871">
            <v>0</v>
          </cell>
          <cell r="Z1871">
            <v>0</v>
          </cell>
          <cell r="AA1871">
            <v>0</v>
          </cell>
          <cell r="AD1871">
            <v>-498.13166666666666</v>
          </cell>
          <cell r="AE1871">
            <v>-505.5291666666667</v>
          </cell>
          <cell r="AF1871">
            <v>-596.42833333333328</v>
          </cell>
          <cell r="AG1871">
            <v>-681.1320833333333</v>
          </cell>
          <cell r="AH1871">
            <v>-683.53625000000011</v>
          </cell>
          <cell r="AI1871">
            <v>-684.73833333333334</v>
          </cell>
          <cell r="AJ1871">
            <v>-687.86333333333334</v>
          </cell>
          <cell r="AK1871">
            <v>-690.98833333333334</v>
          </cell>
          <cell r="AL1871">
            <v>-690.98833333333334</v>
          </cell>
          <cell r="AM1871">
            <v>-531.65</v>
          </cell>
          <cell r="AN1871">
            <v>-372.31166666666667</v>
          </cell>
          <cell r="AP1871">
            <v>-651.46041666666667</v>
          </cell>
          <cell r="AT1871">
            <v>0</v>
          </cell>
        </row>
        <row r="1872">
          <cell r="J1872">
            <v>-183431.51</v>
          </cell>
          <cell r="K1872">
            <v>-132237.85</v>
          </cell>
          <cell r="L1872">
            <v>-256667.44</v>
          </cell>
          <cell r="M1872">
            <v>-209704.94</v>
          </cell>
          <cell r="N1872">
            <v>-87333.39</v>
          </cell>
          <cell r="O1872">
            <v>-119862.51</v>
          </cell>
          <cell r="P1872">
            <v>-95467.64</v>
          </cell>
          <cell r="Q1872">
            <v>-94354.36</v>
          </cell>
          <cell r="R1872">
            <v>-205930.83</v>
          </cell>
          <cell r="S1872">
            <v>-94489.2</v>
          </cell>
          <cell r="T1872">
            <v>-88083.78</v>
          </cell>
          <cell r="U1872">
            <v>-128885.03</v>
          </cell>
          <cell r="V1872">
            <v>-254349.4</v>
          </cell>
          <cell r="W1872">
            <v>-133581.37</v>
          </cell>
          <cell r="X1872">
            <v>-145052</v>
          </cell>
          <cell r="Y1872">
            <v>-111126.93</v>
          </cell>
          <cell r="Z1872">
            <v>-179271.2</v>
          </cell>
          <cell r="AA1872">
            <v>-123475.68</v>
          </cell>
          <cell r="AD1872">
            <v>-153120.91874999998</v>
          </cell>
          <cell r="AE1872">
            <v>-146417.49124999999</v>
          </cell>
          <cell r="AF1872">
            <v>-143329.10416666666</v>
          </cell>
          <cell r="AG1872">
            <v>-140241.07916666663</v>
          </cell>
          <cell r="AH1872">
            <v>-141086.95000000001</v>
          </cell>
          <cell r="AI1872">
            <v>-144325.61874999999</v>
          </cell>
          <cell r="AJ1872">
            <v>-147336.51083333333</v>
          </cell>
          <cell r="AK1872">
            <v>-142741.84749999997</v>
          </cell>
          <cell r="AL1872">
            <v>-133983.78708333333</v>
          </cell>
          <cell r="AM1872">
            <v>-133707.11208333334</v>
          </cell>
          <cell r="AN1872">
            <v>-137688.40291666664</v>
          </cell>
          <cell r="AP1872">
            <v>-148319.93583333329</v>
          </cell>
          <cell r="AT1872">
            <v>0</v>
          </cell>
        </row>
        <row r="1873">
          <cell r="J1873">
            <v>164</v>
          </cell>
          <cell r="K1873">
            <v>487</v>
          </cell>
          <cell r="L1873">
            <v>35</v>
          </cell>
          <cell r="M1873">
            <v>481</v>
          </cell>
          <cell r="N1873">
            <v>-167.5</v>
          </cell>
          <cell r="O1873">
            <v>143.5</v>
          </cell>
          <cell r="P1873">
            <v>440</v>
          </cell>
          <cell r="Q1873">
            <v>310.73</v>
          </cell>
          <cell r="R1873">
            <v>-26.5</v>
          </cell>
          <cell r="S1873">
            <v>214</v>
          </cell>
          <cell r="T1873">
            <v>149.5</v>
          </cell>
          <cell r="U1873">
            <v>145.09</v>
          </cell>
          <cell r="V1873">
            <v>-117.32</v>
          </cell>
          <cell r="W1873">
            <v>424.27</v>
          </cell>
          <cell r="X1873">
            <v>-1012.5</v>
          </cell>
          <cell r="Y1873">
            <v>-85</v>
          </cell>
          <cell r="Z1873">
            <v>578.5</v>
          </cell>
          <cell r="AA1873">
            <v>602</v>
          </cell>
          <cell r="AD1873">
            <v>-426.92374999999998</v>
          </cell>
          <cell r="AE1873">
            <v>-245.55999999999997</v>
          </cell>
          <cell r="AF1873">
            <v>90.68791666666668</v>
          </cell>
          <cell r="AG1873">
            <v>241.51916666666668</v>
          </cell>
          <cell r="AH1873">
            <v>211.25208333333333</v>
          </cell>
          <cell r="AI1873">
            <v>186.26333333333335</v>
          </cell>
          <cell r="AJ1873">
            <v>171.92791666666668</v>
          </cell>
          <cell r="AK1873">
            <v>125.66833333333334</v>
          </cell>
          <cell r="AL1873">
            <v>58.439166666666665</v>
          </cell>
          <cell r="AM1873">
            <v>65.939166666666665</v>
          </cell>
          <cell r="AN1873">
            <v>116.12666666666667</v>
          </cell>
          <cell r="AP1873">
            <v>199.88791666666665</v>
          </cell>
          <cell r="AT1873">
            <v>0</v>
          </cell>
        </row>
        <row r="1874">
          <cell r="J1874">
            <v>-1906434.16</v>
          </cell>
          <cell r="K1874">
            <v>-2642448.8199999998</v>
          </cell>
          <cell r="L1874">
            <v>-2614644.9500000002</v>
          </cell>
          <cell r="M1874">
            <v>-2716476.23</v>
          </cell>
          <cell r="N1874">
            <v>-3143349.44</v>
          </cell>
          <cell r="O1874">
            <v>-3519014.93</v>
          </cell>
          <cell r="P1874">
            <v>-3254753.18</v>
          </cell>
          <cell r="Q1874">
            <v>-4750699.29</v>
          </cell>
          <cell r="R1874">
            <v>-4428647.24</v>
          </cell>
          <cell r="S1874">
            <v>-4121516.82</v>
          </cell>
          <cell r="T1874">
            <v>-5593510.0300000003</v>
          </cell>
          <cell r="U1874">
            <v>-5654167</v>
          </cell>
          <cell r="V1874">
            <v>-5647792.6699999999</v>
          </cell>
          <cell r="W1874">
            <v>-2797095.55</v>
          </cell>
          <cell r="X1874">
            <v>-2987628.3</v>
          </cell>
          <cell r="Y1874">
            <v>-2845286.04</v>
          </cell>
          <cell r="Z1874">
            <v>-5269622.5999999996</v>
          </cell>
          <cell r="AA1874">
            <v>-5656781.3700000001</v>
          </cell>
          <cell r="AD1874">
            <v>-2465495.5462500001</v>
          </cell>
          <cell r="AE1874">
            <v>-2758781.9441666664</v>
          </cell>
          <cell r="AF1874">
            <v>-3003454.1466666665</v>
          </cell>
          <cell r="AG1874">
            <v>-3235594.69875</v>
          </cell>
          <cell r="AH1874">
            <v>-3527616.8783333339</v>
          </cell>
          <cell r="AI1874">
            <v>-3851361.7787500001</v>
          </cell>
          <cell r="AJ1874">
            <v>-4013695.3304166668</v>
          </cell>
          <cell r="AK1874">
            <v>-4035679.9170833337</v>
          </cell>
          <cell r="AL1874">
            <v>-4056587.9654166661</v>
          </cell>
          <cell r="AM1874">
            <v>-4150549.7558333329</v>
          </cell>
          <cell r="AN1874">
            <v>-4328218.0724999998</v>
          </cell>
          <cell r="AP1874">
            <v>-4678793.2283333326</v>
          </cell>
          <cell r="AT1874" t="str">
            <v>56</v>
          </cell>
        </row>
        <row r="1875">
          <cell r="J1875">
            <v>0</v>
          </cell>
          <cell r="K1875">
            <v>0</v>
          </cell>
          <cell r="L1875">
            <v>0</v>
          </cell>
          <cell r="M1875">
            <v>0</v>
          </cell>
          <cell r="N1875">
            <v>0</v>
          </cell>
          <cell r="O1875">
            <v>0</v>
          </cell>
          <cell r="P1875">
            <v>36.72</v>
          </cell>
          <cell r="Q1875">
            <v>0</v>
          </cell>
          <cell r="R1875">
            <v>819.06</v>
          </cell>
          <cell r="S1875">
            <v>0</v>
          </cell>
          <cell r="T1875">
            <v>0</v>
          </cell>
          <cell r="U1875">
            <v>0</v>
          </cell>
          <cell r="V1875">
            <v>0</v>
          </cell>
          <cell r="W1875">
            <v>0</v>
          </cell>
          <cell r="X1875">
            <v>0</v>
          </cell>
          <cell r="Y1875">
            <v>0</v>
          </cell>
          <cell r="Z1875">
            <v>0</v>
          </cell>
          <cell r="AA1875">
            <v>78.099999999999994</v>
          </cell>
          <cell r="AD1875">
            <v>3.06</v>
          </cell>
          <cell r="AE1875">
            <v>37.1875</v>
          </cell>
          <cell r="AF1875">
            <v>71.314999999999998</v>
          </cell>
          <cell r="AG1875">
            <v>71.314999999999998</v>
          </cell>
          <cell r="AH1875">
            <v>71.314999999999998</v>
          </cell>
          <cell r="AI1875">
            <v>71.314999999999998</v>
          </cell>
          <cell r="AJ1875">
            <v>71.314999999999998</v>
          </cell>
          <cell r="AK1875">
            <v>71.314999999999998</v>
          </cell>
          <cell r="AL1875">
            <v>71.314999999999998</v>
          </cell>
          <cell r="AM1875">
            <v>71.314999999999998</v>
          </cell>
          <cell r="AN1875">
            <v>74.569166666666661</v>
          </cell>
          <cell r="AP1875">
            <v>74.763333333333335</v>
          </cell>
          <cell r="AT1875">
            <v>0</v>
          </cell>
        </row>
        <row r="1876">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D1876">
            <v>0</v>
          </cell>
          <cell r="AE1876">
            <v>0</v>
          </cell>
          <cell r="AF1876">
            <v>0</v>
          </cell>
          <cell r="AG1876">
            <v>0</v>
          </cell>
          <cell r="AH1876">
            <v>0</v>
          </cell>
          <cell r="AI1876">
            <v>0</v>
          </cell>
          <cell r="AJ1876">
            <v>0</v>
          </cell>
          <cell r="AK1876">
            <v>0</v>
          </cell>
          <cell r="AL1876">
            <v>0</v>
          </cell>
          <cell r="AM1876">
            <v>0</v>
          </cell>
          <cell r="AN1876">
            <v>0</v>
          </cell>
          <cell r="AP1876">
            <v>0</v>
          </cell>
          <cell r="AT1876">
            <v>0</v>
          </cell>
        </row>
        <row r="1877">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D1877">
            <v>0</v>
          </cell>
          <cell r="AE1877">
            <v>0</v>
          </cell>
          <cell r="AF1877">
            <v>0</v>
          </cell>
          <cell r="AG1877">
            <v>0</v>
          </cell>
          <cell r="AH1877">
            <v>0</v>
          </cell>
          <cell r="AI1877">
            <v>0</v>
          </cell>
          <cell r="AJ1877">
            <v>0</v>
          </cell>
          <cell r="AK1877">
            <v>0</v>
          </cell>
          <cell r="AL1877">
            <v>0</v>
          </cell>
          <cell r="AM1877">
            <v>0</v>
          </cell>
          <cell r="AN1877">
            <v>0</v>
          </cell>
          <cell r="AP1877">
            <v>0</v>
          </cell>
          <cell r="AT1877">
            <v>0</v>
          </cell>
        </row>
        <row r="1878">
          <cell r="J1878">
            <v>-11727855.52</v>
          </cell>
          <cell r="K1878">
            <v>-16273945.17</v>
          </cell>
          <cell r="L1878">
            <v>-21382659.420000002</v>
          </cell>
          <cell r="M1878">
            <v>-25675350.440000001</v>
          </cell>
          <cell r="N1878">
            <v>-21410866.829999998</v>
          </cell>
          <cell r="O1878">
            <v>-27048543.66</v>
          </cell>
          <cell r="P1878">
            <v>-28954218.66</v>
          </cell>
          <cell r="Q1878">
            <v>-31248754.27</v>
          </cell>
          <cell r="R1878">
            <v>-21654992.25</v>
          </cell>
          <cell r="S1878">
            <v>-25614280.73</v>
          </cell>
          <cell r="T1878">
            <v>-31205622.989999998</v>
          </cell>
          <cell r="U1878">
            <v>-32334547.57</v>
          </cell>
          <cell r="V1878">
            <v>-27516347.300000001</v>
          </cell>
          <cell r="W1878">
            <v>-44372465.950000003</v>
          </cell>
          <cell r="X1878">
            <v>-47952317.840000004</v>
          </cell>
          <cell r="Y1878">
            <v>-48502828.619999997</v>
          </cell>
          <cell r="Z1878">
            <v>-49821002.729999997</v>
          </cell>
          <cell r="AA1878">
            <v>-35749318.890000001</v>
          </cell>
          <cell r="AD1878">
            <v>-23324114.804166663</v>
          </cell>
          <cell r="AE1878">
            <v>-23735105.787083339</v>
          </cell>
          <cell r="AF1878">
            <v>-23821433.651666667</v>
          </cell>
          <cell r="AG1878">
            <v>-23865222.381666664</v>
          </cell>
          <cell r="AH1878">
            <v>-24278616.360416666</v>
          </cell>
          <cell r="AI1878">
            <v>-25202156.950000003</v>
          </cell>
          <cell r="AJ1878">
            <v>-27030782.473333333</v>
          </cell>
          <cell r="AK1878">
            <v>-29308623.27333333</v>
          </cell>
          <cell r="AL1878">
            <v>-31366837.298333328</v>
          </cell>
          <cell r="AM1878">
            <v>-33501737.885000002</v>
          </cell>
          <cell r="AN1878">
            <v>-35048025.848750003</v>
          </cell>
          <cell r="AP1878">
            <v>-36520366.597083338</v>
          </cell>
          <cell r="AT1878">
            <v>0</v>
          </cell>
        </row>
        <row r="1879">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D1879">
            <v>0</v>
          </cell>
          <cell r="AE1879">
            <v>0</v>
          </cell>
          <cell r="AF1879">
            <v>0</v>
          </cell>
          <cell r="AG1879">
            <v>0</v>
          </cell>
          <cell r="AH1879">
            <v>0</v>
          </cell>
          <cell r="AI1879">
            <v>0</v>
          </cell>
          <cell r="AJ1879">
            <v>0</v>
          </cell>
          <cell r="AK1879">
            <v>0</v>
          </cell>
          <cell r="AL1879">
            <v>0</v>
          </cell>
          <cell r="AM1879">
            <v>0</v>
          </cell>
          <cell r="AN1879">
            <v>0</v>
          </cell>
          <cell r="AP1879">
            <v>0</v>
          </cell>
          <cell r="AT1879">
            <v>0</v>
          </cell>
        </row>
        <row r="1880">
          <cell r="J1880">
            <v>-5166526.45</v>
          </cell>
          <cell r="K1880">
            <v>-3892603.97</v>
          </cell>
          <cell r="L1880">
            <v>-5027451.5</v>
          </cell>
          <cell r="M1880">
            <v>-7763957.8799999999</v>
          </cell>
          <cell r="N1880">
            <v>-3860739.22</v>
          </cell>
          <cell r="O1880">
            <v>-8859744.9199999999</v>
          </cell>
          <cell r="P1880">
            <v>-32945001.460000001</v>
          </cell>
          <cell r="Q1880">
            <v>1425109.88</v>
          </cell>
          <cell r="R1880">
            <v>-8135440.6500000004</v>
          </cell>
          <cell r="S1880">
            <v>-4322833.42</v>
          </cell>
          <cell r="T1880">
            <v>-2880073.78</v>
          </cell>
          <cell r="U1880">
            <v>-8866117.8000000007</v>
          </cell>
          <cell r="V1880">
            <v>-7014319.2699999996</v>
          </cell>
          <cell r="W1880">
            <v>-5783897.8300000001</v>
          </cell>
          <cell r="X1880">
            <v>-19204951.66</v>
          </cell>
          <cell r="Y1880">
            <v>-11157065.789999999</v>
          </cell>
          <cell r="Z1880">
            <v>-5188609.3099999996</v>
          </cell>
          <cell r="AA1880">
            <v>-11733352.51</v>
          </cell>
          <cell r="AD1880">
            <v>-10537656.320833333</v>
          </cell>
          <cell r="AE1880">
            <v>-9335300.8545833323</v>
          </cell>
          <cell r="AF1880">
            <v>-8866575.6666666679</v>
          </cell>
          <cell r="AG1880">
            <v>-7996965.5816666679</v>
          </cell>
          <cell r="AH1880">
            <v>-7441474.1187500013</v>
          </cell>
          <cell r="AI1880">
            <v>-7601606.4649999999</v>
          </cell>
          <cell r="AJ1880">
            <v>-7757401.7433333332</v>
          </cell>
          <cell r="AK1880">
            <v>-8426934.8274999987</v>
          </cell>
          <cell r="AL1880">
            <v>-9159043.4970833324</v>
          </cell>
          <cell r="AM1880">
            <v>-9355750.9137499984</v>
          </cell>
          <cell r="AN1880">
            <v>-9530812.4837500006</v>
          </cell>
          <cell r="AP1880">
            <v>-9659838.8829166666</v>
          </cell>
          <cell r="AT1880">
            <v>0</v>
          </cell>
        </row>
        <row r="1881">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D1881">
            <v>0</v>
          </cell>
          <cell r="AE1881">
            <v>0</v>
          </cell>
          <cell r="AF1881">
            <v>0</v>
          </cell>
          <cell r="AG1881">
            <v>0</v>
          </cell>
          <cell r="AH1881">
            <v>0</v>
          </cell>
          <cell r="AI1881">
            <v>0</v>
          </cell>
          <cell r="AJ1881">
            <v>0</v>
          </cell>
          <cell r="AK1881">
            <v>0</v>
          </cell>
          <cell r="AL1881">
            <v>0</v>
          </cell>
          <cell r="AM1881">
            <v>0</v>
          </cell>
          <cell r="AN1881">
            <v>0</v>
          </cell>
          <cell r="AP1881">
            <v>0</v>
          </cell>
          <cell r="AT1881">
            <v>0</v>
          </cell>
        </row>
        <row r="1882">
          <cell r="J1882">
            <v>-97329.83</v>
          </cell>
          <cell r="K1882">
            <v>-140300.60999999999</v>
          </cell>
          <cell r="L1882">
            <v>-182912.25</v>
          </cell>
          <cell r="M1882">
            <v>-96088.42</v>
          </cell>
          <cell r="N1882">
            <v>-139527.88</v>
          </cell>
          <cell r="O1882">
            <v>-184978.42</v>
          </cell>
          <cell r="P1882">
            <v>-229739.72</v>
          </cell>
          <cell r="Q1882">
            <v>-133484.70000000001</v>
          </cell>
          <cell r="R1882">
            <v>-185907.42</v>
          </cell>
          <cell r="S1882">
            <v>-98215.75</v>
          </cell>
          <cell r="T1882">
            <v>-144607.19</v>
          </cell>
          <cell r="U1882">
            <v>-191096.29</v>
          </cell>
          <cell r="V1882">
            <v>-93929.95</v>
          </cell>
          <cell r="W1882">
            <v>-139985.95000000001</v>
          </cell>
          <cell r="X1882">
            <v>-196774.89</v>
          </cell>
          <cell r="Y1882">
            <v>-104082.59</v>
          </cell>
          <cell r="Z1882">
            <v>-150694.82</v>
          </cell>
          <cell r="AA1882">
            <v>-199094.06</v>
          </cell>
          <cell r="AD1882">
            <v>-148841.52916666667</v>
          </cell>
          <cell r="AE1882">
            <v>-149392.76166666666</v>
          </cell>
          <cell r="AF1882">
            <v>-150163.16624999998</v>
          </cell>
          <cell r="AG1882">
            <v>-150746.03625</v>
          </cell>
          <cell r="AH1882">
            <v>-151547.41374999998</v>
          </cell>
          <cell r="AI1882">
            <v>-151874.04499999998</v>
          </cell>
          <cell r="AJ1882">
            <v>-151719.27249999999</v>
          </cell>
          <cell r="AK1882">
            <v>-152283.77166666667</v>
          </cell>
          <cell r="AL1882">
            <v>-153194.47208333333</v>
          </cell>
          <cell r="AM1882">
            <v>-153992.85166666671</v>
          </cell>
          <cell r="AN1882">
            <v>-155046.29250000001</v>
          </cell>
          <cell r="AP1882">
            <v>-144983.58458333334</v>
          </cell>
          <cell r="AT1882">
            <v>0</v>
          </cell>
        </row>
        <row r="1883">
          <cell r="J1883">
            <v>-46244.03</v>
          </cell>
          <cell r="K1883">
            <v>-142929.24</v>
          </cell>
          <cell r="L1883">
            <v>-6201.82</v>
          </cell>
          <cell r="M1883">
            <v>-30153.82</v>
          </cell>
          <cell r="N1883">
            <v>-56039.48</v>
          </cell>
          <cell r="O1883">
            <v>-71494.539999999994</v>
          </cell>
          <cell r="P1883">
            <v>-85198.18</v>
          </cell>
          <cell r="Q1883">
            <v>8205.5300000000007</v>
          </cell>
          <cell r="R1883">
            <v>15607.82</v>
          </cell>
          <cell r="S1883">
            <v>-25560.880000000001</v>
          </cell>
          <cell r="T1883">
            <v>-102575.35</v>
          </cell>
          <cell r="U1883">
            <v>-101625.05</v>
          </cell>
          <cell r="V1883">
            <v>-104209.86</v>
          </cell>
          <cell r="W1883">
            <v>-123342.63</v>
          </cell>
          <cell r="X1883">
            <v>-159718.62</v>
          </cell>
          <cell r="Y1883">
            <v>-173791.55</v>
          </cell>
          <cell r="Z1883">
            <v>-221789.26</v>
          </cell>
          <cell r="AA1883">
            <v>-232429.09</v>
          </cell>
          <cell r="AD1883">
            <v>-9706.4591666666674</v>
          </cell>
          <cell r="AE1883">
            <v>-16754.149166666666</v>
          </cell>
          <cell r="AF1883">
            <v>-23272.395833333332</v>
          </cell>
          <cell r="AG1883">
            <v>-34214.181249999994</v>
          </cell>
          <cell r="AH1883">
            <v>-47428.248749999999</v>
          </cell>
          <cell r="AI1883">
            <v>-56099.32958333334</v>
          </cell>
          <cell r="AJ1883">
            <v>-57698.463749999995</v>
          </cell>
          <cell r="AK1883">
            <v>-63278.888333333336</v>
          </cell>
          <cell r="AL1883">
            <v>-75660.327083333323</v>
          </cell>
          <cell r="AM1883">
            <v>-88551.473333333313</v>
          </cell>
          <cell r="AN1883">
            <v>-102163.32041666667</v>
          </cell>
          <cell r="AP1883">
            <v>-133253.88416666668</v>
          </cell>
          <cell r="AT1883">
            <v>0</v>
          </cell>
        </row>
        <row r="1884">
          <cell r="J1884">
            <v>-102557.27</v>
          </cell>
          <cell r="K1884">
            <v>-25568.28</v>
          </cell>
          <cell r="L1884">
            <v>-176147.38</v>
          </cell>
          <cell r="M1884">
            <v>-176147.38</v>
          </cell>
          <cell r="N1884">
            <v>-176147.38</v>
          </cell>
          <cell r="O1884">
            <v>-176138.38</v>
          </cell>
          <cell r="P1884">
            <v>0</v>
          </cell>
          <cell r="Q1884">
            <v>0</v>
          </cell>
          <cell r="R1884">
            <v>-12094.96</v>
          </cell>
          <cell r="S1884">
            <v>21382.47</v>
          </cell>
          <cell r="T1884">
            <v>76401.17</v>
          </cell>
          <cell r="U1884">
            <v>76192.39</v>
          </cell>
          <cell r="V1884">
            <v>76192.39</v>
          </cell>
          <cell r="W1884">
            <v>76192.39</v>
          </cell>
          <cell r="X1884">
            <v>76192.39</v>
          </cell>
          <cell r="Y1884">
            <v>76192.39</v>
          </cell>
          <cell r="Z1884">
            <v>76192.39</v>
          </cell>
          <cell r="AA1884">
            <v>76192.39</v>
          </cell>
          <cell r="AD1884">
            <v>-151968.8208333333</v>
          </cell>
          <cell r="AE1884">
            <v>-128164.05750000001</v>
          </cell>
          <cell r="AF1884">
            <v>-108034.11666666665</v>
          </cell>
          <cell r="AG1884">
            <v>-87707.319166666668</v>
          </cell>
          <cell r="AH1884">
            <v>-66421.834999999992</v>
          </cell>
          <cell r="AI1884">
            <v>-48454.180833333325</v>
          </cell>
          <cell r="AJ1884">
            <v>-36766.250416666662</v>
          </cell>
          <cell r="AK1884">
            <v>-22012.065416666665</v>
          </cell>
          <cell r="AL1884">
            <v>-983.7512500000006</v>
          </cell>
          <cell r="AM1884">
            <v>20044.562916666666</v>
          </cell>
          <cell r="AN1884">
            <v>41072.502083333333</v>
          </cell>
          <cell r="AP1884">
            <v>57935.65</v>
          </cell>
          <cell r="AT1884">
            <v>0</v>
          </cell>
        </row>
        <row r="1885">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D1885">
            <v>0</v>
          </cell>
          <cell r="AE1885">
            <v>0</v>
          </cell>
          <cell r="AF1885">
            <v>0</v>
          </cell>
          <cell r="AG1885">
            <v>0</v>
          </cell>
          <cell r="AH1885">
            <v>0</v>
          </cell>
          <cell r="AI1885">
            <v>0</v>
          </cell>
          <cell r="AJ1885">
            <v>0</v>
          </cell>
          <cell r="AK1885">
            <v>0</v>
          </cell>
          <cell r="AL1885">
            <v>0</v>
          </cell>
          <cell r="AM1885">
            <v>0</v>
          </cell>
          <cell r="AN1885">
            <v>0</v>
          </cell>
          <cell r="AP1885">
            <v>0</v>
          </cell>
          <cell r="AT1885">
            <v>0</v>
          </cell>
        </row>
        <row r="1886">
          <cell r="J1886">
            <v>-811.88</v>
          </cell>
          <cell r="K1886">
            <v>-708.28</v>
          </cell>
          <cell r="L1886">
            <v>-199</v>
          </cell>
          <cell r="M1886">
            <v>-389980.79</v>
          </cell>
          <cell r="N1886">
            <v>0</v>
          </cell>
          <cell r="O1886">
            <v>15.34</v>
          </cell>
          <cell r="P1886">
            <v>-100.93</v>
          </cell>
          <cell r="Q1886">
            <v>236.97</v>
          </cell>
          <cell r="R1886">
            <v>-426761</v>
          </cell>
          <cell r="S1886">
            <v>-432468.87</v>
          </cell>
          <cell r="T1886">
            <v>0</v>
          </cell>
          <cell r="U1886">
            <v>0</v>
          </cell>
          <cell r="V1886">
            <v>-180.14</v>
          </cell>
          <cell r="W1886">
            <v>-483.58</v>
          </cell>
          <cell r="X1886">
            <v>-416633.49</v>
          </cell>
          <cell r="Y1886">
            <v>-410428.06</v>
          </cell>
          <cell r="Z1886">
            <v>25.38</v>
          </cell>
          <cell r="AA1886">
            <v>-11.35</v>
          </cell>
          <cell r="AD1886">
            <v>-100582.6375</v>
          </cell>
          <cell r="AE1886">
            <v>-118329.43041666666</v>
          </cell>
          <cell r="AF1886">
            <v>-137790.08791666667</v>
          </cell>
          <cell r="AG1886">
            <v>-121886.82166666666</v>
          </cell>
          <cell r="AH1886">
            <v>-104253.73499999999</v>
          </cell>
          <cell r="AI1886">
            <v>-104205.21416666667</v>
          </cell>
          <cell r="AJ1886">
            <v>-104169.52916666663</v>
          </cell>
          <cell r="AK1886">
            <v>-121511.60374999997</v>
          </cell>
          <cell r="AL1886">
            <v>-139715.01041666666</v>
          </cell>
          <cell r="AM1886">
            <v>-140565.92250000002</v>
          </cell>
          <cell r="AN1886">
            <v>-140565.97708333333</v>
          </cell>
          <cell r="AP1886">
            <v>-140510.46375000002</v>
          </cell>
          <cell r="AT1886">
            <v>0</v>
          </cell>
        </row>
        <row r="1887">
          <cell r="J1887">
            <v>0</v>
          </cell>
          <cell r="K1887">
            <v>0</v>
          </cell>
          <cell r="L1887">
            <v>0</v>
          </cell>
          <cell r="M1887">
            <v>-70812.63</v>
          </cell>
          <cell r="N1887">
            <v>0</v>
          </cell>
          <cell r="O1887">
            <v>0</v>
          </cell>
          <cell r="P1887">
            <v>0</v>
          </cell>
          <cell r="Q1887">
            <v>0</v>
          </cell>
          <cell r="R1887">
            <v>-66739.600000000006</v>
          </cell>
          <cell r="S1887">
            <v>-68835.789999999994</v>
          </cell>
          <cell r="T1887">
            <v>0</v>
          </cell>
          <cell r="U1887">
            <v>0</v>
          </cell>
          <cell r="V1887">
            <v>220.65</v>
          </cell>
          <cell r="W1887">
            <v>0</v>
          </cell>
          <cell r="X1887">
            <v>-64788.88</v>
          </cell>
          <cell r="Y1887">
            <v>-66852.67</v>
          </cell>
          <cell r="Z1887">
            <v>0</v>
          </cell>
          <cell r="AA1887">
            <v>0</v>
          </cell>
          <cell r="AD1887">
            <v>-17469.068333333333</v>
          </cell>
          <cell r="AE1887">
            <v>-20249.884999999998</v>
          </cell>
          <cell r="AF1887">
            <v>-22989.284166666668</v>
          </cell>
          <cell r="AG1887">
            <v>-20073.43416666667</v>
          </cell>
          <cell r="AH1887">
            <v>-17199.001666666667</v>
          </cell>
          <cell r="AI1887">
            <v>-17189.807916666668</v>
          </cell>
          <cell r="AJ1887">
            <v>-17180.61416666667</v>
          </cell>
          <cell r="AK1887">
            <v>-19880.150833333337</v>
          </cell>
          <cell r="AL1887">
            <v>-22414.689166666667</v>
          </cell>
          <cell r="AM1887">
            <v>-22249.690833333338</v>
          </cell>
          <cell r="AN1887">
            <v>-22249.690833333338</v>
          </cell>
          <cell r="AP1887">
            <v>-22249.690833333338</v>
          </cell>
          <cell r="AT1887">
            <v>0</v>
          </cell>
        </row>
        <row r="1888">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D1888">
            <v>0</v>
          </cell>
          <cell r="AE1888">
            <v>0</v>
          </cell>
          <cell r="AF1888">
            <v>0</v>
          </cell>
          <cell r="AG1888">
            <v>0</v>
          </cell>
          <cell r="AH1888">
            <v>0</v>
          </cell>
          <cell r="AI1888">
            <v>0</v>
          </cell>
          <cell r="AJ1888">
            <v>0</v>
          </cell>
          <cell r="AK1888">
            <v>0</v>
          </cell>
          <cell r="AL1888">
            <v>0</v>
          </cell>
          <cell r="AM1888">
            <v>0</v>
          </cell>
          <cell r="AN1888">
            <v>0</v>
          </cell>
          <cell r="AP1888">
            <v>0</v>
          </cell>
          <cell r="AT1888">
            <v>0</v>
          </cell>
        </row>
        <row r="1889">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D1889">
            <v>0</v>
          </cell>
          <cell r="AE1889">
            <v>0</v>
          </cell>
          <cell r="AF1889">
            <v>0</v>
          </cell>
          <cell r="AG1889">
            <v>0</v>
          </cell>
          <cell r="AH1889">
            <v>0</v>
          </cell>
          <cell r="AI1889">
            <v>0</v>
          </cell>
          <cell r="AJ1889">
            <v>0</v>
          </cell>
          <cell r="AK1889">
            <v>0</v>
          </cell>
          <cell r="AL1889">
            <v>0</v>
          </cell>
          <cell r="AM1889">
            <v>0</v>
          </cell>
          <cell r="AN1889">
            <v>0</v>
          </cell>
          <cell r="AP1889">
            <v>0</v>
          </cell>
          <cell r="AT1889">
            <v>0</v>
          </cell>
        </row>
        <row r="1890">
          <cell r="J1890">
            <v>13093.27</v>
          </cell>
          <cell r="K1890">
            <v>20068.09</v>
          </cell>
          <cell r="L1890">
            <v>18078.580000000002</v>
          </cell>
          <cell r="M1890">
            <v>21636.79</v>
          </cell>
          <cell r="N1890">
            <v>12633.92</v>
          </cell>
          <cell r="O1890">
            <v>12060.92</v>
          </cell>
          <cell r="P1890">
            <v>10596.2</v>
          </cell>
          <cell r="Q1890">
            <v>12116.98</v>
          </cell>
          <cell r="R1890">
            <v>10510.87</v>
          </cell>
          <cell r="S1890">
            <v>14398.23</v>
          </cell>
          <cell r="T1890">
            <v>10454.92</v>
          </cell>
          <cell r="U1890">
            <v>12217.74</v>
          </cell>
          <cell r="V1890">
            <v>16455.86</v>
          </cell>
          <cell r="W1890">
            <v>13507.21</v>
          </cell>
          <cell r="X1890">
            <v>18159.95</v>
          </cell>
          <cell r="Y1890">
            <v>17280.439999999999</v>
          </cell>
          <cell r="Z1890">
            <v>19227.47</v>
          </cell>
          <cell r="AA1890">
            <v>19578.38</v>
          </cell>
          <cell r="AD1890">
            <v>14300.942500000003</v>
          </cell>
          <cell r="AE1890">
            <v>14313.094583333334</v>
          </cell>
          <cell r="AF1890">
            <v>14192.430000000002</v>
          </cell>
          <cell r="AG1890">
            <v>14312.046666666667</v>
          </cell>
          <cell r="AH1890">
            <v>14178.795833333335</v>
          </cell>
          <cell r="AI1890">
            <v>14128.983749999999</v>
          </cell>
          <cell r="AJ1890">
            <v>13995.721666666666</v>
          </cell>
          <cell r="AK1890">
            <v>13725.742083333331</v>
          </cell>
          <cell r="AL1890">
            <v>13547.617916666668</v>
          </cell>
          <cell r="AM1890">
            <v>13640.834583333335</v>
          </cell>
          <cell r="AN1890">
            <v>14228.793333333333</v>
          </cell>
          <cell r="AP1890">
            <v>15240.136250000001</v>
          </cell>
          <cell r="AT1890">
            <v>0</v>
          </cell>
        </row>
        <row r="1891">
          <cell r="J1891">
            <v>0</v>
          </cell>
          <cell r="K1891">
            <v>0</v>
          </cell>
          <cell r="L1891">
            <v>0</v>
          </cell>
          <cell r="M1891">
            <v>0</v>
          </cell>
          <cell r="N1891">
            <v>0</v>
          </cell>
          <cell r="O1891">
            <v>0</v>
          </cell>
          <cell r="P1891">
            <v>0</v>
          </cell>
          <cell r="Q1891">
            <v>0</v>
          </cell>
          <cell r="R1891">
            <v>0</v>
          </cell>
          <cell r="S1891">
            <v>0</v>
          </cell>
          <cell r="T1891">
            <v>0</v>
          </cell>
          <cell r="U1891">
            <v>0</v>
          </cell>
          <cell r="V1891">
            <v>299423.58</v>
          </cell>
          <cell r="W1891">
            <v>0</v>
          </cell>
          <cell r="X1891">
            <v>0</v>
          </cell>
          <cell r="Y1891">
            <v>0</v>
          </cell>
          <cell r="Z1891">
            <v>0</v>
          </cell>
          <cell r="AA1891">
            <v>0</v>
          </cell>
          <cell r="AD1891">
            <v>0</v>
          </cell>
          <cell r="AE1891">
            <v>0</v>
          </cell>
          <cell r="AF1891">
            <v>0</v>
          </cell>
          <cell r="AG1891">
            <v>0</v>
          </cell>
          <cell r="AH1891">
            <v>0</v>
          </cell>
          <cell r="AI1891">
            <v>12475.9825</v>
          </cell>
          <cell r="AJ1891">
            <v>24951.965</v>
          </cell>
          <cell r="AK1891">
            <v>24951.965</v>
          </cell>
          <cell r="AL1891">
            <v>24951.965</v>
          </cell>
          <cell r="AM1891">
            <v>24951.965</v>
          </cell>
          <cell r="AN1891">
            <v>24951.965</v>
          </cell>
          <cell r="AP1891">
            <v>24951.965</v>
          </cell>
          <cell r="AT1891">
            <v>0</v>
          </cell>
        </row>
        <row r="1892">
          <cell r="J1892">
            <v>-8639.4</v>
          </cell>
          <cell r="K1892">
            <v>-9861.9500000000007</v>
          </cell>
          <cell r="L1892">
            <v>-9244.31</v>
          </cell>
          <cell r="M1892">
            <v>-11714.99</v>
          </cell>
          <cell r="N1892">
            <v>-9186.5300000000007</v>
          </cell>
          <cell r="O1892">
            <v>-16215.39</v>
          </cell>
          <cell r="P1892">
            <v>-15177.16</v>
          </cell>
          <cell r="Q1892">
            <v>-10875.64</v>
          </cell>
          <cell r="R1892">
            <v>-11698.5</v>
          </cell>
          <cell r="S1892">
            <v>-10309.73</v>
          </cell>
          <cell r="T1892">
            <v>-11606</v>
          </cell>
          <cell r="U1892">
            <v>-14204.71</v>
          </cell>
          <cell r="V1892">
            <v>-7629.8</v>
          </cell>
          <cell r="W1892">
            <v>-9036.18</v>
          </cell>
          <cell r="X1892">
            <v>-7019.34</v>
          </cell>
          <cell r="Y1892">
            <v>-5378.74</v>
          </cell>
          <cell r="Z1892">
            <v>-9939.07</v>
          </cell>
          <cell r="AA1892">
            <v>-7086.39</v>
          </cell>
          <cell r="AD1892">
            <v>-11170.237500000001</v>
          </cell>
          <cell r="AE1892">
            <v>-11103.859583333333</v>
          </cell>
          <cell r="AF1892">
            <v>-11092.672083333333</v>
          </cell>
          <cell r="AG1892">
            <v>-11093.037083333331</v>
          </cell>
          <cell r="AH1892">
            <v>-11307.098333333333</v>
          </cell>
          <cell r="AI1892">
            <v>-11519.125833333334</v>
          </cell>
          <cell r="AJ1892">
            <v>-11442.652083333332</v>
          </cell>
          <cell r="AK1892">
            <v>-11315.537916666668</v>
          </cell>
          <cell r="AL1892">
            <v>-10958.820416666667</v>
          </cell>
          <cell r="AM1892">
            <v>-10726.165833333334</v>
          </cell>
          <cell r="AN1892">
            <v>-10377.146666666666</v>
          </cell>
          <cell r="AP1892">
            <v>-9760.3912500000006</v>
          </cell>
          <cell r="AT1892">
            <v>0</v>
          </cell>
        </row>
        <row r="1893">
          <cell r="J1893">
            <v>-5856.48</v>
          </cell>
          <cell r="K1893">
            <v>-9635.2999999999993</v>
          </cell>
          <cell r="L1893">
            <v>-5745.23</v>
          </cell>
          <cell r="M1893">
            <v>-7983</v>
          </cell>
          <cell r="N1893">
            <v>-7480.09</v>
          </cell>
          <cell r="O1893">
            <v>-6925.17</v>
          </cell>
          <cell r="P1893">
            <v>-5577.16</v>
          </cell>
          <cell r="Q1893">
            <v>-5887.03</v>
          </cell>
          <cell r="R1893">
            <v>-5905.82</v>
          </cell>
          <cell r="S1893">
            <v>-6703.81</v>
          </cell>
          <cell r="T1893">
            <v>-7155.64</v>
          </cell>
          <cell r="U1893">
            <v>-5933.9</v>
          </cell>
          <cell r="V1893">
            <v>-6033.9</v>
          </cell>
          <cell r="W1893">
            <v>-6760.54</v>
          </cell>
          <cell r="X1893">
            <v>-5875.56</v>
          </cell>
          <cell r="Y1893">
            <v>-5635.23</v>
          </cell>
          <cell r="Z1893">
            <v>-8347.74</v>
          </cell>
          <cell r="AA1893">
            <v>-5174.72</v>
          </cell>
          <cell r="AD1893">
            <v>-6748.532916666667</v>
          </cell>
          <cell r="AE1893">
            <v>-6729.4987499999997</v>
          </cell>
          <cell r="AF1893">
            <v>-6762.552083333333</v>
          </cell>
          <cell r="AG1893">
            <v>-6815.795000000001</v>
          </cell>
          <cell r="AH1893">
            <v>-6774.1495833333329</v>
          </cell>
          <cell r="AI1893">
            <v>-6739.7783333333327</v>
          </cell>
          <cell r="AJ1893">
            <v>-6627.389166666665</v>
          </cell>
          <cell r="AK1893">
            <v>-6513.0379166666671</v>
          </cell>
          <cell r="AL1893">
            <v>-6420.6445833333337</v>
          </cell>
          <cell r="AM1893">
            <v>-6358.9729166666666</v>
          </cell>
          <cell r="AN1893">
            <v>-6322.1895833333328</v>
          </cell>
          <cell r="AP1893">
            <v>-8195.7158333333336</v>
          </cell>
          <cell r="AT1893">
            <v>0</v>
          </cell>
        </row>
        <row r="1894">
          <cell r="J1894">
            <v>-4203.21</v>
          </cell>
          <cell r="K1894">
            <v>-4930.09</v>
          </cell>
          <cell r="L1894">
            <v>-2582.7199999999998</v>
          </cell>
          <cell r="M1894">
            <v>-1646.19</v>
          </cell>
          <cell r="N1894">
            <v>-5891.11</v>
          </cell>
          <cell r="O1894">
            <v>78071.03</v>
          </cell>
          <cell r="P1894">
            <v>70832</v>
          </cell>
          <cell r="Q1894">
            <v>0</v>
          </cell>
          <cell r="R1894">
            <v>16805.16</v>
          </cell>
          <cell r="S1894">
            <v>122823.11</v>
          </cell>
          <cell r="T1894">
            <v>0</v>
          </cell>
          <cell r="U1894">
            <v>-8428.52</v>
          </cell>
          <cell r="V1894">
            <v>-227833.11</v>
          </cell>
          <cell r="W1894">
            <v>0</v>
          </cell>
          <cell r="X1894">
            <v>119568.48</v>
          </cell>
          <cell r="Y1894">
            <v>311677.74</v>
          </cell>
          <cell r="Z1894">
            <v>0</v>
          </cell>
          <cell r="AA1894">
            <v>125131.49</v>
          </cell>
          <cell r="AD1894">
            <v>33447.618333333325</v>
          </cell>
          <cell r="AE1894">
            <v>30440.603750000006</v>
          </cell>
          <cell r="AF1894">
            <v>28606.62833333333</v>
          </cell>
          <cell r="AG1894">
            <v>29779.6675</v>
          </cell>
          <cell r="AH1894">
            <v>25758.561249999999</v>
          </cell>
          <cell r="AI1894">
            <v>12419.542500000001</v>
          </cell>
          <cell r="AJ1894">
            <v>3307.0504166666688</v>
          </cell>
          <cell r="AK1894">
            <v>8602.1041666666661</v>
          </cell>
          <cell r="AL1894">
            <v>26746.901249999995</v>
          </cell>
          <cell r="AM1894">
            <v>40047.527916666666</v>
          </cell>
          <cell r="AN1894">
            <v>42253.843333333338</v>
          </cell>
          <cell r="AP1894">
            <v>48806.088333333326</v>
          </cell>
          <cell r="AT1894">
            <v>0</v>
          </cell>
        </row>
        <row r="1895">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D1895">
            <v>0</v>
          </cell>
          <cell r="AE1895">
            <v>0</v>
          </cell>
          <cell r="AF1895">
            <v>0</v>
          </cell>
          <cell r="AG1895">
            <v>0</v>
          </cell>
          <cell r="AH1895">
            <v>0</v>
          </cell>
          <cell r="AI1895">
            <v>0</v>
          </cell>
          <cell r="AJ1895">
            <v>0</v>
          </cell>
          <cell r="AK1895">
            <v>0</v>
          </cell>
          <cell r="AL1895">
            <v>0</v>
          </cell>
          <cell r="AM1895">
            <v>0</v>
          </cell>
          <cell r="AN1895">
            <v>0</v>
          </cell>
          <cell r="AP1895">
            <v>0</v>
          </cell>
          <cell r="AT1895">
            <v>0</v>
          </cell>
        </row>
        <row r="1896">
          <cell r="J1896">
            <v>-22323.83</v>
          </cell>
          <cell r="K1896">
            <v>-21625.01</v>
          </cell>
          <cell r="L1896">
            <v>-18882.82</v>
          </cell>
          <cell r="M1896">
            <v>-18232.61</v>
          </cell>
          <cell r="N1896">
            <v>-26531.119999999999</v>
          </cell>
          <cell r="O1896">
            <v>-27164.41</v>
          </cell>
          <cell r="P1896">
            <v>-26238.97</v>
          </cell>
          <cell r="Q1896">
            <v>-23161.78</v>
          </cell>
          <cell r="R1896">
            <v>-27108.97</v>
          </cell>
          <cell r="S1896">
            <v>-25651.97</v>
          </cell>
          <cell r="T1896">
            <v>-30507.88</v>
          </cell>
          <cell r="U1896">
            <v>-20356.439999999999</v>
          </cell>
          <cell r="V1896">
            <v>-28647.17</v>
          </cell>
          <cell r="W1896">
            <v>-23370.29</v>
          </cell>
          <cell r="X1896">
            <v>-22577.599999999999</v>
          </cell>
          <cell r="Y1896">
            <v>-25135.360000000001</v>
          </cell>
          <cell r="Z1896">
            <v>-24757.58</v>
          </cell>
          <cell r="AA1896">
            <v>-24329.77</v>
          </cell>
          <cell r="AD1896">
            <v>-22740.362083333337</v>
          </cell>
          <cell r="AE1896">
            <v>-23043.467083333337</v>
          </cell>
          <cell r="AF1896">
            <v>-23379.173750000002</v>
          </cell>
          <cell r="AG1896">
            <v>-23861.100416666664</v>
          </cell>
          <cell r="AH1896">
            <v>-24062.596666666665</v>
          </cell>
          <cell r="AI1896">
            <v>-24245.623333333333</v>
          </cell>
          <cell r="AJ1896">
            <v>-24581.815833333338</v>
          </cell>
          <cell r="AK1896">
            <v>-24808.485000000001</v>
          </cell>
          <cell r="AL1896">
            <v>-25250.048750000002</v>
          </cell>
          <cell r="AM1896">
            <v>-25463.765833333335</v>
          </cell>
          <cell r="AN1896">
            <v>-25271.758333333335</v>
          </cell>
          <cell r="AP1896">
            <v>-24666.307499999999</v>
          </cell>
          <cell r="AT1896">
            <v>0</v>
          </cell>
        </row>
        <row r="1897">
          <cell r="J1897">
            <v>1554.13</v>
          </cell>
          <cell r="K1897">
            <v>-1633.01</v>
          </cell>
          <cell r="L1897">
            <v>-1633.01</v>
          </cell>
          <cell r="M1897">
            <v>-1633.01</v>
          </cell>
          <cell r="N1897">
            <v>211.47</v>
          </cell>
          <cell r="O1897">
            <v>110.36</v>
          </cell>
          <cell r="P1897">
            <v>87.03</v>
          </cell>
          <cell r="Q1897">
            <v>87.03</v>
          </cell>
          <cell r="R1897">
            <v>-208.23</v>
          </cell>
          <cell r="S1897">
            <v>31.37</v>
          </cell>
          <cell r="T1897">
            <v>-254.03</v>
          </cell>
          <cell r="U1897">
            <v>87.03</v>
          </cell>
          <cell r="V1897">
            <v>-88.44</v>
          </cell>
          <cell r="W1897">
            <v>-88.44</v>
          </cell>
          <cell r="X1897">
            <v>-523.44000000000005</v>
          </cell>
          <cell r="Y1897">
            <v>-136</v>
          </cell>
          <cell r="Z1897">
            <v>-88.44</v>
          </cell>
          <cell r="AA1897">
            <v>-88.44</v>
          </cell>
          <cell r="AD1897">
            <v>-886.55833333333328</v>
          </cell>
          <cell r="AE1897">
            <v>-730.55416666666679</v>
          </cell>
          <cell r="AF1897">
            <v>-597.75625000000002</v>
          </cell>
          <cell r="AG1897">
            <v>-466.86666666666662</v>
          </cell>
          <cell r="AH1897">
            <v>-337.74083333333328</v>
          </cell>
          <cell r="AI1897">
            <v>-334.51291666666663</v>
          </cell>
          <cell r="AJ1897">
            <v>-338.59625</v>
          </cell>
          <cell r="AK1897">
            <v>-228.00708333333333</v>
          </cell>
          <cell r="AL1897">
            <v>-119.39958333333334</v>
          </cell>
          <cell r="AM1897">
            <v>-69.520416666666677</v>
          </cell>
          <cell r="AN1897">
            <v>-90.300000000000011</v>
          </cell>
          <cell r="AP1897">
            <v>-120.51708333333335</v>
          </cell>
          <cell r="AT1897">
            <v>0</v>
          </cell>
        </row>
        <row r="1898">
          <cell r="J1898">
            <v>0</v>
          </cell>
          <cell r="K1898">
            <v>0</v>
          </cell>
          <cell r="L1898">
            <v>-500</v>
          </cell>
          <cell r="M1898">
            <v>0</v>
          </cell>
          <cell r="N1898">
            <v>0</v>
          </cell>
          <cell r="O1898">
            <v>0</v>
          </cell>
          <cell r="P1898">
            <v>0</v>
          </cell>
          <cell r="Q1898">
            <v>20</v>
          </cell>
          <cell r="R1898">
            <v>500</v>
          </cell>
          <cell r="S1898">
            <v>20</v>
          </cell>
          <cell r="T1898">
            <v>0</v>
          </cell>
          <cell r="U1898">
            <v>-500</v>
          </cell>
          <cell r="V1898">
            <v>0</v>
          </cell>
          <cell r="W1898">
            <v>-500</v>
          </cell>
          <cell r="X1898">
            <v>0</v>
          </cell>
          <cell r="Y1898">
            <v>0</v>
          </cell>
          <cell r="Z1898">
            <v>0</v>
          </cell>
          <cell r="AA1898">
            <v>0</v>
          </cell>
          <cell r="AD1898">
            <v>-126.37916666666666</v>
          </cell>
          <cell r="AE1898">
            <v>-104.71249999999999</v>
          </cell>
          <cell r="AF1898">
            <v>-41.010416666666671</v>
          </cell>
          <cell r="AG1898">
            <v>2.2270833333333315</v>
          </cell>
          <cell r="AH1898">
            <v>-17.868750000000002</v>
          </cell>
          <cell r="AI1898">
            <v>-38.333333333333336</v>
          </cell>
          <cell r="AJ1898">
            <v>-59.166666666666664</v>
          </cell>
          <cell r="AK1898">
            <v>-59.166666666666664</v>
          </cell>
          <cell r="AL1898">
            <v>-38.333333333333336</v>
          </cell>
          <cell r="AM1898">
            <v>-38.333333333333336</v>
          </cell>
          <cell r="AN1898">
            <v>-38.333333333333336</v>
          </cell>
          <cell r="AP1898">
            <v>-39.166666666666664</v>
          </cell>
          <cell r="AT1898">
            <v>0</v>
          </cell>
        </row>
        <row r="1899">
          <cell r="J1899">
            <v>-1110041</v>
          </cell>
          <cell r="K1899">
            <v>-1214275</v>
          </cell>
          <cell r="L1899">
            <v>-208480</v>
          </cell>
          <cell r="M1899">
            <v>-208480</v>
          </cell>
          <cell r="N1899">
            <v>-309009</v>
          </cell>
          <cell r="O1899">
            <v>-309009</v>
          </cell>
          <cell r="P1899">
            <v>-309009</v>
          </cell>
          <cell r="Q1899">
            <v>-426670</v>
          </cell>
          <cell r="R1899">
            <v>0</v>
          </cell>
          <cell r="S1899">
            <v>0</v>
          </cell>
          <cell r="T1899">
            <v>-106151</v>
          </cell>
          <cell r="U1899">
            <v>-106151</v>
          </cell>
          <cell r="V1899">
            <v>-106151</v>
          </cell>
          <cell r="W1899">
            <v>-227414</v>
          </cell>
          <cell r="X1899">
            <v>-227414</v>
          </cell>
          <cell r="Y1899">
            <v>-227414</v>
          </cell>
          <cell r="Z1899">
            <v>-334960</v>
          </cell>
          <cell r="AA1899">
            <v>-334960</v>
          </cell>
          <cell r="AD1899">
            <v>-694323.79166666663</v>
          </cell>
          <cell r="AE1899">
            <v>-651978.95833333337</v>
          </cell>
          <cell r="AF1899">
            <v>-568162.70833333337</v>
          </cell>
          <cell r="AG1899">
            <v>-484425.83333333331</v>
          </cell>
          <cell r="AH1899">
            <v>-400768.33333333331</v>
          </cell>
          <cell r="AI1899">
            <v>-317110.83333333331</v>
          </cell>
          <cell r="AJ1899">
            <v>-234162.875</v>
          </cell>
          <cell r="AK1899">
            <v>-193832.58333333334</v>
          </cell>
          <cell r="AL1899">
            <v>-195410.41666666666</v>
          </cell>
          <cell r="AM1899">
            <v>-197280.625</v>
          </cell>
          <cell r="AN1899">
            <v>-199443.20833333334</v>
          </cell>
          <cell r="AP1899">
            <v>-203677.20833333334</v>
          </cell>
          <cell r="AT1899">
            <v>0</v>
          </cell>
        </row>
        <row r="1900">
          <cell r="J1900">
            <v>0</v>
          </cell>
          <cell r="K1900">
            <v>0</v>
          </cell>
          <cell r="L1900">
            <v>0</v>
          </cell>
          <cell r="M1900">
            <v>0</v>
          </cell>
          <cell r="N1900">
            <v>0</v>
          </cell>
          <cell r="O1900">
            <v>0</v>
          </cell>
          <cell r="P1900">
            <v>0</v>
          </cell>
          <cell r="Q1900">
            <v>0</v>
          </cell>
          <cell r="R1900">
            <v>0</v>
          </cell>
          <cell r="S1900">
            <v>0</v>
          </cell>
          <cell r="T1900">
            <v>0</v>
          </cell>
          <cell r="U1900">
            <v>-122.4</v>
          </cell>
          <cell r="V1900">
            <v>0</v>
          </cell>
          <cell r="W1900">
            <v>122.4</v>
          </cell>
          <cell r="X1900">
            <v>0</v>
          </cell>
          <cell r="Y1900">
            <v>122.4</v>
          </cell>
          <cell r="Z1900">
            <v>122.4</v>
          </cell>
          <cell r="AA1900">
            <v>0</v>
          </cell>
          <cell r="AD1900">
            <v>-16.817499999999999</v>
          </cell>
          <cell r="AE1900">
            <v>-16.092499999999998</v>
          </cell>
          <cell r="AF1900">
            <v>-7.8649999999999993</v>
          </cell>
          <cell r="AG1900">
            <v>0</v>
          </cell>
          <cell r="AH1900">
            <v>-5.1000000000000005</v>
          </cell>
          <cell r="AI1900">
            <v>-10.200000000000001</v>
          </cell>
          <cell r="AJ1900">
            <v>-5.1000000000000005</v>
          </cell>
          <cell r="AK1900">
            <v>0</v>
          </cell>
          <cell r="AL1900">
            <v>5.1000000000000005</v>
          </cell>
          <cell r="AM1900">
            <v>15.300000000000002</v>
          </cell>
          <cell r="AN1900">
            <v>20.400000000000002</v>
          </cell>
          <cell r="AP1900">
            <v>31.325000000000003</v>
          </cell>
          <cell r="AT1900">
            <v>0</v>
          </cell>
        </row>
        <row r="1901">
          <cell r="J1901">
            <v>0</v>
          </cell>
          <cell r="K1901">
            <v>-149605.88</v>
          </cell>
          <cell r="L1901">
            <v>-17218.21</v>
          </cell>
          <cell r="M1901">
            <v>-46436.07</v>
          </cell>
          <cell r="N1901">
            <v>0</v>
          </cell>
          <cell r="O1901">
            <v>-44.74</v>
          </cell>
          <cell r="P1901">
            <v>-107631.45</v>
          </cell>
          <cell r="Q1901">
            <v>-52698.58</v>
          </cell>
          <cell r="R1901">
            <v>-105.01</v>
          </cell>
          <cell r="S1901">
            <v>-969.36</v>
          </cell>
          <cell r="T1901">
            <v>-566.48</v>
          </cell>
          <cell r="U1901">
            <v>-90331.42</v>
          </cell>
          <cell r="V1901">
            <v>-150756.14000000001</v>
          </cell>
          <cell r="W1901">
            <v>-334.64</v>
          </cell>
          <cell r="X1901">
            <v>-305.5</v>
          </cell>
          <cell r="Y1901">
            <v>-6837.05</v>
          </cell>
          <cell r="Z1901">
            <v>-4506146.9800000004</v>
          </cell>
          <cell r="AA1901">
            <v>-146940.64000000001</v>
          </cell>
          <cell r="AD1901">
            <v>-40657.680833333339</v>
          </cell>
          <cell r="AE1901">
            <v>-42049.667916666665</v>
          </cell>
          <cell r="AF1901">
            <v>-40787.306250000001</v>
          </cell>
          <cell r="AG1901">
            <v>-35799.529166666667</v>
          </cell>
          <cell r="AH1901">
            <v>-35042.845416666663</v>
          </cell>
          <cell r="AI1901">
            <v>-45082.105833333335</v>
          </cell>
          <cell r="AJ1901">
            <v>-45143.976666666662</v>
          </cell>
          <cell r="AK1901">
            <v>-38219.645416666674</v>
          </cell>
          <cell r="AL1901">
            <v>-35864.990000000005</v>
          </cell>
          <cell r="AM1901">
            <v>-221971.15500000003</v>
          </cell>
          <cell r="AN1901">
            <v>-415847.94166666671</v>
          </cell>
          <cell r="AP1901">
            <v>-445996.27916666673</v>
          </cell>
          <cell r="AT1901">
            <v>0</v>
          </cell>
        </row>
        <row r="1902">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D1902">
            <v>0</v>
          </cell>
          <cell r="AE1902">
            <v>0</v>
          </cell>
          <cell r="AF1902">
            <v>0</v>
          </cell>
          <cell r="AG1902">
            <v>0</v>
          </cell>
          <cell r="AH1902">
            <v>0</v>
          </cell>
          <cell r="AI1902">
            <v>0</v>
          </cell>
          <cell r="AJ1902">
            <v>0</v>
          </cell>
          <cell r="AK1902">
            <v>0</v>
          </cell>
          <cell r="AL1902">
            <v>0</v>
          </cell>
          <cell r="AM1902">
            <v>0</v>
          </cell>
          <cell r="AN1902">
            <v>0</v>
          </cell>
          <cell r="AP1902">
            <v>0</v>
          </cell>
          <cell r="AT1902">
            <v>0</v>
          </cell>
        </row>
        <row r="1903">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D1903">
            <v>0</v>
          </cell>
          <cell r="AE1903">
            <v>0</v>
          </cell>
          <cell r="AF1903">
            <v>0</v>
          </cell>
          <cell r="AG1903">
            <v>0</v>
          </cell>
          <cell r="AH1903">
            <v>0</v>
          </cell>
          <cell r="AI1903">
            <v>0</v>
          </cell>
          <cell r="AJ1903">
            <v>0</v>
          </cell>
          <cell r="AK1903">
            <v>0</v>
          </cell>
          <cell r="AL1903">
            <v>0</v>
          </cell>
          <cell r="AM1903">
            <v>0</v>
          </cell>
          <cell r="AN1903">
            <v>0</v>
          </cell>
          <cell r="AP1903">
            <v>0</v>
          </cell>
          <cell r="AT1903" t="str">
            <v>56</v>
          </cell>
        </row>
        <row r="1904">
          <cell r="J1904">
            <v>0</v>
          </cell>
          <cell r="K1904">
            <v>0</v>
          </cell>
          <cell r="L1904">
            <v>0</v>
          </cell>
          <cell r="M1904">
            <v>-1896.11</v>
          </cell>
          <cell r="N1904">
            <v>0</v>
          </cell>
          <cell r="O1904">
            <v>0</v>
          </cell>
          <cell r="P1904">
            <v>0</v>
          </cell>
          <cell r="Q1904">
            <v>0</v>
          </cell>
          <cell r="R1904">
            <v>-1813.11</v>
          </cell>
          <cell r="S1904">
            <v>-1793.11</v>
          </cell>
          <cell r="T1904">
            <v>0</v>
          </cell>
          <cell r="U1904">
            <v>0</v>
          </cell>
          <cell r="V1904">
            <v>0</v>
          </cell>
          <cell r="W1904">
            <v>0</v>
          </cell>
          <cell r="X1904">
            <v>-1796.88</v>
          </cell>
          <cell r="Y1904">
            <v>-1796.88</v>
          </cell>
          <cell r="Z1904">
            <v>0</v>
          </cell>
          <cell r="AA1904">
            <v>0</v>
          </cell>
          <cell r="AD1904">
            <v>-311.42583333333329</v>
          </cell>
          <cell r="AE1904">
            <v>-386.97208333333333</v>
          </cell>
          <cell r="AF1904">
            <v>-499.39791666666662</v>
          </cell>
          <cell r="AG1904">
            <v>-497.40249999999997</v>
          </cell>
          <cell r="AH1904">
            <v>-458.52749999999997</v>
          </cell>
          <cell r="AI1904">
            <v>-458.52749999999997</v>
          </cell>
          <cell r="AJ1904">
            <v>-458.52749999999997</v>
          </cell>
          <cell r="AK1904">
            <v>-533.39750000000004</v>
          </cell>
          <cell r="AL1904">
            <v>-604.13291666666669</v>
          </cell>
          <cell r="AM1904">
            <v>-599.99833333333333</v>
          </cell>
          <cell r="AN1904">
            <v>-599.99833333333333</v>
          </cell>
          <cell r="AP1904">
            <v>-599.99833333333333</v>
          </cell>
          <cell r="AT1904">
            <v>0</v>
          </cell>
        </row>
        <row r="1905">
          <cell r="J1905">
            <v>1253798.79</v>
          </cell>
          <cell r="K1905">
            <v>134886.82</v>
          </cell>
          <cell r="L1905">
            <v>-575078.52</v>
          </cell>
          <cell r="M1905">
            <v>-1038336.34</v>
          </cell>
          <cell r="N1905">
            <v>-1455019.07</v>
          </cell>
          <cell r="O1905">
            <v>-764619.68</v>
          </cell>
          <cell r="P1905">
            <v>-742099.84</v>
          </cell>
          <cell r="Q1905">
            <v>-434833.18</v>
          </cell>
          <cell r="R1905">
            <v>2189285.9500000002</v>
          </cell>
          <cell r="S1905">
            <v>3069824.52</v>
          </cell>
          <cell r="T1905">
            <v>3849512.61</v>
          </cell>
          <cell r="U1905">
            <v>3231361.06</v>
          </cell>
          <cell r="V1905">
            <v>1497129.42</v>
          </cell>
          <cell r="W1905">
            <v>598289.69999999995</v>
          </cell>
          <cell r="X1905">
            <v>-591035.96</v>
          </cell>
          <cell r="Y1905">
            <v>-1577851.52</v>
          </cell>
          <cell r="Z1905">
            <v>-1682294.75</v>
          </cell>
          <cell r="AA1905">
            <v>-2001466.9</v>
          </cell>
          <cell r="AD1905">
            <v>417348.22291666683</v>
          </cell>
          <cell r="AE1905">
            <v>417450.24249999999</v>
          </cell>
          <cell r="AF1905">
            <v>511011.40499999997</v>
          </cell>
          <cell r="AG1905">
            <v>608853.76000000001</v>
          </cell>
          <cell r="AH1905">
            <v>688696.4258333334</v>
          </cell>
          <cell r="AI1905">
            <v>736695.70291666675</v>
          </cell>
          <cell r="AJ1905">
            <v>766142.9325</v>
          </cell>
          <cell r="AK1905">
            <v>784786.49249999982</v>
          </cell>
          <cell r="AL1905">
            <v>761641.80000000016</v>
          </cell>
          <cell r="AM1905">
            <v>729692.18083333352</v>
          </cell>
          <cell r="AN1905">
            <v>668687.06000000017</v>
          </cell>
          <cell r="AP1905">
            <v>443035.90166666667</v>
          </cell>
          <cell r="AT1905">
            <v>0</v>
          </cell>
        </row>
        <row r="1906">
          <cell r="J1906">
            <v>-15492440.289999999</v>
          </cell>
          <cell r="K1906">
            <v>-16463571.99</v>
          </cell>
          <cell r="L1906">
            <v>-16940438.859999999</v>
          </cell>
          <cell r="M1906">
            <v>-18534409.25</v>
          </cell>
          <cell r="N1906">
            <v>-18502384.34</v>
          </cell>
          <cell r="O1906">
            <v>-18405820.449999999</v>
          </cell>
          <cell r="P1906">
            <v>-19983458.510000002</v>
          </cell>
          <cell r="Q1906">
            <v>-17105387.32</v>
          </cell>
          <cell r="R1906">
            <v>-17094931.66</v>
          </cell>
          <cell r="S1906">
            <v>-17678129.09</v>
          </cell>
          <cell r="T1906">
            <v>-18546057.18</v>
          </cell>
          <cell r="U1906">
            <v>-17025039.48</v>
          </cell>
          <cell r="V1906">
            <v>-18022379.440000001</v>
          </cell>
          <cell r="W1906">
            <v>-17376358.600000001</v>
          </cell>
          <cell r="X1906">
            <v>-18226495.91</v>
          </cell>
          <cell r="Y1906">
            <v>-19339811.670000002</v>
          </cell>
          <cell r="Z1906">
            <v>-19322769.609999999</v>
          </cell>
          <cell r="AA1906">
            <v>-19729960.82</v>
          </cell>
          <cell r="AD1906">
            <v>-15614252.80833333</v>
          </cell>
          <cell r="AE1906">
            <v>-16152979.741249999</v>
          </cell>
          <cell r="AF1906">
            <v>-16691432.915833332</v>
          </cell>
          <cell r="AG1906">
            <v>-17161960.271666668</v>
          </cell>
          <cell r="AH1906">
            <v>-17512551.144166667</v>
          </cell>
          <cell r="AI1906">
            <v>-17753086.499583334</v>
          </cell>
          <cell r="AJ1906">
            <v>-17896533.40625</v>
          </cell>
          <cell r="AK1906">
            <v>-17988151.892083332</v>
          </cell>
          <cell r="AL1906">
            <v>-18075296.036666665</v>
          </cell>
          <cell r="AM1906">
            <v>-18143037.190416668</v>
          </cell>
          <cell r="AN1906">
            <v>-18232392.425416667</v>
          </cell>
          <cell r="AP1906">
            <v>-18209076.602083333</v>
          </cell>
          <cell r="AT1906">
            <v>0</v>
          </cell>
        </row>
        <row r="1907">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D1907">
            <v>0</v>
          </cell>
          <cell r="AE1907">
            <v>0</v>
          </cell>
          <cell r="AF1907">
            <v>0</v>
          </cell>
          <cell r="AG1907">
            <v>0</v>
          </cell>
          <cell r="AH1907">
            <v>0</v>
          </cell>
          <cell r="AI1907">
            <v>0</v>
          </cell>
          <cell r="AJ1907">
            <v>0</v>
          </cell>
          <cell r="AK1907">
            <v>0</v>
          </cell>
          <cell r="AL1907">
            <v>0</v>
          </cell>
          <cell r="AM1907">
            <v>0</v>
          </cell>
          <cell r="AN1907">
            <v>0</v>
          </cell>
          <cell r="AP1907">
            <v>0</v>
          </cell>
          <cell r="AT1907" t="str">
            <v>55</v>
          </cell>
        </row>
        <row r="1908">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D1908">
            <v>0</v>
          </cell>
          <cell r="AE1908">
            <v>0</v>
          </cell>
          <cell r="AF1908">
            <v>0</v>
          </cell>
          <cell r="AG1908">
            <v>0</v>
          </cell>
          <cell r="AH1908">
            <v>0</v>
          </cell>
          <cell r="AI1908">
            <v>0</v>
          </cell>
          <cell r="AJ1908">
            <v>0</v>
          </cell>
          <cell r="AK1908">
            <v>0</v>
          </cell>
          <cell r="AL1908">
            <v>0</v>
          </cell>
          <cell r="AM1908">
            <v>0</v>
          </cell>
          <cell r="AN1908">
            <v>0</v>
          </cell>
          <cell r="AP1908">
            <v>0</v>
          </cell>
          <cell r="AT1908" t="str">
            <v>9</v>
          </cell>
        </row>
        <row r="1909">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D1909">
            <v>0</v>
          </cell>
          <cell r="AE1909">
            <v>0</v>
          </cell>
          <cell r="AF1909">
            <v>0</v>
          </cell>
          <cell r="AG1909">
            <v>0</v>
          </cell>
          <cell r="AH1909">
            <v>0</v>
          </cell>
          <cell r="AI1909">
            <v>0</v>
          </cell>
          <cell r="AJ1909">
            <v>0</v>
          </cell>
          <cell r="AK1909">
            <v>0</v>
          </cell>
          <cell r="AL1909">
            <v>0</v>
          </cell>
          <cell r="AM1909">
            <v>0</v>
          </cell>
          <cell r="AN1909">
            <v>0</v>
          </cell>
          <cell r="AP1909">
            <v>0</v>
          </cell>
          <cell r="AT1909" t="str">
            <v>55</v>
          </cell>
        </row>
        <row r="1910">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D1910">
            <v>0</v>
          </cell>
          <cell r="AE1910">
            <v>0</v>
          </cell>
          <cell r="AF1910">
            <v>0</v>
          </cell>
          <cell r="AG1910">
            <v>0</v>
          </cell>
          <cell r="AH1910">
            <v>0</v>
          </cell>
          <cell r="AI1910">
            <v>0</v>
          </cell>
          <cell r="AJ1910">
            <v>0</v>
          </cell>
          <cell r="AK1910">
            <v>0</v>
          </cell>
          <cell r="AL1910">
            <v>0</v>
          </cell>
          <cell r="AM1910">
            <v>0</v>
          </cell>
          <cell r="AN1910">
            <v>0</v>
          </cell>
          <cell r="AP1910">
            <v>0</v>
          </cell>
          <cell r="AT1910" t="str">
            <v>55</v>
          </cell>
        </row>
        <row r="1911">
          <cell r="J1911">
            <v>-30244032.469999999</v>
          </cell>
          <cell r="K1911">
            <v>-31581982.34</v>
          </cell>
          <cell r="L1911">
            <v>-32563711.190000001</v>
          </cell>
          <cell r="M1911">
            <v>-33838555.509999998</v>
          </cell>
          <cell r="N1911">
            <v>-34679107.590000004</v>
          </cell>
          <cell r="O1911">
            <v>-35627763.060000002</v>
          </cell>
          <cell r="P1911">
            <v>-36090643.979999997</v>
          </cell>
          <cell r="Q1911">
            <v>-36579996.969999999</v>
          </cell>
          <cell r="R1911">
            <v>-36994237.710000001</v>
          </cell>
          <cell r="S1911">
            <v>-37327917.200000003</v>
          </cell>
          <cell r="T1911">
            <v>-37471309.159999996</v>
          </cell>
          <cell r="U1911">
            <v>-37488718.119999997</v>
          </cell>
          <cell r="V1911">
            <v>-37768925.759999998</v>
          </cell>
          <cell r="W1911">
            <v>-37858570.549999997</v>
          </cell>
          <cell r="X1911">
            <v>-38066419.909999996</v>
          </cell>
          <cell r="Y1911">
            <v>-38188585.75</v>
          </cell>
          <cell r="Z1911">
            <v>-38150850.969999999</v>
          </cell>
          <cell r="AA1911">
            <v>-38304834.100000001</v>
          </cell>
          <cell r="AD1911">
            <v>-31212118.329166669</v>
          </cell>
          <cell r="AE1911">
            <v>-32147856.718333334</v>
          </cell>
          <cell r="AF1911">
            <v>-33060840.172499996</v>
          </cell>
          <cell r="AG1911">
            <v>-33911336.130833335</v>
          </cell>
          <cell r="AH1911">
            <v>-34677923.93666666</v>
          </cell>
          <cell r="AI1911">
            <v>-35354201.828749992</v>
          </cell>
          <cell r="AJ1911">
            <v>-35929263.557916664</v>
          </cell>
          <cell r="AK1911">
            <v>-36420067.596666664</v>
          </cell>
          <cell r="AL1911">
            <v>-36830598.386666663</v>
          </cell>
          <cell r="AM1911">
            <v>-37156505.620833337</v>
          </cell>
          <cell r="AN1911">
            <v>-37412706.221666671</v>
          </cell>
          <cell r="AP1911">
            <v>-37761724.095000006</v>
          </cell>
          <cell r="AT1911" t="str">
            <v>21.1</v>
          </cell>
        </row>
        <row r="1912">
          <cell r="J1912">
            <v>-6771993.8099999996</v>
          </cell>
          <cell r="K1912">
            <v>-6771993.8099999996</v>
          </cell>
          <cell r="L1912">
            <v>-6821993.8099999996</v>
          </cell>
          <cell r="M1912">
            <v>-6796993.8099999996</v>
          </cell>
          <cell r="N1912">
            <v>-6796993.8099999996</v>
          </cell>
          <cell r="O1912">
            <v>-6824321.4800000004</v>
          </cell>
          <cell r="P1912">
            <v>-6913572.9800000004</v>
          </cell>
          <cell r="Q1912">
            <v>-7025572.9800000004</v>
          </cell>
          <cell r="R1912">
            <v>-7025572.9800000004</v>
          </cell>
          <cell r="S1912">
            <v>-7059473.1799999997</v>
          </cell>
          <cell r="T1912">
            <v>-7294473.1799999997</v>
          </cell>
          <cell r="U1912">
            <v>-7294473.1799999997</v>
          </cell>
          <cell r="V1912">
            <v>-7294473.1799999997</v>
          </cell>
          <cell r="W1912">
            <v>-7279473.1799999997</v>
          </cell>
          <cell r="X1912">
            <v>-7419473.1799999997</v>
          </cell>
          <cell r="Y1912">
            <v>-7238673.1799999997</v>
          </cell>
          <cell r="Z1912">
            <v>-7308673.1799999997</v>
          </cell>
          <cell r="AA1912">
            <v>-7318673.1799999997</v>
          </cell>
          <cell r="AD1912">
            <v>-6513083.0954166679</v>
          </cell>
          <cell r="AE1912">
            <v>-6713652.192916668</v>
          </cell>
          <cell r="AF1912">
            <v>-6833019.2154166689</v>
          </cell>
          <cell r="AG1912">
            <v>-6873850.8295833347</v>
          </cell>
          <cell r="AH1912">
            <v>-6924474.1104166685</v>
          </cell>
          <cell r="AI1912">
            <v>-6971555.7245833352</v>
          </cell>
          <cell r="AJ1912">
            <v>-7014470.6720833359</v>
          </cell>
          <cell r="AK1912">
            <v>-7060510.6195833338</v>
          </cell>
          <cell r="AL1912">
            <v>-7103808.9004166676</v>
          </cell>
          <cell r="AM1912">
            <v>-7143532.1812500013</v>
          </cell>
          <cell r="AN1912">
            <v>-7185450.1424999991</v>
          </cell>
          <cell r="AP1912">
            <v>-7238685.6550000003</v>
          </cell>
          <cell r="AT1912">
            <v>21</v>
          </cell>
        </row>
        <row r="1913">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D1913">
            <v>0</v>
          </cell>
          <cell r="AE1913">
            <v>0</v>
          </cell>
          <cell r="AF1913">
            <v>0</v>
          </cell>
          <cell r="AG1913">
            <v>0</v>
          </cell>
          <cell r="AH1913">
            <v>0</v>
          </cell>
          <cell r="AI1913">
            <v>0</v>
          </cell>
          <cell r="AJ1913">
            <v>0</v>
          </cell>
          <cell r="AK1913">
            <v>0</v>
          </cell>
          <cell r="AL1913">
            <v>0</v>
          </cell>
          <cell r="AM1913">
            <v>0</v>
          </cell>
          <cell r="AN1913">
            <v>0</v>
          </cell>
          <cell r="AP1913">
            <v>0</v>
          </cell>
          <cell r="AT1913">
            <v>0</v>
          </cell>
        </row>
        <row r="1914">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D1914">
            <v>0</v>
          </cell>
          <cell r="AE1914">
            <v>0</v>
          </cell>
          <cell r="AF1914">
            <v>0</v>
          </cell>
          <cell r="AG1914">
            <v>0</v>
          </cell>
          <cell r="AH1914">
            <v>0</v>
          </cell>
          <cell r="AI1914">
            <v>0</v>
          </cell>
          <cell r="AJ1914">
            <v>0</v>
          </cell>
          <cell r="AK1914">
            <v>0</v>
          </cell>
          <cell r="AL1914">
            <v>0</v>
          </cell>
          <cell r="AM1914">
            <v>0</v>
          </cell>
          <cell r="AN1914">
            <v>0</v>
          </cell>
          <cell r="AP1914">
            <v>0</v>
          </cell>
          <cell r="AT1914">
            <v>21</v>
          </cell>
        </row>
        <row r="1915">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D1915">
            <v>0</v>
          </cell>
          <cell r="AE1915">
            <v>0</v>
          </cell>
          <cell r="AF1915">
            <v>0</v>
          </cell>
          <cell r="AG1915">
            <v>0</v>
          </cell>
          <cell r="AH1915">
            <v>0</v>
          </cell>
          <cell r="AI1915">
            <v>0</v>
          </cell>
          <cell r="AJ1915">
            <v>0</v>
          </cell>
          <cell r="AK1915">
            <v>0</v>
          </cell>
          <cell r="AL1915">
            <v>0</v>
          </cell>
          <cell r="AM1915">
            <v>0</v>
          </cell>
          <cell r="AN1915">
            <v>0</v>
          </cell>
          <cell r="AP1915">
            <v>0</v>
          </cell>
          <cell r="AT1915">
            <v>0</v>
          </cell>
        </row>
        <row r="1916">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D1916">
            <v>0</v>
          </cell>
          <cell r="AE1916">
            <v>0</v>
          </cell>
          <cell r="AF1916">
            <v>0</v>
          </cell>
          <cell r="AG1916">
            <v>0</v>
          </cell>
          <cell r="AH1916">
            <v>0</v>
          </cell>
          <cell r="AI1916">
            <v>0</v>
          </cell>
          <cell r="AJ1916">
            <v>0</v>
          </cell>
          <cell r="AK1916">
            <v>0</v>
          </cell>
          <cell r="AL1916">
            <v>0</v>
          </cell>
          <cell r="AM1916">
            <v>0</v>
          </cell>
          <cell r="AN1916">
            <v>0</v>
          </cell>
          <cell r="AP1916">
            <v>0</v>
          </cell>
          <cell r="AT1916" t="str">
            <v>38.1</v>
          </cell>
        </row>
        <row r="1917">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D1917">
            <v>0</v>
          </cell>
          <cell r="AE1917">
            <v>0</v>
          </cell>
          <cell r="AF1917">
            <v>0</v>
          </cell>
          <cell r="AG1917">
            <v>0</v>
          </cell>
          <cell r="AH1917">
            <v>0</v>
          </cell>
          <cell r="AI1917">
            <v>0</v>
          </cell>
          <cell r="AJ1917">
            <v>0</v>
          </cell>
          <cell r="AK1917">
            <v>0</v>
          </cell>
          <cell r="AL1917">
            <v>0</v>
          </cell>
          <cell r="AM1917">
            <v>0</v>
          </cell>
          <cell r="AN1917">
            <v>0</v>
          </cell>
          <cell r="AP1917">
            <v>0</v>
          </cell>
          <cell r="AT1917">
            <v>21</v>
          </cell>
        </row>
        <row r="1918">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D1918">
            <v>0</v>
          </cell>
          <cell r="AE1918">
            <v>0</v>
          </cell>
          <cell r="AF1918">
            <v>0</v>
          </cell>
          <cell r="AG1918">
            <v>0</v>
          </cell>
          <cell r="AH1918">
            <v>0</v>
          </cell>
          <cell r="AI1918">
            <v>0</v>
          </cell>
          <cell r="AJ1918">
            <v>0</v>
          </cell>
          <cell r="AK1918">
            <v>0</v>
          </cell>
          <cell r="AL1918">
            <v>0</v>
          </cell>
          <cell r="AM1918">
            <v>0</v>
          </cell>
          <cell r="AN1918">
            <v>0</v>
          </cell>
          <cell r="AP1918">
            <v>0</v>
          </cell>
          <cell r="AT1918">
            <v>21</v>
          </cell>
        </row>
        <row r="1919">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D1919">
            <v>0</v>
          </cell>
          <cell r="AE1919">
            <v>0</v>
          </cell>
          <cell r="AF1919">
            <v>0</v>
          </cell>
          <cell r="AG1919">
            <v>0</v>
          </cell>
          <cell r="AH1919">
            <v>0</v>
          </cell>
          <cell r="AI1919">
            <v>0</v>
          </cell>
          <cell r="AJ1919">
            <v>0</v>
          </cell>
          <cell r="AK1919">
            <v>0</v>
          </cell>
          <cell r="AL1919">
            <v>0</v>
          </cell>
          <cell r="AM1919">
            <v>0</v>
          </cell>
          <cell r="AN1919">
            <v>0</v>
          </cell>
          <cell r="AP1919">
            <v>0</v>
          </cell>
          <cell r="AT1919">
            <v>0</v>
          </cell>
        </row>
        <row r="1920">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D1920">
            <v>0</v>
          </cell>
          <cell r="AE1920">
            <v>0</v>
          </cell>
          <cell r="AF1920">
            <v>0</v>
          </cell>
          <cell r="AG1920">
            <v>0</v>
          </cell>
          <cell r="AH1920">
            <v>0</v>
          </cell>
          <cell r="AI1920">
            <v>0</v>
          </cell>
          <cell r="AJ1920">
            <v>0</v>
          </cell>
          <cell r="AK1920">
            <v>0</v>
          </cell>
          <cell r="AL1920">
            <v>0</v>
          </cell>
          <cell r="AM1920">
            <v>0</v>
          </cell>
          <cell r="AN1920">
            <v>0</v>
          </cell>
          <cell r="AP1920">
            <v>0</v>
          </cell>
          <cell r="AT1920">
            <v>0</v>
          </cell>
        </row>
        <row r="1921">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D1921">
            <v>0</v>
          </cell>
          <cell r="AE1921">
            <v>0</v>
          </cell>
          <cell r="AF1921">
            <v>0</v>
          </cell>
          <cell r="AG1921">
            <v>0</v>
          </cell>
          <cell r="AH1921">
            <v>0</v>
          </cell>
          <cell r="AI1921">
            <v>0</v>
          </cell>
          <cell r="AJ1921">
            <v>0</v>
          </cell>
          <cell r="AK1921">
            <v>0</v>
          </cell>
          <cell r="AL1921">
            <v>0</v>
          </cell>
          <cell r="AM1921">
            <v>0</v>
          </cell>
          <cell r="AN1921">
            <v>0</v>
          </cell>
          <cell r="AP1921">
            <v>0</v>
          </cell>
          <cell r="AT1921">
            <v>0</v>
          </cell>
        </row>
        <row r="1922">
          <cell r="J1922">
            <v>-4138133.43</v>
          </cell>
          <cell r="K1922">
            <v>-3951306.66</v>
          </cell>
          <cell r="L1922">
            <v>-4283127.8</v>
          </cell>
          <cell r="M1922">
            <v>-4181333.58</v>
          </cell>
          <cell r="N1922">
            <v>-3868439.86</v>
          </cell>
          <cell r="O1922">
            <v>-4535249.5</v>
          </cell>
          <cell r="P1922">
            <v>-4868942.49</v>
          </cell>
          <cell r="Q1922">
            <v>-6090755.4400000004</v>
          </cell>
          <cell r="R1922">
            <v>-5964676.6100000003</v>
          </cell>
          <cell r="S1922">
            <v>-4999655.55</v>
          </cell>
          <cell r="T1922">
            <v>-4604448.55</v>
          </cell>
          <cell r="U1922">
            <v>-8131285.8200000003</v>
          </cell>
          <cell r="V1922">
            <v>-3850661.07</v>
          </cell>
          <cell r="W1922">
            <v>-3596871.1</v>
          </cell>
          <cell r="X1922">
            <v>-3809311.84</v>
          </cell>
          <cell r="Y1922">
            <v>-4100269.14</v>
          </cell>
          <cell r="Z1922">
            <v>-3883056.83</v>
          </cell>
          <cell r="AA1922">
            <v>-4544220.16</v>
          </cell>
          <cell r="AD1922">
            <v>-4543564.7175000003</v>
          </cell>
          <cell r="AE1922">
            <v>-4578289.6466666665</v>
          </cell>
          <cell r="AF1922">
            <v>-4611041.1108333329</v>
          </cell>
          <cell r="AG1922">
            <v>-4621134.6029166663</v>
          </cell>
          <cell r="AH1922">
            <v>-4793356.4212499997</v>
          </cell>
          <cell r="AI1922">
            <v>-4956134.9258333333</v>
          </cell>
          <cell r="AJ1922">
            <v>-4929388.7625000002</v>
          </cell>
          <cell r="AK1922">
            <v>-4894878.2824999997</v>
          </cell>
          <cell r="AL1922">
            <v>-4871758.2658333331</v>
          </cell>
          <cell r="AM1922">
            <v>-4868989.6212499999</v>
          </cell>
          <cell r="AN1922">
            <v>-4869972.439166666</v>
          </cell>
          <cell r="AP1922">
            <v>-4876889.9595833337</v>
          </cell>
          <cell r="AT1922">
            <v>0</v>
          </cell>
        </row>
        <row r="1923">
          <cell r="J1923">
            <v>-1104456.6200000001</v>
          </cell>
          <cell r="K1923">
            <v>-933311.22</v>
          </cell>
          <cell r="L1923">
            <v>-894651.71</v>
          </cell>
          <cell r="M1923">
            <v>-860624.76</v>
          </cell>
          <cell r="N1923">
            <v>-1007268.29</v>
          </cell>
          <cell r="O1923">
            <v>-1482245.26</v>
          </cell>
          <cell r="P1923">
            <v>-1934439.6</v>
          </cell>
          <cell r="Q1923">
            <v>-2958607.48</v>
          </cell>
          <cell r="R1923">
            <v>-2785569.32</v>
          </cell>
          <cell r="S1923">
            <v>-2282537.9700000002</v>
          </cell>
          <cell r="T1923">
            <v>-1860291.97</v>
          </cell>
          <cell r="U1923">
            <v>-1543222.08</v>
          </cell>
          <cell r="V1923">
            <v>-1101140.58</v>
          </cell>
          <cell r="W1923">
            <v>-889185.64</v>
          </cell>
          <cell r="X1923">
            <v>-835992.13</v>
          </cell>
          <cell r="Y1923">
            <v>-848709.78</v>
          </cell>
          <cell r="Z1923">
            <v>-1001627.53</v>
          </cell>
          <cell r="AA1923">
            <v>-1674073.2</v>
          </cell>
          <cell r="AD1923">
            <v>-1494169.64</v>
          </cell>
          <cell r="AE1923">
            <v>-1529730.1845833333</v>
          </cell>
          <cell r="AF1923">
            <v>-1573535.9687499998</v>
          </cell>
          <cell r="AG1923">
            <v>-1600064.7116666667</v>
          </cell>
          <cell r="AH1923">
            <v>-1621603.80375</v>
          </cell>
          <cell r="AI1923">
            <v>-1637130.6883333337</v>
          </cell>
          <cell r="AJ1923">
            <v>-1635153.9541666668</v>
          </cell>
          <cell r="AK1923">
            <v>-1630871.239166667</v>
          </cell>
          <cell r="AL1923">
            <v>-1627930.6325000003</v>
          </cell>
          <cell r="AM1923">
            <v>-1627199.1433333335</v>
          </cell>
          <cell r="AN1923">
            <v>-1634956.9425000006</v>
          </cell>
          <cell r="AP1923">
            <v>-1646495.7258333333</v>
          </cell>
          <cell r="AT1923">
            <v>0</v>
          </cell>
        </row>
        <row r="1924">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D1924">
            <v>0</v>
          </cell>
          <cell r="AE1924">
            <v>0</v>
          </cell>
          <cell r="AF1924">
            <v>0</v>
          </cell>
          <cell r="AG1924">
            <v>0</v>
          </cell>
          <cell r="AH1924">
            <v>0</v>
          </cell>
          <cell r="AI1924">
            <v>0</v>
          </cell>
          <cell r="AJ1924">
            <v>0</v>
          </cell>
          <cell r="AK1924">
            <v>0</v>
          </cell>
          <cell r="AL1924">
            <v>0</v>
          </cell>
          <cell r="AM1924">
            <v>0</v>
          </cell>
          <cell r="AN1924">
            <v>0</v>
          </cell>
          <cell r="AP1924">
            <v>0</v>
          </cell>
          <cell r="AT1924">
            <v>0</v>
          </cell>
        </row>
        <row r="1925">
          <cell r="J1925">
            <v>0</v>
          </cell>
          <cell r="K1925">
            <v>0</v>
          </cell>
          <cell r="L1925">
            <v>0</v>
          </cell>
          <cell r="M1925">
            <v>0</v>
          </cell>
          <cell r="N1925">
            <v>0</v>
          </cell>
          <cell r="O1925">
            <v>0</v>
          </cell>
          <cell r="P1925">
            <v>0</v>
          </cell>
          <cell r="Q1925">
            <v>1.25</v>
          </cell>
          <cell r="R1925">
            <v>919.11</v>
          </cell>
          <cell r="S1925">
            <v>-11162107.5</v>
          </cell>
          <cell r="T1925">
            <v>-6580932.5999999996</v>
          </cell>
          <cell r="U1925">
            <v>-5412108.7400000002</v>
          </cell>
          <cell r="V1925">
            <v>5217674.6500000004</v>
          </cell>
          <cell r="W1925">
            <v>1.26</v>
          </cell>
          <cell r="X1925">
            <v>1.25</v>
          </cell>
          <cell r="Y1925">
            <v>1.26</v>
          </cell>
          <cell r="Z1925">
            <v>3057798.26</v>
          </cell>
          <cell r="AA1925">
            <v>3057798.24</v>
          </cell>
          <cell r="AD1925">
            <v>5.2083333333333336E-2</v>
          </cell>
          <cell r="AE1925">
            <v>38.400416666666665</v>
          </cell>
          <cell r="AF1925">
            <v>-465011.11583333329</v>
          </cell>
          <cell r="AG1925">
            <v>-1204304.4533333334</v>
          </cell>
          <cell r="AH1925">
            <v>-1704014.509166667</v>
          </cell>
          <cell r="AI1925">
            <v>-1712115.9295833337</v>
          </cell>
          <cell r="AJ1925">
            <v>-1494712.7666666673</v>
          </cell>
          <cell r="AK1925">
            <v>-1494712.6620833336</v>
          </cell>
          <cell r="AL1925">
            <v>-1494712.5575000003</v>
          </cell>
          <cell r="AM1925">
            <v>-1367304.2441666669</v>
          </cell>
          <cell r="AN1925">
            <v>-1112487.7233333336</v>
          </cell>
          <cell r="AP1925">
            <v>-649826.96875000023</v>
          </cell>
          <cell r="AT1925">
            <v>0</v>
          </cell>
        </row>
        <row r="1926">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D1926">
            <v>0</v>
          </cell>
          <cell r="AE1926">
            <v>0</v>
          </cell>
          <cell r="AF1926">
            <v>0</v>
          </cell>
          <cell r="AG1926">
            <v>0</v>
          </cell>
          <cell r="AH1926">
            <v>0</v>
          </cell>
          <cell r="AI1926">
            <v>0</v>
          </cell>
          <cell r="AJ1926">
            <v>0</v>
          </cell>
          <cell r="AK1926">
            <v>0</v>
          </cell>
          <cell r="AL1926">
            <v>0</v>
          </cell>
          <cell r="AM1926">
            <v>0</v>
          </cell>
          <cell r="AN1926">
            <v>0</v>
          </cell>
          <cell r="AP1926">
            <v>0</v>
          </cell>
          <cell r="AT1926" t="str">
            <v>55</v>
          </cell>
        </row>
        <row r="1927">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D1927">
            <v>0</v>
          </cell>
          <cell r="AE1927">
            <v>0</v>
          </cell>
          <cell r="AF1927">
            <v>0</v>
          </cell>
          <cell r="AG1927">
            <v>0</v>
          </cell>
          <cell r="AH1927">
            <v>0</v>
          </cell>
          <cell r="AI1927">
            <v>0</v>
          </cell>
          <cell r="AJ1927">
            <v>0</v>
          </cell>
          <cell r="AK1927">
            <v>0</v>
          </cell>
          <cell r="AL1927">
            <v>0</v>
          </cell>
          <cell r="AM1927">
            <v>0</v>
          </cell>
          <cell r="AN1927">
            <v>0</v>
          </cell>
          <cell r="AP1927">
            <v>0</v>
          </cell>
          <cell r="AT1927">
            <v>0</v>
          </cell>
        </row>
        <row r="1928">
          <cell r="J1928">
            <v>-108.27</v>
          </cell>
          <cell r="K1928">
            <v>-108.27</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D1928">
            <v>-84.676249999999996</v>
          </cell>
          <cell r="AE1928">
            <v>-69.146249999999995</v>
          </cell>
          <cell r="AF1928">
            <v>-56.870000000000005</v>
          </cell>
          <cell r="AG1928">
            <v>-38.08625</v>
          </cell>
          <cell r="AH1928">
            <v>-22.556250000000002</v>
          </cell>
          <cell r="AI1928">
            <v>-13.53375</v>
          </cell>
          <cell r="AJ1928">
            <v>-4.5112499999999995</v>
          </cell>
          <cell r="AK1928">
            <v>0</v>
          </cell>
          <cell r="AL1928">
            <v>0</v>
          </cell>
          <cell r="AM1928">
            <v>0</v>
          </cell>
          <cell r="AN1928">
            <v>0</v>
          </cell>
          <cell r="AP1928">
            <v>0</v>
          </cell>
          <cell r="AT1928">
            <v>0</v>
          </cell>
        </row>
        <row r="1929">
          <cell r="J1929">
            <v>0</v>
          </cell>
          <cell r="K1929">
            <v>0</v>
          </cell>
          <cell r="L1929">
            <v>0</v>
          </cell>
          <cell r="M1929">
            <v>-323745.42</v>
          </cell>
          <cell r="N1929">
            <v>0</v>
          </cell>
          <cell r="O1929">
            <v>0</v>
          </cell>
          <cell r="P1929">
            <v>0</v>
          </cell>
          <cell r="Q1929">
            <v>0</v>
          </cell>
          <cell r="R1929">
            <v>-350847.8</v>
          </cell>
          <cell r="S1929">
            <v>-347015.03</v>
          </cell>
          <cell r="T1929">
            <v>0</v>
          </cell>
          <cell r="U1929">
            <v>0</v>
          </cell>
          <cell r="V1929">
            <v>0</v>
          </cell>
          <cell r="W1929">
            <v>0</v>
          </cell>
          <cell r="X1929">
            <v>-359798.55</v>
          </cell>
          <cell r="Y1929">
            <v>-335992.94</v>
          </cell>
          <cell r="Z1929">
            <v>0</v>
          </cell>
          <cell r="AA1929">
            <v>0</v>
          </cell>
          <cell r="AD1929">
            <v>-83641.90416666666</v>
          </cell>
          <cell r="AE1929">
            <v>-98260.562499999985</v>
          </cell>
          <cell r="AF1929">
            <v>-113657.41041666665</v>
          </cell>
          <cell r="AG1929">
            <v>-99784.810416666674</v>
          </cell>
          <cell r="AH1929">
            <v>-85134.020833333328</v>
          </cell>
          <cell r="AI1929">
            <v>-85134.020833333328</v>
          </cell>
          <cell r="AJ1929">
            <v>-85134.020833333328</v>
          </cell>
          <cell r="AK1929">
            <v>-100125.62708333333</v>
          </cell>
          <cell r="AL1929">
            <v>-115627.54666666668</v>
          </cell>
          <cell r="AM1929">
            <v>-116137.86</v>
          </cell>
          <cell r="AN1929">
            <v>-116137.86</v>
          </cell>
          <cell r="AP1929">
            <v>-116137.86</v>
          </cell>
          <cell r="AT1929">
            <v>0</v>
          </cell>
        </row>
        <row r="1930">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D1930">
            <v>0</v>
          </cell>
          <cell r="AE1930">
            <v>0</v>
          </cell>
          <cell r="AF1930">
            <v>0</v>
          </cell>
          <cell r="AG1930">
            <v>0</v>
          </cell>
          <cell r="AH1930">
            <v>0</v>
          </cell>
          <cell r="AI1930">
            <v>0</v>
          </cell>
          <cell r="AJ1930">
            <v>0</v>
          </cell>
          <cell r="AK1930">
            <v>0</v>
          </cell>
          <cell r="AL1930">
            <v>0</v>
          </cell>
          <cell r="AM1930">
            <v>0</v>
          </cell>
          <cell r="AN1930">
            <v>0</v>
          </cell>
          <cell r="AP1930">
            <v>0</v>
          </cell>
          <cell r="AT1930">
            <v>0</v>
          </cell>
        </row>
        <row r="1931">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D1931">
            <v>0</v>
          </cell>
          <cell r="AE1931">
            <v>0</v>
          </cell>
          <cell r="AF1931">
            <v>0</v>
          </cell>
          <cell r="AG1931">
            <v>0</v>
          </cell>
          <cell r="AH1931">
            <v>0</v>
          </cell>
          <cell r="AI1931">
            <v>0</v>
          </cell>
          <cell r="AJ1931">
            <v>0</v>
          </cell>
          <cell r="AK1931">
            <v>0</v>
          </cell>
          <cell r="AL1931">
            <v>0</v>
          </cell>
          <cell r="AM1931">
            <v>0</v>
          </cell>
          <cell r="AN1931">
            <v>0</v>
          </cell>
          <cell r="AP1931">
            <v>0</v>
          </cell>
          <cell r="AT1931">
            <v>0</v>
          </cell>
        </row>
        <row r="1932">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D1932">
            <v>0</v>
          </cell>
          <cell r="AE1932">
            <v>0</v>
          </cell>
          <cell r="AF1932">
            <v>0</v>
          </cell>
          <cell r="AG1932">
            <v>0</v>
          </cell>
          <cell r="AH1932">
            <v>0</v>
          </cell>
          <cell r="AI1932">
            <v>0</v>
          </cell>
          <cell r="AJ1932">
            <v>0</v>
          </cell>
          <cell r="AK1932">
            <v>0</v>
          </cell>
          <cell r="AL1932">
            <v>0</v>
          </cell>
          <cell r="AM1932">
            <v>0</v>
          </cell>
          <cell r="AN1932">
            <v>0</v>
          </cell>
          <cell r="AP1932">
            <v>0</v>
          </cell>
          <cell r="AT1932">
            <v>0</v>
          </cell>
        </row>
        <row r="1933">
          <cell r="J1933">
            <v>0</v>
          </cell>
          <cell r="K1933">
            <v>0</v>
          </cell>
          <cell r="L1933">
            <v>-2264.4499999999998</v>
          </cell>
          <cell r="M1933">
            <v>-2264.4499999999998</v>
          </cell>
          <cell r="N1933">
            <v>-2264.4499999999998</v>
          </cell>
          <cell r="O1933">
            <v>-4581.9399999999996</v>
          </cell>
          <cell r="P1933">
            <v>-4581.9399999999996</v>
          </cell>
          <cell r="Q1933">
            <v>-6927.63</v>
          </cell>
          <cell r="R1933">
            <v>-6927.63</v>
          </cell>
          <cell r="S1933">
            <v>-6927.63</v>
          </cell>
          <cell r="T1933">
            <v>-6927.63</v>
          </cell>
          <cell r="U1933">
            <v>0</v>
          </cell>
          <cell r="V1933">
            <v>0</v>
          </cell>
          <cell r="W1933">
            <v>-5320.98</v>
          </cell>
          <cell r="X1933">
            <v>0</v>
          </cell>
          <cell r="Y1933">
            <v>0</v>
          </cell>
          <cell r="Z1933">
            <v>-4160.6000000000004</v>
          </cell>
          <cell r="AA1933">
            <v>-715.26</v>
          </cell>
          <cell r="AD1933">
            <v>-1618.4204166666666</v>
          </cell>
          <cell r="AE1933">
            <v>-2195.7229166666666</v>
          </cell>
          <cell r="AF1933">
            <v>-2773.0254166666668</v>
          </cell>
          <cell r="AG1933">
            <v>-3350.3279166666671</v>
          </cell>
          <cell r="AH1933">
            <v>-3638.9791666666665</v>
          </cell>
          <cell r="AI1933">
            <v>-3638.9791666666665</v>
          </cell>
          <cell r="AJ1933">
            <v>-3860.6866666666665</v>
          </cell>
          <cell r="AK1933">
            <v>-3988.0420833333333</v>
          </cell>
          <cell r="AL1933">
            <v>-3799.3379166666668</v>
          </cell>
          <cell r="AM1933">
            <v>-3783.992083333334</v>
          </cell>
          <cell r="AN1933">
            <v>-3701.8866666666668</v>
          </cell>
          <cell r="AP1933">
            <v>-3242.5679166666669</v>
          </cell>
          <cell r="AT1933">
            <v>0</v>
          </cell>
        </row>
        <row r="1934">
          <cell r="J1934">
            <v>-47689762.329999998</v>
          </cell>
          <cell r="K1934">
            <v>-48343602.93</v>
          </cell>
          <cell r="L1934">
            <v>-52318584.840000004</v>
          </cell>
          <cell r="M1934">
            <v>-54396199.840000004</v>
          </cell>
          <cell r="N1934">
            <v>-33640295.490000002</v>
          </cell>
          <cell r="O1934">
            <v>-37378106.530000001</v>
          </cell>
          <cell r="P1934">
            <v>-41115915.390000001</v>
          </cell>
          <cell r="Q1934">
            <v>-44685701.590000004</v>
          </cell>
          <cell r="R1934">
            <v>-48812554.090000004</v>
          </cell>
          <cell r="S1934">
            <v>-52939405.789999999</v>
          </cell>
          <cell r="T1934">
            <v>-57900810.780000001</v>
          </cell>
          <cell r="U1934">
            <v>-39561512.840000004</v>
          </cell>
          <cell r="V1934">
            <v>-43764287.380000003</v>
          </cell>
          <cell r="W1934">
            <v>-47967061.460000001</v>
          </cell>
          <cell r="X1934">
            <v>-52169836.649999999</v>
          </cell>
          <cell r="Y1934">
            <v>-54147620.920000002</v>
          </cell>
          <cell r="Z1934">
            <v>-35275268.090000004</v>
          </cell>
          <cell r="AA1934">
            <v>-39199918.75</v>
          </cell>
          <cell r="AD1934">
            <v>-48147747.923750006</v>
          </cell>
          <cell r="AE1934">
            <v>-47827257.129583336</v>
          </cell>
          <cell r="AF1934">
            <v>-47465764.812083341</v>
          </cell>
          <cell r="AG1934">
            <v>-47065363.007500015</v>
          </cell>
          <cell r="AH1934">
            <v>-46710581.054583348</v>
          </cell>
          <cell r="AI1934">
            <v>-46401642.913750015</v>
          </cell>
          <cell r="AJ1934">
            <v>-46222392.229583345</v>
          </cell>
          <cell r="AK1934">
            <v>-46200505.160416663</v>
          </cell>
          <cell r="AL1934">
            <v>-46183949.86416667</v>
          </cell>
          <cell r="AM1934">
            <v>-46241716.267499991</v>
          </cell>
          <cell r="AN1934">
            <v>-46385748.968333334</v>
          </cell>
          <cell r="AP1934">
            <v>-46751209.111250006</v>
          </cell>
          <cell r="AT1934">
            <v>0</v>
          </cell>
        </row>
        <row r="1935">
          <cell r="J1935">
            <v>-5520242.6600000001</v>
          </cell>
          <cell r="K1935">
            <v>-6038394.3399999999</v>
          </cell>
          <cell r="L1935">
            <v>-6956256.0199999996</v>
          </cell>
          <cell r="M1935">
            <v>-7950147.0800000001</v>
          </cell>
          <cell r="N1935">
            <v>-8944626.0800000001</v>
          </cell>
          <cell r="O1935">
            <v>-9937210.4199999999</v>
          </cell>
          <cell r="P1935">
            <v>-5045631.8600000003</v>
          </cell>
          <cell r="Q1935">
            <v>-5980648.04</v>
          </cell>
          <cell r="R1935">
            <v>-7031682.2599999998</v>
          </cell>
          <cell r="S1935">
            <v>-8083241.2599999998</v>
          </cell>
          <cell r="T1935">
            <v>-9133637.6999999993</v>
          </cell>
          <cell r="U1935">
            <v>-10184613.939999999</v>
          </cell>
          <cell r="V1935">
            <v>-5254887.4400000004</v>
          </cell>
          <cell r="W1935">
            <v>-6330068.9199999999</v>
          </cell>
          <cell r="X1935">
            <v>-7339784.1600000001</v>
          </cell>
          <cell r="Y1935">
            <v>-8388407.4000000004</v>
          </cell>
          <cell r="Z1935">
            <v>-9437031.6400000006</v>
          </cell>
          <cell r="AA1935">
            <v>-10485538.859999999</v>
          </cell>
          <cell r="AD1935">
            <v>-7522253.7804166665</v>
          </cell>
          <cell r="AE1935">
            <v>-7539826.7575000003</v>
          </cell>
          <cell r="AF1935">
            <v>-7552993.1045833342</v>
          </cell>
          <cell r="AG1935">
            <v>-7561778.9137500003</v>
          </cell>
          <cell r="AH1935">
            <v>-7566129.4445833331</v>
          </cell>
          <cell r="AI1935">
            <v>-7556137.8374999985</v>
          </cell>
          <cell r="AJ1935">
            <v>-7557234.4774999991</v>
          </cell>
          <cell r="AK1935">
            <v>-7585367.9241666654</v>
          </cell>
          <cell r="AL1935">
            <v>-7619609.1099999985</v>
          </cell>
          <cell r="AM1935">
            <v>-7658386.8549999995</v>
          </cell>
          <cell r="AN1935">
            <v>-7701750.7716666674</v>
          </cell>
          <cell r="AP1935">
            <v>-7738838.3304166654</v>
          </cell>
          <cell r="AT1935">
            <v>0</v>
          </cell>
        </row>
        <row r="1936">
          <cell r="J1936">
            <v>-188464.83</v>
          </cell>
          <cell r="K1936">
            <v>-229501.91</v>
          </cell>
          <cell r="L1936">
            <v>-25515.65</v>
          </cell>
          <cell r="M1936">
            <v>-46158.93</v>
          </cell>
          <cell r="N1936">
            <v>-57612.13</v>
          </cell>
          <cell r="O1936">
            <v>-10657.77</v>
          </cell>
          <cell r="P1936">
            <v>-19432.330000000002</v>
          </cell>
          <cell r="Q1936">
            <v>-27622.46</v>
          </cell>
          <cell r="R1936">
            <v>-179623.03</v>
          </cell>
          <cell r="S1936">
            <v>-338655.68</v>
          </cell>
          <cell r="T1936">
            <v>-587118.64</v>
          </cell>
          <cell r="U1936">
            <v>-679255.47</v>
          </cell>
          <cell r="V1936">
            <v>-154625.35999999999</v>
          </cell>
          <cell r="W1936">
            <v>-194524.74</v>
          </cell>
          <cell r="X1936">
            <v>-33508.800000000003</v>
          </cell>
          <cell r="Y1936">
            <v>-50678.22</v>
          </cell>
          <cell r="Z1936">
            <v>-63754.11</v>
          </cell>
          <cell r="AA1936">
            <v>-11543.82</v>
          </cell>
          <cell r="AD1936">
            <v>-153583.82083333333</v>
          </cell>
          <cell r="AE1936">
            <v>-154060.71874999997</v>
          </cell>
          <cell r="AF1936">
            <v>-154051.04833333331</v>
          </cell>
          <cell r="AG1936">
            <v>-152837.23000000001</v>
          </cell>
          <cell r="AH1936">
            <v>-175983.67333333334</v>
          </cell>
          <cell r="AI1936">
            <v>-197724.92458333331</v>
          </cell>
          <cell r="AJ1936">
            <v>-194857.56458333335</v>
          </cell>
          <cell r="AK1936">
            <v>-193733.23041666669</v>
          </cell>
          <cell r="AL1936">
            <v>-194254.58208333337</v>
          </cell>
          <cell r="AM1936">
            <v>-194698.80166666672</v>
          </cell>
          <cell r="AN1936">
            <v>-194991.63624999998</v>
          </cell>
          <cell r="AP1936">
            <v>-195406.88666666663</v>
          </cell>
          <cell r="AT1936">
            <v>0</v>
          </cell>
        </row>
        <row r="1937">
          <cell r="J1937">
            <v>48646.29</v>
          </cell>
          <cell r="K1937">
            <v>0</v>
          </cell>
          <cell r="L1937">
            <v>-49717</v>
          </cell>
          <cell r="M1937">
            <v>-99434</v>
          </cell>
          <cell r="N1937">
            <v>-149152</v>
          </cell>
          <cell r="O1937">
            <v>-198869</v>
          </cell>
          <cell r="P1937">
            <v>348001.28000000003</v>
          </cell>
          <cell r="Q1937">
            <v>298302.28000000003</v>
          </cell>
          <cell r="R1937">
            <v>248594.28</v>
          </cell>
          <cell r="S1937">
            <v>198885.28</v>
          </cell>
          <cell r="T1937">
            <v>149177.28</v>
          </cell>
          <cell r="U1937">
            <v>99469.28</v>
          </cell>
          <cell r="V1937">
            <v>49760.28</v>
          </cell>
          <cell r="W1937">
            <v>0</v>
          </cell>
          <cell r="X1937">
            <v>-50398</v>
          </cell>
          <cell r="Y1937">
            <v>-100796</v>
          </cell>
          <cell r="Z1937">
            <v>-151194</v>
          </cell>
          <cell r="AA1937">
            <v>-201592</v>
          </cell>
          <cell r="AD1937">
            <v>72926.21375000001</v>
          </cell>
          <cell r="AE1937">
            <v>73455.667083333334</v>
          </cell>
          <cell r="AF1937">
            <v>73859.707916666681</v>
          </cell>
          <cell r="AG1937">
            <v>74174.832083333342</v>
          </cell>
          <cell r="AH1937">
            <v>74401.081250000017</v>
          </cell>
          <cell r="AI1937">
            <v>74538.413750000022</v>
          </cell>
          <cell r="AJ1937">
            <v>74584.830000000016</v>
          </cell>
          <cell r="AK1937">
            <v>74556.455000000016</v>
          </cell>
          <cell r="AL1937">
            <v>74471.330000000016</v>
          </cell>
          <cell r="AM1937">
            <v>74329.496666666688</v>
          </cell>
          <cell r="AN1937">
            <v>74130.955000000016</v>
          </cell>
          <cell r="AP1937">
            <v>74337.603333333333</v>
          </cell>
          <cell r="AT1937">
            <v>0</v>
          </cell>
        </row>
        <row r="1938">
          <cell r="J1938">
            <v>0</v>
          </cell>
          <cell r="K1938">
            <v>0</v>
          </cell>
          <cell r="L1938">
            <v>0</v>
          </cell>
          <cell r="M1938">
            <v>0</v>
          </cell>
          <cell r="N1938">
            <v>0</v>
          </cell>
          <cell r="O1938">
            <v>0</v>
          </cell>
          <cell r="P1938">
            <v>0</v>
          </cell>
          <cell r="Q1938">
            <v>0</v>
          </cell>
          <cell r="R1938">
            <v>0</v>
          </cell>
          <cell r="S1938">
            <v>0</v>
          </cell>
          <cell r="T1938">
            <v>0</v>
          </cell>
          <cell r="U1938">
            <v>-1831.35</v>
          </cell>
          <cell r="V1938">
            <v>-1831.35</v>
          </cell>
          <cell r="W1938">
            <v>-3774.93</v>
          </cell>
          <cell r="X1938">
            <v>-3774.93</v>
          </cell>
          <cell r="Y1938">
            <v>-3774.93</v>
          </cell>
          <cell r="Z1938">
            <v>-1851.14</v>
          </cell>
          <cell r="AA1938">
            <v>-1851.14</v>
          </cell>
          <cell r="AD1938">
            <v>0</v>
          </cell>
          <cell r="AE1938">
            <v>0</v>
          </cell>
          <cell r="AF1938">
            <v>0</v>
          </cell>
          <cell r="AG1938">
            <v>0</v>
          </cell>
          <cell r="AH1938">
            <v>-76.306249999999991</v>
          </cell>
          <cell r="AI1938">
            <v>-228.91874999999996</v>
          </cell>
          <cell r="AJ1938">
            <v>-462.51375000000002</v>
          </cell>
          <cell r="AK1938">
            <v>-777.09124999999995</v>
          </cell>
          <cell r="AL1938">
            <v>-1091.66875</v>
          </cell>
          <cell r="AM1938">
            <v>-1326.0883333333334</v>
          </cell>
          <cell r="AN1938">
            <v>-1480.3500000000001</v>
          </cell>
          <cell r="AP1938">
            <v>-1791.2141666666666</v>
          </cell>
          <cell r="AT1938">
            <v>0</v>
          </cell>
        </row>
        <row r="1939">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D1939">
            <v>0</v>
          </cell>
          <cell r="AE1939">
            <v>0</v>
          </cell>
          <cell r="AF1939">
            <v>0</v>
          </cell>
          <cell r="AG1939">
            <v>0</v>
          </cell>
          <cell r="AH1939">
            <v>0</v>
          </cell>
          <cell r="AI1939">
            <v>0</v>
          </cell>
          <cell r="AJ1939">
            <v>0</v>
          </cell>
          <cell r="AK1939">
            <v>0</v>
          </cell>
          <cell r="AL1939">
            <v>0</v>
          </cell>
          <cell r="AM1939">
            <v>0</v>
          </cell>
          <cell r="AN1939">
            <v>0</v>
          </cell>
          <cell r="AP1939">
            <v>0</v>
          </cell>
          <cell r="AT1939">
            <v>0</v>
          </cell>
        </row>
        <row r="1940">
          <cell r="J1940">
            <v>-20323012.359999999</v>
          </cell>
          <cell r="K1940">
            <v>-21703412.239999998</v>
          </cell>
          <cell r="L1940">
            <v>-23440785.239999998</v>
          </cell>
          <cell r="M1940">
            <v>-24862896.66</v>
          </cell>
          <cell r="N1940">
            <v>-15752515.65</v>
          </cell>
          <cell r="O1940">
            <v>-17502795.530000001</v>
          </cell>
          <cell r="P1940">
            <v>-19253074.309999999</v>
          </cell>
          <cell r="Q1940">
            <v>-20965076.77</v>
          </cell>
          <cell r="R1940">
            <v>-22834674.559999999</v>
          </cell>
          <cell r="S1940">
            <v>-24704272.809999999</v>
          </cell>
          <cell r="T1940">
            <v>-26218112.899999999</v>
          </cell>
          <cell r="U1940">
            <v>-17510717.260000002</v>
          </cell>
          <cell r="V1940">
            <v>-19312403.989999998</v>
          </cell>
          <cell r="W1940">
            <v>-21114091.57</v>
          </cell>
          <cell r="X1940">
            <v>-22915778.510000002</v>
          </cell>
          <cell r="Y1940">
            <v>-24287788.09</v>
          </cell>
          <cell r="Z1940">
            <v>-15731798.529999999</v>
          </cell>
          <cell r="AA1940">
            <v>-17479452.100000001</v>
          </cell>
          <cell r="AD1940">
            <v>-21460260.844583336</v>
          </cell>
          <cell r="AE1940">
            <v>-21447965.090416666</v>
          </cell>
          <cell r="AF1940">
            <v>-21436560.905000001</v>
          </cell>
          <cell r="AG1940">
            <v>-21381839.667916667</v>
          </cell>
          <cell r="AH1940">
            <v>-21294271.580416668</v>
          </cell>
          <cell r="AI1940">
            <v>-21213836.842083335</v>
          </cell>
          <cell r="AJ1940">
            <v>-21147173.132083334</v>
          </cell>
          <cell r="AK1940">
            <v>-21100742.82375</v>
          </cell>
          <cell r="AL1940">
            <v>-21054904.686249997</v>
          </cell>
          <cell r="AM1940">
            <v>-21030078.615833331</v>
          </cell>
          <cell r="AN1940">
            <v>-21028242.759583332</v>
          </cell>
          <cell r="AP1940">
            <v>-21034137.88625</v>
          </cell>
          <cell r="AT1940">
            <v>0</v>
          </cell>
        </row>
        <row r="1941">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D1941">
            <v>0</v>
          </cell>
          <cell r="AE1941">
            <v>0</v>
          </cell>
          <cell r="AF1941">
            <v>0</v>
          </cell>
          <cell r="AG1941">
            <v>0</v>
          </cell>
          <cell r="AH1941">
            <v>0</v>
          </cell>
          <cell r="AI1941">
            <v>0</v>
          </cell>
          <cell r="AJ1941">
            <v>0</v>
          </cell>
          <cell r="AK1941">
            <v>0</v>
          </cell>
          <cell r="AL1941">
            <v>0</v>
          </cell>
          <cell r="AM1941">
            <v>0</v>
          </cell>
          <cell r="AN1941">
            <v>0</v>
          </cell>
          <cell r="AP1941">
            <v>0</v>
          </cell>
          <cell r="AT1941">
            <v>0</v>
          </cell>
        </row>
        <row r="1942">
          <cell r="J1942">
            <v>-7561546.7800000003</v>
          </cell>
          <cell r="K1942">
            <v>-9124802.3499999996</v>
          </cell>
          <cell r="L1942">
            <v>-5812319.3300000001</v>
          </cell>
          <cell r="M1942">
            <v>-7856396.29</v>
          </cell>
          <cell r="N1942">
            <v>-8966980.6099999994</v>
          </cell>
          <cell r="O1942">
            <v>-6483873.3399999999</v>
          </cell>
          <cell r="P1942">
            <v>-8137654.7400000002</v>
          </cell>
          <cell r="Q1942">
            <v>-11093702.810000001</v>
          </cell>
          <cell r="R1942">
            <v>-16170314.92</v>
          </cell>
          <cell r="S1942">
            <v>-10216985.630000001</v>
          </cell>
          <cell r="T1942">
            <v>-12189829.07</v>
          </cell>
          <cell r="U1942">
            <v>-7083055.5</v>
          </cell>
          <cell r="V1942">
            <v>-8246968.0800000001</v>
          </cell>
          <cell r="W1942">
            <v>-9638623.0700000003</v>
          </cell>
          <cell r="X1942">
            <v>-6083720.6900000004</v>
          </cell>
          <cell r="Y1942">
            <v>-7742725.04</v>
          </cell>
          <cell r="Z1942">
            <v>-9161547.8599999994</v>
          </cell>
          <cell r="AA1942">
            <v>-6664323.8700000001</v>
          </cell>
          <cell r="AD1942">
            <v>-8471118.834999999</v>
          </cell>
          <cell r="AE1942">
            <v>-8773860.2808333319</v>
          </cell>
          <cell r="AF1942">
            <v>-9098342.2524999995</v>
          </cell>
          <cell r="AG1942">
            <v>-9155399.2962499987</v>
          </cell>
          <cell r="AH1942">
            <v>-9215089.7058333326</v>
          </cell>
          <cell r="AI1942">
            <v>-9253347.6683333348</v>
          </cell>
          <cell r="AJ1942">
            <v>-9303316.0858333334</v>
          </cell>
          <cell r="AK1942">
            <v>-9336033.6725000013</v>
          </cell>
          <cell r="AL1942">
            <v>-9342605.7604166679</v>
          </cell>
          <cell r="AM1942">
            <v>-9345976.427083334</v>
          </cell>
          <cell r="AN1942">
            <v>-9361602.1679166667</v>
          </cell>
          <cell r="AP1942">
            <v>-9444796.8883333337</v>
          </cell>
          <cell r="AT1942">
            <v>0</v>
          </cell>
        </row>
        <row r="1943">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D1943">
            <v>0</v>
          </cell>
          <cell r="AE1943">
            <v>0</v>
          </cell>
          <cell r="AF1943">
            <v>0</v>
          </cell>
          <cell r="AG1943">
            <v>0</v>
          </cell>
          <cell r="AH1943">
            <v>0</v>
          </cell>
          <cell r="AI1943">
            <v>0</v>
          </cell>
          <cell r="AJ1943">
            <v>0</v>
          </cell>
          <cell r="AK1943">
            <v>0</v>
          </cell>
          <cell r="AL1943">
            <v>0</v>
          </cell>
          <cell r="AM1943">
            <v>0</v>
          </cell>
          <cell r="AN1943">
            <v>0</v>
          </cell>
          <cell r="AP1943">
            <v>0</v>
          </cell>
          <cell r="AT1943">
            <v>0</v>
          </cell>
        </row>
        <row r="1944">
          <cell r="J1944">
            <v>-241293.68</v>
          </cell>
          <cell r="K1944">
            <v>-369589.39</v>
          </cell>
          <cell r="L1944">
            <v>-264438.13</v>
          </cell>
          <cell r="M1944">
            <v>-392733.84</v>
          </cell>
          <cell r="N1944">
            <v>-521029.55</v>
          </cell>
          <cell r="O1944">
            <v>-185918.99</v>
          </cell>
          <cell r="P1944">
            <v>-314214.7</v>
          </cell>
          <cell r="Q1944">
            <v>-442510.41</v>
          </cell>
          <cell r="R1944">
            <v>-122553.28</v>
          </cell>
          <cell r="S1944">
            <v>-251823.6</v>
          </cell>
          <cell r="T1944">
            <v>-381093.92</v>
          </cell>
          <cell r="U1944">
            <v>-118453.13</v>
          </cell>
          <cell r="V1944">
            <v>-247723.45</v>
          </cell>
          <cell r="W1944">
            <v>-376993.77</v>
          </cell>
          <cell r="X1944">
            <v>-260180.24</v>
          </cell>
          <cell r="Y1944">
            <v>-389450.56</v>
          </cell>
          <cell r="Z1944">
            <v>-518720.88</v>
          </cell>
          <cell r="AA1944">
            <v>-189196.01</v>
          </cell>
          <cell r="AD1944">
            <v>-302202.06041666662</v>
          </cell>
          <cell r="AE1944">
            <v>-302006.27750000003</v>
          </cell>
          <cell r="AF1944">
            <v>-301153.49625000003</v>
          </cell>
          <cell r="AG1944">
            <v>-300381.9325</v>
          </cell>
          <cell r="AH1944">
            <v>-300243.75333333336</v>
          </cell>
          <cell r="AI1944">
            <v>-300738.95874999999</v>
          </cell>
          <cell r="AJ1944">
            <v>-301315.38166666665</v>
          </cell>
          <cell r="AK1944">
            <v>-301446.48541666666</v>
          </cell>
          <cell r="AL1944">
            <v>-301132.27</v>
          </cell>
          <cell r="AM1944">
            <v>-300899.27208333334</v>
          </cell>
          <cell r="AN1944">
            <v>-300939.62</v>
          </cell>
          <cell r="AP1944">
            <v>-301648.22500000003</v>
          </cell>
          <cell r="AT1944">
            <v>0</v>
          </cell>
        </row>
        <row r="1945">
          <cell r="J1945">
            <v>-4.6100000000000003</v>
          </cell>
          <cell r="K1945">
            <v>0</v>
          </cell>
          <cell r="L1945">
            <v>0</v>
          </cell>
          <cell r="M1945">
            <v>0</v>
          </cell>
          <cell r="N1945">
            <v>0</v>
          </cell>
          <cell r="O1945">
            <v>0</v>
          </cell>
          <cell r="P1945">
            <v>0</v>
          </cell>
          <cell r="Q1945">
            <v>0</v>
          </cell>
          <cell r="R1945">
            <v>-9.5</v>
          </cell>
          <cell r="S1945">
            <v>-19.010000000000002</v>
          </cell>
          <cell r="T1945">
            <v>-39.17</v>
          </cell>
          <cell r="U1945">
            <v>-1.65</v>
          </cell>
          <cell r="V1945">
            <v>-1.65</v>
          </cell>
          <cell r="W1945">
            <v>-1.65</v>
          </cell>
          <cell r="X1945">
            <v>0</v>
          </cell>
          <cell r="Y1945">
            <v>0</v>
          </cell>
          <cell r="Z1945">
            <v>0</v>
          </cell>
          <cell r="AA1945">
            <v>0</v>
          </cell>
          <cell r="AD1945">
            <v>-3.0591666666666666</v>
          </cell>
          <cell r="AE1945">
            <v>-3.0733333333333328</v>
          </cell>
          <cell r="AF1945">
            <v>-3.1158333333333332</v>
          </cell>
          <cell r="AG1945">
            <v>-4.7762500000000001</v>
          </cell>
          <cell r="AH1945">
            <v>-6.2850000000000001</v>
          </cell>
          <cell r="AI1945">
            <v>-6.038333333333334</v>
          </cell>
          <cell r="AJ1945">
            <v>-5.9837500000000015</v>
          </cell>
          <cell r="AK1945">
            <v>-6.052500000000002</v>
          </cell>
          <cell r="AL1945">
            <v>-6.052500000000002</v>
          </cell>
          <cell r="AM1945">
            <v>-6.052500000000002</v>
          </cell>
          <cell r="AN1945">
            <v>-6.052500000000002</v>
          </cell>
          <cell r="AP1945">
            <v>-6.052500000000002</v>
          </cell>
          <cell r="AT1945">
            <v>0</v>
          </cell>
        </row>
        <row r="1946">
          <cell r="J1946">
            <v>1600</v>
          </cell>
          <cell r="K1946">
            <v>1600</v>
          </cell>
          <cell r="L1946">
            <v>1600</v>
          </cell>
          <cell r="M1946">
            <v>1600</v>
          </cell>
          <cell r="N1946">
            <v>1600</v>
          </cell>
          <cell r="O1946">
            <v>1600</v>
          </cell>
          <cell r="P1946">
            <v>1600</v>
          </cell>
          <cell r="Q1946">
            <v>1596.43</v>
          </cell>
          <cell r="R1946">
            <v>-1026.04</v>
          </cell>
          <cell r="S1946">
            <v>-2532.5</v>
          </cell>
          <cell r="T1946">
            <v>-3250.27</v>
          </cell>
          <cell r="U1946">
            <v>-3775</v>
          </cell>
          <cell r="V1946">
            <v>-3556.25</v>
          </cell>
          <cell r="W1946">
            <v>1596.43</v>
          </cell>
          <cell r="X1946">
            <v>1596.43</v>
          </cell>
          <cell r="Y1946">
            <v>1596.43</v>
          </cell>
          <cell r="Z1946">
            <v>1596.43</v>
          </cell>
          <cell r="AA1946">
            <v>6915.43</v>
          </cell>
          <cell r="AD1946">
            <v>1599.8512499999999</v>
          </cell>
          <cell r="AE1946">
            <v>1490.2841666666666</v>
          </cell>
          <cell r="AF1946">
            <v>1208.6783333333333</v>
          </cell>
          <cell r="AG1946">
            <v>834.3962499999999</v>
          </cell>
          <cell r="AH1946">
            <v>408.34333333333325</v>
          </cell>
          <cell r="AI1946">
            <v>-30.458750000000084</v>
          </cell>
          <cell r="AJ1946">
            <v>-245.45125000000007</v>
          </cell>
          <cell r="AK1946">
            <v>-245.74874999999989</v>
          </cell>
          <cell r="AL1946">
            <v>-246.04624999999987</v>
          </cell>
          <cell r="AM1946">
            <v>-246.34374999999986</v>
          </cell>
          <cell r="AN1946">
            <v>-25.016249999999825</v>
          </cell>
          <cell r="AP1946">
            <v>235.69875000000022</v>
          </cell>
          <cell r="AT1946">
            <v>0</v>
          </cell>
        </row>
        <row r="1947">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D1947">
            <v>0</v>
          </cell>
          <cell r="AE1947">
            <v>0</v>
          </cell>
          <cell r="AF1947">
            <v>0</v>
          </cell>
          <cell r="AG1947">
            <v>0</v>
          </cell>
          <cell r="AH1947">
            <v>0</v>
          </cell>
          <cell r="AI1947">
            <v>0</v>
          </cell>
          <cell r="AJ1947">
            <v>0</v>
          </cell>
          <cell r="AK1947">
            <v>0</v>
          </cell>
          <cell r="AL1947">
            <v>0</v>
          </cell>
          <cell r="AM1947">
            <v>0</v>
          </cell>
          <cell r="AN1947">
            <v>0</v>
          </cell>
          <cell r="AP1947">
            <v>-62.707500000000003</v>
          </cell>
          <cell r="AT1947">
            <v>0</v>
          </cell>
        </row>
        <row r="1948">
          <cell r="J1948">
            <v>-5833545.8700000001</v>
          </cell>
          <cell r="K1948">
            <v>-6065798.7300000004</v>
          </cell>
          <cell r="L1948">
            <v>-5909908.9400000004</v>
          </cell>
          <cell r="M1948">
            <v>-6500357.9500000002</v>
          </cell>
          <cell r="N1948">
            <v>-1624806.04</v>
          </cell>
          <cell r="O1948">
            <v>-2601465.1</v>
          </cell>
          <cell r="P1948">
            <v>-4591493.2699999996</v>
          </cell>
          <cell r="Q1948">
            <v>-8233655.54</v>
          </cell>
          <cell r="R1948">
            <v>-9621944.8200000003</v>
          </cell>
          <cell r="S1948">
            <v>-9085060.8200000003</v>
          </cell>
          <cell r="T1948">
            <v>-8434517.8499999996</v>
          </cell>
          <cell r="U1948">
            <v>-7077267.3300000001</v>
          </cell>
          <cell r="V1948">
            <v>-6693093.8300000001</v>
          </cell>
          <cell r="W1948">
            <v>-6351669.8200000003</v>
          </cell>
          <cell r="X1948">
            <v>-6148972.2599999998</v>
          </cell>
          <cell r="Y1948">
            <v>-6398432.5800000001</v>
          </cell>
          <cell r="Z1948">
            <v>2157101.2799999998</v>
          </cell>
          <cell r="AA1948">
            <v>-761743.72</v>
          </cell>
          <cell r="AD1948">
            <v>-6101253.9741666662</v>
          </cell>
          <cell r="AE1948">
            <v>-6117689.8575000009</v>
          </cell>
          <cell r="AF1948">
            <v>-6168076.8399999999</v>
          </cell>
          <cell r="AG1948">
            <v>-6231650.7945833327</v>
          </cell>
          <cell r="AH1948">
            <v>-6283422.6558333337</v>
          </cell>
          <cell r="AI1948">
            <v>-6334133.0199999996</v>
          </cell>
          <cell r="AJ1948">
            <v>-6381858.8137499997</v>
          </cell>
          <cell r="AK1948">
            <v>-6403731.0808333335</v>
          </cell>
          <cell r="AL1948">
            <v>-6409445.1620833343</v>
          </cell>
          <cell r="AM1948">
            <v>-6247618.7999999998</v>
          </cell>
          <cell r="AN1948">
            <v>-6013384.2708333321</v>
          </cell>
          <cell r="AP1948">
            <v>-6159175.6904166667</v>
          </cell>
          <cell r="AT1948">
            <v>0</v>
          </cell>
        </row>
        <row r="1949">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D1949">
            <v>0</v>
          </cell>
          <cell r="AE1949">
            <v>0</v>
          </cell>
          <cell r="AF1949">
            <v>0</v>
          </cell>
          <cell r="AG1949">
            <v>0</v>
          </cell>
          <cell r="AH1949">
            <v>0</v>
          </cell>
          <cell r="AI1949">
            <v>0</v>
          </cell>
          <cell r="AJ1949">
            <v>0</v>
          </cell>
          <cell r="AK1949">
            <v>0</v>
          </cell>
          <cell r="AL1949">
            <v>0</v>
          </cell>
          <cell r="AM1949">
            <v>0</v>
          </cell>
          <cell r="AN1949">
            <v>0</v>
          </cell>
          <cell r="AP1949">
            <v>0</v>
          </cell>
          <cell r="AT1949" t="str">
            <v xml:space="preserve"> </v>
          </cell>
        </row>
        <row r="1950">
          <cell r="J1950">
            <v>-1881022.26</v>
          </cell>
          <cell r="K1950">
            <v>-1729630.02</v>
          </cell>
          <cell r="L1950">
            <v>-1502913.69</v>
          </cell>
          <cell r="M1950">
            <v>-1325180.94</v>
          </cell>
          <cell r="N1950">
            <v>-1422846.71</v>
          </cell>
          <cell r="O1950">
            <v>-1687878.48</v>
          </cell>
          <cell r="P1950">
            <v>-2694342.41</v>
          </cell>
          <cell r="Q1950">
            <v>-4515640.92</v>
          </cell>
          <cell r="R1950">
            <v>-6263160.25</v>
          </cell>
          <cell r="S1950">
            <v>-5386417.1600000001</v>
          </cell>
          <cell r="T1950">
            <v>-4788448.5</v>
          </cell>
          <cell r="U1950">
            <v>-3518748.21</v>
          </cell>
          <cell r="V1950">
            <v>-2782570.99</v>
          </cell>
          <cell r="W1950">
            <v>-1876088.97</v>
          </cell>
          <cell r="X1950">
            <v>-1540530.66</v>
          </cell>
          <cell r="Y1950">
            <v>-1348472.13</v>
          </cell>
          <cell r="Z1950">
            <v>-1417467.38</v>
          </cell>
          <cell r="AA1950">
            <v>-1892574.74</v>
          </cell>
          <cell r="AD1950">
            <v>-2709053.9166666674</v>
          </cell>
          <cell r="AE1950">
            <v>-2757596.2191666667</v>
          </cell>
          <cell r="AF1950">
            <v>-2856379.3187499996</v>
          </cell>
          <cell r="AG1950">
            <v>-2952773.9633333334</v>
          </cell>
          <cell r="AH1950">
            <v>-3029051.1991666667</v>
          </cell>
          <cell r="AI1950">
            <v>-3097250.3262499999</v>
          </cell>
          <cell r="AJ1950">
            <v>-3140917.3129166663</v>
          </cell>
          <cell r="AK1950">
            <v>-3148587.1429166663</v>
          </cell>
          <cell r="AL1950">
            <v>-3151124.9829166662</v>
          </cell>
          <cell r="AM1950">
            <v>-3151871.3104166668</v>
          </cell>
          <cell r="AN1950">
            <v>-3160176.1825000006</v>
          </cell>
          <cell r="AP1950">
            <v>-3244888.2220833325</v>
          </cell>
          <cell r="AT1950">
            <v>0</v>
          </cell>
        </row>
        <row r="1951">
          <cell r="J1951">
            <v>-2849993.34</v>
          </cell>
          <cell r="K1951">
            <v>-2948849.52</v>
          </cell>
          <cell r="L1951">
            <v>-1725828.89</v>
          </cell>
          <cell r="M1951">
            <v>-1889716.87</v>
          </cell>
          <cell r="N1951">
            <v>-2177488.23</v>
          </cell>
          <cell r="O1951">
            <v>-2356611.5099999998</v>
          </cell>
          <cell r="P1951">
            <v>-3512841.45</v>
          </cell>
          <cell r="Q1951">
            <v>-6073708.7300000004</v>
          </cell>
          <cell r="R1951">
            <v>0</v>
          </cell>
          <cell r="S1951">
            <v>-7109489.0599999996</v>
          </cell>
          <cell r="T1951">
            <v>-7729255.5</v>
          </cell>
          <cell r="U1951">
            <v>-4451353.26</v>
          </cell>
          <cell r="V1951">
            <v>-3919994.82</v>
          </cell>
          <cell r="W1951">
            <v>-3341906.32</v>
          </cell>
          <cell r="X1951">
            <v>-1811030.95</v>
          </cell>
          <cell r="Y1951">
            <v>-1871263.52</v>
          </cell>
          <cell r="Z1951">
            <v>-2147465.0299999998</v>
          </cell>
          <cell r="AA1951">
            <v>-2594323.65</v>
          </cell>
          <cell r="AD1951">
            <v>-3709553.3962500002</v>
          </cell>
          <cell r="AE1951">
            <v>-3463515.5587499999</v>
          </cell>
          <cell r="AF1951">
            <v>-3271302.9337500003</v>
          </cell>
          <cell r="AG1951">
            <v>-3404729.4695833339</v>
          </cell>
          <cell r="AH1951">
            <v>-3527172.9858333324</v>
          </cell>
          <cell r="AI1951">
            <v>-3613344.7583333328</v>
          </cell>
          <cell r="AJ1951">
            <v>-3674305.52</v>
          </cell>
          <cell r="AK1951">
            <v>-3694232.9725000001</v>
          </cell>
          <cell r="AL1951">
            <v>-3697014.1687500007</v>
          </cell>
          <cell r="AM1951">
            <v>-3694994.3125000005</v>
          </cell>
          <cell r="AN1951">
            <v>-3703648.018333334</v>
          </cell>
          <cell r="AP1951">
            <v>-3809890.2237499994</v>
          </cell>
          <cell r="AT1951">
            <v>0</v>
          </cell>
        </row>
        <row r="1952">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D1952">
            <v>0</v>
          </cell>
          <cell r="AE1952">
            <v>0</v>
          </cell>
          <cell r="AF1952">
            <v>0</v>
          </cell>
          <cell r="AG1952">
            <v>0</v>
          </cell>
          <cell r="AH1952">
            <v>0</v>
          </cell>
          <cell r="AI1952">
            <v>0</v>
          </cell>
          <cell r="AJ1952">
            <v>0</v>
          </cell>
          <cell r="AK1952">
            <v>0</v>
          </cell>
          <cell r="AL1952">
            <v>0</v>
          </cell>
          <cell r="AM1952">
            <v>0</v>
          </cell>
          <cell r="AN1952">
            <v>0</v>
          </cell>
          <cell r="AP1952">
            <v>0</v>
          </cell>
          <cell r="AT1952">
            <v>0</v>
          </cell>
        </row>
        <row r="1953">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D1953">
            <v>0</v>
          </cell>
          <cell r="AE1953">
            <v>0</v>
          </cell>
          <cell r="AF1953">
            <v>0</v>
          </cell>
          <cell r="AG1953">
            <v>0</v>
          </cell>
          <cell r="AH1953">
            <v>0</v>
          </cell>
          <cell r="AI1953">
            <v>0</v>
          </cell>
          <cell r="AJ1953">
            <v>0</v>
          </cell>
          <cell r="AK1953">
            <v>0</v>
          </cell>
          <cell r="AL1953">
            <v>0</v>
          </cell>
          <cell r="AM1953">
            <v>0</v>
          </cell>
          <cell r="AN1953">
            <v>0</v>
          </cell>
          <cell r="AP1953">
            <v>0</v>
          </cell>
          <cell r="AT1953">
            <v>0</v>
          </cell>
        </row>
        <row r="1954">
          <cell r="J1954">
            <v>-121170.89</v>
          </cell>
          <cell r="K1954">
            <v>-76014.42</v>
          </cell>
          <cell r="L1954">
            <v>-101061.46</v>
          </cell>
          <cell r="M1954">
            <v>-103858.34</v>
          </cell>
          <cell r="N1954">
            <v>-124277.43</v>
          </cell>
          <cell r="O1954">
            <v>-118168.71</v>
          </cell>
          <cell r="P1954">
            <v>-135221.31</v>
          </cell>
          <cell r="Q1954">
            <v>-161630.39999999999</v>
          </cell>
          <cell r="R1954">
            <v>-83208.12</v>
          </cell>
          <cell r="S1954">
            <v>-76294.62</v>
          </cell>
          <cell r="T1954">
            <v>-86855.16</v>
          </cell>
          <cell r="U1954">
            <v>-48771.12</v>
          </cell>
          <cell r="V1954">
            <v>-193386.44</v>
          </cell>
          <cell r="W1954">
            <v>-290405.08</v>
          </cell>
          <cell r="X1954">
            <v>-142794.07999999999</v>
          </cell>
          <cell r="Y1954">
            <v>-119202.62</v>
          </cell>
          <cell r="Z1954">
            <v>-2391921.1800000002</v>
          </cell>
          <cell r="AA1954">
            <v>-2245808.2400000002</v>
          </cell>
          <cell r="AD1954">
            <v>-115094.55916666666</v>
          </cell>
          <cell r="AE1954">
            <v>-114883.84291666666</v>
          </cell>
          <cell r="AF1954">
            <v>-113573.72499999998</v>
          </cell>
          <cell r="AG1954">
            <v>-110183.90541666666</v>
          </cell>
          <cell r="AH1954">
            <v>-105911.32791666668</v>
          </cell>
          <cell r="AI1954">
            <v>-106053.31291666668</v>
          </cell>
          <cell r="AJ1954">
            <v>-117995.23833333334</v>
          </cell>
          <cell r="AK1954">
            <v>-128667.04166666667</v>
          </cell>
          <cell r="AL1954">
            <v>-131045.24583333335</v>
          </cell>
          <cell r="AM1954">
            <v>-226169.74708333335</v>
          </cell>
          <cell r="AN1954">
            <v>-409306.55041666672</v>
          </cell>
          <cell r="AP1954">
            <v>-768459.04458333331</v>
          </cell>
          <cell r="AT1954">
            <v>0</v>
          </cell>
        </row>
        <row r="1955">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D1955">
            <v>0</v>
          </cell>
          <cell r="AE1955">
            <v>0</v>
          </cell>
          <cell r="AF1955">
            <v>0</v>
          </cell>
          <cell r="AG1955">
            <v>0</v>
          </cell>
          <cell r="AH1955">
            <v>0</v>
          </cell>
          <cell r="AI1955">
            <v>0</v>
          </cell>
          <cell r="AJ1955">
            <v>0</v>
          </cell>
          <cell r="AK1955">
            <v>0</v>
          </cell>
          <cell r="AL1955">
            <v>0</v>
          </cell>
          <cell r="AM1955">
            <v>0</v>
          </cell>
          <cell r="AN1955">
            <v>0</v>
          </cell>
          <cell r="AP1955">
            <v>0</v>
          </cell>
          <cell r="AT1955">
            <v>0</v>
          </cell>
        </row>
        <row r="1956">
          <cell r="J1956">
            <v>-84303.5</v>
          </cell>
          <cell r="K1956">
            <v>-88348.06</v>
          </cell>
          <cell r="L1956">
            <v>-84659.05</v>
          </cell>
          <cell r="M1956">
            <v>-100762.28</v>
          </cell>
          <cell r="N1956">
            <v>-111135.61</v>
          </cell>
          <cell r="O1956">
            <v>-105800.91</v>
          </cell>
          <cell r="P1956">
            <v>-118121.19</v>
          </cell>
          <cell r="Q1956">
            <v>-149727.12</v>
          </cell>
          <cell r="R1956">
            <v>-117803.02</v>
          </cell>
          <cell r="S1956">
            <v>-65535.82</v>
          </cell>
          <cell r="T1956">
            <v>-99760.3</v>
          </cell>
          <cell r="U1956">
            <v>-96206.74</v>
          </cell>
          <cell r="V1956">
            <v>-85686.77</v>
          </cell>
          <cell r="W1956">
            <v>-134366.15</v>
          </cell>
          <cell r="X1956">
            <v>-94358.69</v>
          </cell>
          <cell r="Y1956">
            <v>-107981.59</v>
          </cell>
          <cell r="Z1956">
            <v>-96019.26</v>
          </cell>
          <cell r="AA1956">
            <v>-73711.89</v>
          </cell>
          <cell r="AD1956">
            <v>-99810.686250000013</v>
          </cell>
          <cell r="AE1956">
            <v>-101810.56541666668</v>
          </cell>
          <cell r="AF1956">
            <v>-102695.205</v>
          </cell>
          <cell r="AG1956">
            <v>-102806.12</v>
          </cell>
          <cell r="AH1956">
            <v>-102762.69666666667</v>
          </cell>
          <cell r="AI1956">
            <v>-101904.60291666667</v>
          </cell>
          <cell r="AJ1956">
            <v>-103879.65958333334</v>
          </cell>
          <cell r="AK1956">
            <v>-106201.23166666664</v>
          </cell>
          <cell r="AL1956">
            <v>-106906.18791666666</v>
          </cell>
          <cell r="AM1956">
            <v>-106577.14458333334</v>
          </cell>
          <cell r="AN1956">
            <v>-104610.25416666667</v>
          </cell>
          <cell r="AP1956">
            <v>-97849.880833333344</v>
          </cell>
          <cell r="AT1956">
            <v>0</v>
          </cell>
        </row>
        <row r="1957">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D1957">
            <v>0</v>
          </cell>
          <cell r="AE1957">
            <v>0</v>
          </cell>
          <cell r="AF1957">
            <v>0</v>
          </cell>
          <cell r="AG1957">
            <v>0</v>
          </cell>
          <cell r="AH1957">
            <v>0</v>
          </cell>
          <cell r="AI1957">
            <v>0</v>
          </cell>
          <cell r="AJ1957">
            <v>0</v>
          </cell>
          <cell r="AK1957">
            <v>0</v>
          </cell>
          <cell r="AL1957">
            <v>0</v>
          </cell>
          <cell r="AM1957">
            <v>0</v>
          </cell>
          <cell r="AN1957">
            <v>0</v>
          </cell>
          <cell r="AP1957">
            <v>0</v>
          </cell>
          <cell r="AT1957">
            <v>0</v>
          </cell>
        </row>
        <row r="1958">
          <cell r="J1958">
            <v>-8851.36</v>
          </cell>
          <cell r="K1958">
            <v>-17003.12</v>
          </cell>
          <cell r="L1958">
            <v>-4810.29</v>
          </cell>
          <cell r="M1958">
            <v>-6859.18</v>
          </cell>
          <cell r="N1958">
            <v>-7431.51</v>
          </cell>
          <cell r="O1958">
            <v>-3647.68</v>
          </cell>
          <cell r="P1958">
            <v>-7457.6</v>
          </cell>
          <cell r="Q1958">
            <v>-38083.089999999997</v>
          </cell>
          <cell r="R1958">
            <v>-28440.22</v>
          </cell>
          <cell r="S1958">
            <v>-3632.8</v>
          </cell>
          <cell r="T1958">
            <v>-6388.1</v>
          </cell>
          <cell r="U1958">
            <v>-2558.98</v>
          </cell>
          <cell r="V1958">
            <v>-3395.14</v>
          </cell>
          <cell r="W1958">
            <v>-16325.27</v>
          </cell>
          <cell r="X1958">
            <v>-12127.31</v>
          </cell>
          <cell r="Y1958">
            <v>-9926.7199999999993</v>
          </cell>
          <cell r="Z1958">
            <v>-10211.02</v>
          </cell>
          <cell r="AA1958">
            <v>-4182.29</v>
          </cell>
          <cell r="AD1958">
            <v>-9805.8633333333328</v>
          </cell>
          <cell r="AE1958">
            <v>-10992.026250000001</v>
          </cell>
          <cell r="AF1958">
            <v>-11988.925000000001</v>
          </cell>
          <cell r="AG1958">
            <v>-11797.26</v>
          </cell>
          <cell r="AH1958">
            <v>-11467.33333333333</v>
          </cell>
          <cell r="AI1958">
            <v>-11036.318333333335</v>
          </cell>
          <cell r="AJ1958">
            <v>-10780.732083333334</v>
          </cell>
          <cell r="AK1958">
            <v>-11057.364166666666</v>
          </cell>
          <cell r="AL1958">
            <v>-11490.054166666669</v>
          </cell>
          <cell r="AM1958">
            <v>-11733.68125</v>
          </cell>
          <cell r="AN1958">
            <v>-11871.769583333333</v>
          </cell>
          <cell r="AP1958">
            <v>-11866.930416666668</v>
          </cell>
          <cell r="AT1958">
            <v>0</v>
          </cell>
        </row>
        <row r="1959">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D1959">
            <v>0</v>
          </cell>
          <cell r="AE1959">
            <v>0</v>
          </cell>
          <cell r="AF1959">
            <v>0</v>
          </cell>
          <cell r="AG1959">
            <v>0</v>
          </cell>
          <cell r="AH1959">
            <v>0</v>
          </cell>
          <cell r="AI1959">
            <v>0</v>
          </cell>
          <cell r="AJ1959">
            <v>0</v>
          </cell>
          <cell r="AK1959">
            <v>0</v>
          </cell>
          <cell r="AL1959">
            <v>0</v>
          </cell>
          <cell r="AM1959">
            <v>0</v>
          </cell>
          <cell r="AN1959">
            <v>0</v>
          </cell>
          <cell r="AP1959">
            <v>0</v>
          </cell>
          <cell r="AT1959">
            <v>0</v>
          </cell>
        </row>
        <row r="1960">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D1960">
            <v>0</v>
          </cell>
          <cell r="AE1960">
            <v>0</v>
          </cell>
          <cell r="AF1960">
            <v>0</v>
          </cell>
          <cell r="AG1960">
            <v>0</v>
          </cell>
          <cell r="AH1960">
            <v>0</v>
          </cell>
          <cell r="AI1960">
            <v>0</v>
          </cell>
          <cell r="AJ1960">
            <v>0</v>
          </cell>
          <cell r="AK1960">
            <v>0</v>
          </cell>
          <cell r="AL1960">
            <v>0</v>
          </cell>
          <cell r="AM1960">
            <v>0</v>
          </cell>
          <cell r="AN1960">
            <v>0</v>
          </cell>
          <cell r="AP1960">
            <v>0</v>
          </cell>
          <cell r="AT1960">
            <v>0</v>
          </cell>
        </row>
        <row r="1961">
          <cell r="J1961">
            <v>-2630.73</v>
          </cell>
          <cell r="K1961">
            <v>-4409.57</v>
          </cell>
          <cell r="L1961">
            <v>-1524.38</v>
          </cell>
          <cell r="M1961">
            <v>-3239.12</v>
          </cell>
          <cell r="N1961">
            <v>-4714.45</v>
          </cell>
          <cell r="O1961">
            <v>-1798.03</v>
          </cell>
          <cell r="P1961">
            <v>-3157</v>
          </cell>
          <cell r="Q1961">
            <v>-4314.67</v>
          </cell>
          <cell r="R1961">
            <v>-117702.25</v>
          </cell>
          <cell r="S1961">
            <v>-126846.2</v>
          </cell>
          <cell r="T1961">
            <v>-129973.7</v>
          </cell>
          <cell r="U1961">
            <v>-1841.91</v>
          </cell>
          <cell r="V1961">
            <v>-3725.91</v>
          </cell>
          <cell r="W1961">
            <v>-5119.3999999999996</v>
          </cell>
          <cell r="X1961">
            <v>-2735.24</v>
          </cell>
          <cell r="Y1961">
            <v>-4660.16</v>
          </cell>
          <cell r="Z1961">
            <v>-5965.45</v>
          </cell>
          <cell r="AA1961">
            <v>-1706.08</v>
          </cell>
          <cell r="AD1961">
            <v>-31377.967500000002</v>
          </cell>
          <cell r="AE1961">
            <v>-31948.98166666667</v>
          </cell>
          <cell r="AF1961">
            <v>-32761.408750000002</v>
          </cell>
          <cell r="AG1961">
            <v>-33223.033750000002</v>
          </cell>
          <cell r="AH1961">
            <v>-33494.707916666674</v>
          </cell>
          <cell r="AI1961">
            <v>-33558.299999999996</v>
          </cell>
          <cell r="AJ1961">
            <v>-33633.508749999994</v>
          </cell>
          <cell r="AK1961">
            <v>-33713.537499999999</v>
          </cell>
          <cell r="AL1961">
            <v>-33823.199999999997</v>
          </cell>
          <cell r="AM1961">
            <v>-33934.534999999996</v>
          </cell>
          <cell r="AN1961">
            <v>-33982.828749999993</v>
          </cell>
          <cell r="AP1961">
            <v>-33970.474583333336</v>
          </cell>
          <cell r="AT1961">
            <v>0</v>
          </cell>
        </row>
        <row r="1962">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D1962">
            <v>0</v>
          </cell>
          <cell r="AE1962">
            <v>0</v>
          </cell>
          <cell r="AF1962">
            <v>0</v>
          </cell>
          <cell r="AG1962">
            <v>0</v>
          </cell>
          <cell r="AH1962">
            <v>0</v>
          </cell>
          <cell r="AI1962">
            <v>0</v>
          </cell>
          <cell r="AJ1962">
            <v>0</v>
          </cell>
          <cell r="AK1962">
            <v>0</v>
          </cell>
          <cell r="AL1962">
            <v>0</v>
          </cell>
          <cell r="AM1962">
            <v>0</v>
          </cell>
          <cell r="AN1962">
            <v>0</v>
          </cell>
          <cell r="AP1962">
            <v>0</v>
          </cell>
          <cell r="AT1962">
            <v>0</v>
          </cell>
        </row>
        <row r="1963">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D1963">
            <v>0</v>
          </cell>
          <cell r="AE1963">
            <v>0</v>
          </cell>
          <cell r="AF1963">
            <v>0</v>
          </cell>
          <cell r="AG1963">
            <v>0</v>
          </cell>
          <cell r="AH1963">
            <v>0</v>
          </cell>
          <cell r="AI1963">
            <v>0</v>
          </cell>
          <cell r="AJ1963">
            <v>0</v>
          </cell>
          <cell r="AK1963">
            <v>0</v>
          </cell>
          <cell r="AL1963">
            <v>0</v>
          </cell>
          <cell r="AM1963">
            <v>0</v>
          </cell>
          <cell r="AN1963">
            <v>0</v>
          </cell>
          <cell r="AP1963">
            <v>0</v>
          </cell>
          <cell r="AT1963">
            <v>0</v>
          </cell>
        </row>
        <row r="1964">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D1964">
            <v>0</v>
          </cell>
          <cell r="AE1964">
            <v>0</v>
          </cell>
          <cell r="AF1964">
            <v>0</v>
          </cell>
          <cell r="AG1964">
            <v>0</v>
          </cell>
          <cell r="AH1964">
            <v>0</v>
          </cell>
          <cell r="AI1964">
            <v>0</v>
          </cell>
          <cell r="AJ1964">
            <v>0</v>
          </cell>
          <cell r="AK1964">
            <v>0</v>
          </cell>
          <cell r="AL1964">
            <v>0</v>
          </cell>
          <cell r="AM1964">
            <v>0</v>
          </cell>
          <cell r="AN1964">
            <v>0</v>
          </cell>
          <cell r="AP1964">
            <v>0</v>
          </cell>
          <cell r="AT1964">
            <v>0</v>
          </cell>
        </row>
        <row r="1965">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D1965">
            <v>0</v>
          </cell>
          <cell r="AE1965">
            <v>0</v>
          </cell>
          <cell r="AF1965">
            <v>0</v>
          </cell>
          <cell r="AG1965">
            <v>0</v>
          </cell>
          <cell r="AH1965">
            <v>0</v>
          </cell>
          <cell r="AI1965">
            <v>0</v>
          </cell>
          <cell r="AJ1965">
            <v>0</v>
          </cell>
          <cell r="AK1965">
            <v>0</v>
          </cell>
          <cell r="AL1965">
            <v>0</v>
          </cell>
          <cell r="AM1965">
            <v>0</v>
          </cell>
          <cell r="AN1965">
            <v>0</v>
          </cell>
          <cell r="AP1965">
            <v>0</v>
          </cell>
          <cell r="AT1965">
            <v>0</v>
          </cell>
        </row>
        <row r="1966">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D1966">
            <v>0</v>
          </cell>
          <cell r="AE1966">
            <v>0</v>
          </cell>
          <cell r="AF1966">
            <v>0</v>
          </cell>
          <cell r="AG1966">
            <v>0</v>
          </cell>
          <cell r="AH1966">
            <v>0</v>
          </cell>
          <cell r="AI1966">
            <v>0</v>
          </cell>
          <cell r="AJ1966">
            <v>0</v>
          </cell>
          <cell r="AK1966">
            <v>0</v>
          </cell>
          <cell r="AL1966">
            <v>0</v>
          </cell>
          <cell r="AM1966">
            <v>0</v>
          </cell>
          <cell r="AN1966">
            <v>0</v>
          </cell>
          <cell r="AP1966">
            <v>0</v>
          </cell>
          <cell r="AT1966">
            <v>0</v>
          </cell>
        </row>
        <row r="1967">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D1967">
            <v>0</v>
          </cell>
          <cell r="AE1967">
            <v>0</v>
          </cell>
          <cell r="AF1967">
            <v>0</v>
          </cell>
          <cell r="AG1967">
            <v>0</v>
          </cell>
          <cell r="AH1967">
            <v>0</v>
          </cell>
          <cell r="AI1967">
            <v>0</v>
          </cell>
          <cell r="AJ1967">
            <v>0</v>
          </cell>
          <cell r="AK1967">
            <v>0</v>
          </cell>
          <cell r="AL1967">
            <v>0</v>
          </cell>
          <cell r="AM1967">
            <v>0</v>
          </cell>
          <cell r="AN1967">
            <v>0</v>
          </cell>
          <cell r="AP1967">
            <v>0</v>
          </cell>
          <cell r="AT1967">
            <v>0</v>
          </cell>
        </row>
        <row r="1968">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D1968">
            <v>0</v>
          </cell>
          <cell r="AE1968">
            <v>0</v>
          </cell>
          <cell r="AF1968">
            <v>0</v>
          </cell>
          <cell r="AG1968">
            <v>0</v>
          </cell>
          <cell r="AH1968">
            <v>0</v>
          </cell>
          <cell r="AI1968">
            <v>0</v>
          </cell>
          <cell r="AJ1968">
            <v>0</v>
          </cell>
          <cell r="AK1968">
            <v>0</v>
          </cell>
          <cell r="AL1968">
            <v>0</v>
          </cell>
          <cell r="AM1968">
            <v>0</v>
          </cell>
          <cell r="AN1968">
            <v>0</v>
          </cell>
          <cell r="AP1968">
            <v>0</v>
          </cell>
          <cell r="AT1968">
            <v>0</v>
          </cell>
        </row>
        <row r="1969">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D1969">
            <v>0</v>
          </cell>
          <cell r="AE1969">
            <v>0</v>
          </cell>
          <cell r="AF1969">
            <v>0</v>
          </cell>
          <cell r="AG1969">
            <v>0</v>
          </cell>
          <cell r="AH1969">
            <v>0</v>
          </cell>
          <cell r="AI1969">
            <v>0</v>
          </cell>
          <cell r="AJ1969">
            <v>0</v>
          </cell>
          <cell r="AK1969">
            <v>0</v>
          </cell>
          <cell r="AL1969">
            <v>0</v>
          </cell>
          <cell r="AM1969">
            <v>0</v>
          </cell>
          <cell r="AN1969">
            <v>0</v>
          </cell>
          <cell r="AP1969">
            <v>0</v>
          </cell>
          <cell r="AT1969">
            <v>0</v>
          </cell>
        </row>
        <row r="1970">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D1970">
            <v>0</v>
          </cell>
          <cell r="AE1970">
            <v>0</v>
          </cell>
          <cell r="AF1970">
            <v>0</v>
          </cell>
          <cell r="AG1970">
            <v>0</v>
          </cell>
          <cell r="AH1970">
            <v>0</v>
          </cell>
          <cell r="AI1970">
            <v>0</v>
          </cell>
          <cell r="AJ1970">
            <v>0</v>
          </cell>
          <cell r="AK1970">
            <v>0</v>
          </cell>
          <cell r="AL1970">
            <v>0</v>
          </cell>
          <cell r="AM1970">
            <v>0</v>
          </cell>
          <cell r="AN1970">
            <v>0</v>
          </cell>
          <cell r="AP1970">
            <v>0</v>
          </cell>
          <cell r="AT1970">
            <v>0</v>
          </cell>
        </row>
        <row r="1971">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D1971">
            <v>0</v>
          </cell>
          <cell r="AE1971">
            <v>0</v>
          </cell>
          <cell r="AF1971">
            <v>0</v>
          </cell>
          <cell r="AG1971">
            <v>0</v>
          </cell>
          <cell r="AH1971">
            <v>0</v>
          </cell>
          <cell r="AI1971">
            <v>0</v>
          </cell>
          <cell r="AJ1971">
            <v>0</v>
          </cell>
          <cell r="AK1971">
            <v>0</v>
          </cell>
          <cell r="AL1971">
            <v>0</v>
          </cell>
          <cell r="AM1971">
            <v>0</v>
          </cell>
          <cell r="AN1971">
            <v>0</v>
          </cell>
          <cell r="AP1971">
            <v>0</v>
          </cell>
          <cell r="AT1971">
            <v>0</v>
          </cell>
        </row>
        <row r="1972">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D1972">
            <v>0</v>
          </cell>
          <cell r="AE1972">
            <v>0</v>
          </cell>
          <cell r="AF1972">
            <v>0</v>
          </cell>
          <cell r="AG1972">
            <v>0</v>
          </cell>
          <cell r="AH1972">
            <v>0</v>
          </cell>
          <cell r="AI1972">
            <v>0</v>
          </cell>
          <cell r="AJ1972">
            <v>0</v>
          </cell>
          <cell r="AK1972">
            <v>0</v>
          </cell>
          <cell r="AL1972">
            <v>0</v>
          </cell>
          <cell r="AM1972">
            <v>0</v>
          </cell>
          <cell r="AN1972">
            <v>0</v>
          </cell>
          <cell r="AP1972">
            <v>0</v>
          </cell>
          <cell r="AT1972">
            <v>0</v>
          </cell>
        </row>
        <row r="1973">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D1973">
            <v>0</v>
          </cell>
          <cell r="AE1973">
            <v>0</v>
          </cell>
          <cell r="AF1973">
            <v>0</v>
          </cell>
          <cell r="AG1973">
            <v>0</v>
          </cell>
          <cell r="AH1973">
            <v>0</v>
          </cell>
          <cell r="AI1973">
            <v>0</v>
          </cell>
          <cell r="AJ1973">
            <v>0</v>
          </cell>
          <cell r="AK1973">
            <v>0</v>
          </cell>
          <cell r="AL1973">
            <v>0</v>
          </cell>
          <cell r="AM1973">
            <v>0</v>
          </cell>
          <cell r="AN1973">
            <v>0</v>
          </cell>
          <cell r="AP1973">
            <v>0</v>
          </cell>
          <cell r="AT1973">
            <v>0</v>
          </cell>
        </row>
        <row r="1974">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D1974">
            <v>0</v>
          </cell>
          <cell r="AE1974">
            <v>0</v>
          </cell>
          <cell r="AF1974">
            <v>0</v>
          </cell>
          <cell r="AG1974">
            <v>0</v>
          </cell>
          <cell r="AH1974">
            <v>0</v>
          </cell>
          <cell r="AI1974">
            <v>0</v>
          </cell>
          <cell r="AJ1974">
            <v>0</v>
          </cell>
          <cell r="AK1974">
            <v>0</v>
          </cell>
          <cell r="AL1974">
            <v>0</v>
          </cell>
          <cell r="AM1974">
            <v>0</v>
          </cell>
          <cell r="AN1974">
            <v>0</v>
          </cell>
          <cell r="AP1974">
            <v>0</v>
          </cell>
          <cell r="AT1974">
            <v>0</v>
          </cell>
        </row>
        <row r="1975">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D1975">
            <v>0</v>
          </cell>
          <cell r="AE1975">
            <v>0</v>
          </cell>
          <cell r="AF1975">
            <v>0</v>
          </cell>
          <cell r="AG1975">
            <v>0</v>
          </cell>
          <cell r="AH1975">
            <v>0</v>
          </cell>
          <cell r="AI1975">
            <v>0</v>
          </cell>
          <cell r="AJ1975">
            <v>0</v>
          </cell>
          <cell r="AK1975">
            <v>0</v>
          </cell>
          <cell r="AL1975">
            <v>0</v>
          </cell>
          <cell r="AM1975">
            <v>0</v>
          </cell>
          <cell r="AN1975">
            <v>0</v>
          </cell>
          <cell r="AP1975">
            <v>0</v>
          </cell>
          <cell r="AT1975">
            <v>0</v>
          </cell>
        </row>
        <row r="1976">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D1976">
            <v>0</v>
          </cell>
          <cell r="AE1976">
            <v>0</v>
          </cell>
          <cell r="AF1976">
            <v>0</v>
          </cell>
          <cell r="AG1976">
            <v>0</v>
          </cell>
          <cell r="AH1976">
            <v>0</v>
          </cell>
          <cell r="AI1976">
            <v>0</v>
          </cell>
          <cell r="AJ1976">
            <v>0</v>
          </cell>
          <cell r="AK1976">
            <v>0</v>
          </cell>
          <cell r="AL1976">
            <v>0</v>
          </cell>
          <cell r="AM1976">
            <v>0</v>
          </cell>
          <cell r="AN1976">
            <v>0</v>
          </cell>
          <cell r="AP1976">
            <v>0</v>
          </cell>
          <cell r="AT1976">
            <v>0</v>
          </cell>
        </row>
        <row r="1977">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D1977">
            <v>0</v>
          </cell>
          <cell r="AE1977">
            <v>0</v>
          </cell>
          <cell r="AF1977">
            <v>0</v>
          </cell>
          <cell r="AG1977">
            <v>0</v>
          </cell>
          <cell r="AH1977">
            <v>0</v>
          </cell>
          <cell r="AI1977">
            <v>0</v>
          </cell>
          <cell r="AJ1977">
            <v>0</v>
          </cell>
          <cell r="AK1977">
            <v>0</v>
          </cell>
          <cell r="AL1977">
            <v>0</v>
          </cell>
          <cell r="AM1977">
            <v>0</v>
          </cell>
          <cell r="AN1977">
            <v>0</v>
          </cell>
          <cell r="AP1977">
            <v>0</v>
          </cell>
          <cell r="AT1977">
            <v>0</v>
          </cell>
        </row>
        <row r="1978">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D1978">
            <v>0</v>
          </cell>
          <cell r="AE1978">
            <v>0</v>
          </cell>
          <cell r="AF1978">
            <v>0</v>
          </cell>
          <cell r="AG1978">
            <v>0</v>
          </cell>
          <cell r="AH1978">
            <v>0</v>
          </cell>
          <cell r="AI1978">
            <v>0</v>
          </cell>
          <cell r="AJ1978">
            <v>0</v>
          </cell>
          <cell r="AK1978">
            <v>0</v>
          </cell>
          <cell r="AL1978">
            <v>0</v>
          </cell>
          <cell r="AM1978">
            <v>0</v>
          </cell>
          <cell r="AN1978">
            <v>0</v>
          </cell>
          <cell r="AP1978">
            <v>0</v>
          </cell>
          <cell r="AT1978">
            <v>0</v>
          </cell>
        </row>
        <row r="1979">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D1979">
            <v>0</v>
          </cell>
          <cell r="AE1979">
            <v>0</v>
          </cell>
          <cell r="AF1979">
            <v>0</v>
          </cell>
          <cell r="AG1979">
            <v>0</v>
          </cell>
          <cell r="AH1979">
            <v>0</v>
          </cell>
          <cell r="AI1979">
            <v>0</v>
          </cell>
          <cell r="AJ1979">
            <v>0</v>
          </cell>
          <cell r="AK1979">
            <v>0</v>
          </cell>
          <cell r="AL1979">
            <v>0</v>
          </cell>
          <cell r="AM1979">
            <v>0</v>
          </cell>
          <cell r="AN1979">
            <v>0</v>
          </cell>
          <cell r="AP1979">
            <v>0</v>
          </cell>
          <cell r="AT1979">
            <v>0</v>
          </cell>
        </row>
        <row r="1980">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D1980">
            <v>0</v>
          </cell>
          <cell r="AE1980">
            <v>0</v>
          </cell>
          <cell r="AF1980">
            <v>0</v>
          </cell>
          <cell r="AG1980">
            <v>0</v>
          </cell>
          <cell r="AH1980">
            <v>0</v>
          </cell>
          <cell r="AI1980">
            <v>0</v>
          </cell>
          <cell r="AJ1980">
            <v>0</v>
          </cell>
          <cell r="AK1980">
            <v>0</v>
          </cell>
          <cell r="AL1980">
            <v>0</v>
          </cell>
          <cell r="AM1980">
            <v>0</v>
          </cell>
          <cell r="AN1980">
            <v>0</v>
          </cell>
          <cell r="AP1980">
            <v>0</v>
          </cell>
          <cell r="AT1980">
            <v>0</v>
          </cell>
        </row>
        <row r="1981">
          <cell r="J1981">
            <v>-491562.5</v>
          </cell>
          <cell r="K1981">
            <v>-44687.5</v>
          </cell>
          <cell r="L1981">
            <v>-134062.5</v>
          </cell>
          <cell r="M1981">
            <v>-223437.5</v>
          </cell>
          <cell r="N1981">
            <v>-312812.5</v>
          </cell>
          <cell r="O1981">
            <v>-402187.5</v>
          </cell>
          <cell r="P1981">
            <v>-491562.5</v>
          </cell>
          <cell r="Q1981">
            <v>-44687.5</v>
          </cell>
          <cell r="R1981">
            <v>-134062.5</v>
          </cell>
          <cell r="S1981">
            <v>-223437.5</v>
          </cell>
          <cell r="T1981">
            <v>-312812.5</v>
          </cell>
          <cell r="U1981">
            <v>-402187.5</v>
          </cell>
          <cell r="V1981">
            <v>-491562.5</v>
          </cell>
          <cell r="W1981">
            <v>-44687.5</v>
          </cell>
          <cell r="X1981">
            <v>-134062.5</v>
          </cell>
          <cell r="Y1981">
            <v>-223437.5</v>
          </cell>
          <cell r="Z1981">
            <v>-312812.5</v>
          </cell>
          <cell r="AA1981">
            <v>-402187.5</v>
          </cell>
          <cell r="AD1981">
            <v>-268125</v>
          </cell>
          <cell r="AE1981">
            <v>-268125</v>
          </cell>
          <cell r="AF1981">
            <v>-268125</v>
          </cell>
          <cell r="AG1981">
            <v>-268125</v>
          </cell>
          <cell r="AH1981">
            <v>-268125</v>
          </cell>
          <cell r="AI1981">
            <v>-268125</v>
          </cell>
          <cell r="AJ1981">
            <v>-268125</v>
          </cell>
          <cell r="AK1981">
            <v>-268125</v>
          </cell>
          <cell r="AL1981">
            <v>-268125</v>
          </cell>
          <cell r="AM1981">
            <v>-268125</v>
          </cell>
          <cell r="AN1981">
            <v>-268125</v>
          </cell>
          <cell r="AP1981">
            <v>-268125</v>
          </cell>
          <cell r="AT1981">
            <v>0</v>
          </cell>
        </row>
        <row r="1982">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D1982">
            <v>0</v>
          </cell>
          <cell r="AE1982">
            <v>0</v>
          </cell>
          <cell r="AF1982">
            <v>0</v>
          </cell>
          <cell r="AG1982">
            <v>0</v>
          </cell>
          <cell r="AH1982">
            <v>0</v>
          </cell>
          <cell r="AI1982">
            <v>0</v>
          </cell>
          <cell r="AJ1982">
            <v>0</v>
          </cell>
          <cell r="AK1982">
            <v>0</v>
          </cell>
          <cell r="AL1982">
            <v>0</v>
          </cell>
          <cell r="AM1982">
            <v>0</v>
          </cell>
          <cell r="AN1982">
            <v>0</v>
          </cell>
          <cell r="AP1982">
            <v>0</v>
          </cell>
          <cell r="AT1982">
            <v>0</v>
          </cell>
        </row>
        <row r="1983">
          <cell r="J1983">
            <v>-66000</v>
          </cell>
          <cell r="K1983">
            <v>-6000</v>
          </cell>
          <cell r="L1983">
            <v>-18000</v>
          </cell>
          <cell r="M1983">
            <v>-30000</v>
          </cell>
          <cell r="N1983">
            <v>-42000</v>
          </cell>
          <cell r="O1983">
            <v>-54000</v>
          </cell>
          <cell r="P1983">
            <v>-66000</v>
          </cell>
          <cell r="Q1983">
            <v>-6000</v>
          </cell>
          <cell r="R1983">
            <v>-18000</v>
          </cell>
          <cell r="S1983">
            <v>-30000</v>
          </cell>
          <cell r="T1983">
            <v>-42000</v>
          </cell>
          <cell r="U1983">
            <v>-54000</v>
          </cell>
          <cell r="V1983">
            <v>-66000</v>
          </cell>
          <cell r="W1983">
            <v>-6000</v>
          </cell>
          <cell r="X1983">
            <v>-18000</v>
          </cell>
          <cell r="Y1983">
            <v>-30000</v>
          </cell>
          <cell r="Z1983">
            <v>-42000</v>
          </cell>
          <cell r="AA1983">
            <v>-54000</v>
          </cell>
          <cell r="AD1983">
            <v>-36000</v>
          </cell>
          <cell r="AE1983">
            <v>-36000</v>
          </cell>
          <cell r="AF1983">
            <v>-36000</v>
          </cell>
          <cell r="AG1983">
            <v>-36000</v>
          </cell>
          <cell r="AH1983">
            <v>-36000</v>
          </cell>
          <cell r="AI1983">
            <v>-36000</v>
          </cell>
          <cell r="AJ1983">
            <v>-36000</v>
          </cell>
          <cell r="AK1983">
            <v>-36000</v>
          </cell>
          <cell r="AL1983">
            <v>-36000</v>
          </cell>
          <cell r="AM1983">
            <v>-36000</v>
          </cell>
          <cell r="AN1983">
            <v>-36000</v>
          </cell>
          <cell r="AP1983">
            <v>-36000</v>
          </cell>
          <cell r="AT1983">
            <v>0</v>
          </cell>
        </row>
        <row r="1984">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D1984">
            <v>0</v>
          </cell>
          <cell r="AE1984">
            <v>0</v>
          </cell>
          <cell r="AF1984">
            <v>0</v>
          </cell>
          <cell r="AG1984">
            <v>0</v>
          </cell>
          <cell r="AH1984">
            <v>0</v>
          </cell>
          <cell r="AI1984">
            <v>0</v>
          </cell>
          <cell r="AJ1984">
            <v>0</v>
          </cell>
          <cell r="AK1984">
            <v>0</v>
          </cell>
          <cell r="AL1984">
            <v>0</v>
          </cell>
          <cell r="AM1984">
            <v>0</v>
          </cell>
          <cell r="AN1984">
            <v>0</v>
          </cell>
          <cell r="AP1984">
            <v>0</v>
          </cell>
          <cell r="AT1984">
            <v>0</v>
          </cell>
        </row>
        <row r="1985">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D1985">
            <v>0</v>
          </cell>
          <cell r="AE1985">
            <v>0</v>
          </cell>
          <cell r="AF1985">
            <v>0</v>
          </cell>
          <cell r="AG1985">
            <v>0</v>
          </cell>
          <cell r="AH1985">
            <v>0</v>
          </cell>
          <cell r="AI1985">
            <v>0</v>
          </cell>
          <cell r="AJ1985">
            <v>0</v>
          </cell>
          <cell r="AK1985">
            <v>0</v>
          </cell>
          <cell r="AL1985">
            <v>0</v>
          </cell>
          <cell r="AM1985">
            <v>0</v>
          </cell>
          <cell r="AN1985">
            <v>0</v>
          </cell>
          <cell r="AP1985">
            <v>0</v>
          </cell>
          <cell r="AT1985">
            <v>0</v>
          </cell>
        </row>
        <row r="1986">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D1986">
            <v>0</v>
          </cell>
          <cell r="AE1986">
            <v>0</v>
          </cell>
          <cell r="AF1986">
            <v>0</v>
          </cell>
          <cell r="AG1986">
            <v>0</v>
          </cell>
          <cell r="AH1986">
            <v>0</v>
          </cell>
          <cell r="AI1986">
            <v>0</v>
          </cell>
          <cell r="AJ1986">
            <v>0</v>
          </cell>
          <cell r="AK1986">
            <v>0</v>
          </cell>
          <cell r="AL1986">
            <v>0</v>
          </cell>
          <cell r="AM1986">
            <v>0</v>
          </cell>
          <cell r="AN1986">
            <v>0</v>
          </cell>
          <cell r="AP1986">
            <v>0</v>
          </cell>
          <cell r="AT1986">
            <v>0</v>
          </cell>
        </row>
        <row r="1987">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D1987">
            <v>0</v>
          </cell>
          <cell r="AE1987">
            <v>0</v>
          </cell>
          <cell r="AF1987">
            <v>0</v>
          </cell>
          <cell r="AG1987">
            <v>0</v>
          </cell>
          <cell r="AH1987">
            <v>0</v>
          </cell>
          <cell r="AI1987">
            <v>0</v>
          </cell>
          <cell r="AJ1987">
            <v>0</v>
          </cell>
          <cell r="AK1987">
            <v>0</v>
          </cell>
          <cell r="AL1987">
            <v>0</v>
          </cell>
          <cell r="AM1987">
            <v>0</v>
          </cell>
          <cell r="AN1987">
            <v>0</v>
          </cell>
          <cell r="AP1987">
            <v>0</v>
          </cell>
          <cell r="AT1987">
            <v>0</v>
          </cell>
        </row>
        <row r="1988">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D1988">
            <v>0</v>
          </cell>
          <cell r="AE1988">
            <v>0</v>
          </cell>
          <cell r="AF1988">
            <v>0</v>
          </cell>
          <cell r="AG1988">
            <v>0</v>
          </cell>
          <cell r="AH1988">
            <v>0</v>
          </cell>
          <cell r="AI1988">
            <v>0</v>
          </cell>
          <cell r="AJ1988">
            <v>0</v>
          </cell>
          <cell r="AK1988">
            <v>0</v>
          </cell>
          <cell r="AL1988">
            <v>0</v>
          </cell>
          <cell r="AM1988">
            <v>0</v>
          </cell>
          <cell r="AN1988">
            <v>0</v>
          </cell>
          <cell r="AP1988">
            <v>0</v>
          </cell>
          <cell r="AT1988">
            <v>0</v>
          </cell>
        </row>
        <row r="1989">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D1989">
            <v>0</v>
          </cell>
          <cell r="AE1989">
            <v>0</v>
          </cell>
          <cell r="AF1989">
            <v>0</v>
          </cell>
          <cell r="AG1989">
            <v>0</v>
          </cell>
          <cell r="AH1989">
            <v>0</v>
          </cell>
          <cell r="AI1989">
            <v>0</v>
          </cell>
          <cell r="AJ1989">
            <v>0</v>
          </cell>
          <cell r="AK1989">
            <v>0</v>
          </cell>
          <cell r="AL1989">
            <v>0</v>
          </cell>
          <cell r="AM1989">
            <v>0</v>
          </cell>
          <cell r="AN1989">
            <v>0</v>
          </cell>
          <cell r="AP1989">
            <v>0</v>
          </cell>
          <cell r="AT1989">
            <v>0</v>
          </cell>
        </row>
        <row r="1990">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D1990">
            <v>0</v>
          </cell>
          <cell r="AE1990">
            <v>0</v>
          </cell>
          <cell r="AF1990">
            <v>0</v>
          </cell>
          <cell r="AG1990">
            <v>0</v>
          </cell>
          <cell r="AH1990">
            <v>0</v>
          </cell>
          <cell r="AI1990">
            <v>0</v>
          </cell>
          <cell r="AJ1990">
            <v>0</v>
          </cell>
          <cell r="AK1990">
            <v>0</v>
          </cell>
          <cell r="AL1990">
            <v>0</v>
          </cell>
          <cell r="AM1990">
            <v>0</v>
          </cell>
          <cell r="AN1990">
            <v>0</v>
          </cell>
          <cell r="AP1990">
            <v>0</v>
          </cell>
          <cell r="AT1990">
            <v>0</v>
          </cell>
        </row>
        <row r="1991">
          <cell r="J1991">
            <v>-116930.31</v>
          </cell>
          <cell r="K1991">
            <v>-14013.92</v>
          </cell>
          <cell r="L1991">
            <v>-65125.31</v>
          </cell>
          <cell r="M1991">
            <v>-118764.48</v>
          </cell>
          <cell r="N1991">
            <v>-14146.7</v>
          </cell>
          <cell r="O1991">
            <v>-65230.31</v>
          </cell>
          <cell r="P1991">
            <v>-117140.31</v>
          </cell>
          <cell r="Q1991">
            <v>-15953.09</v>
          </cell>
          <cell r="R1991">
            <v>-67036.7</v>
          </cell>
          <cell r="S1991">
            <v>-115488.37</v>
          </cell>
          <cell r="T1991">
            <v>-14286.15</v>
          </cell>
          <cell r="U1991">
            <v>-63481.15</v>
          </cell>
          <cell r="V1991">
            <v>-117105.32</v>
          </cell>
          <cell r="W1991">
            <v>-14173.93</v>
          </cell>
          <cell r="X1991">
            <v>-65270.32</v>
          </cell>
          <cell r="Y1991">
            <v>-118894.49</v>
          </cell>
          <cell r="Z1991">
            <v>-15963.1</v>
          </cell>
          <cell r="AA1991">
            <v>-10691.43</v>
          </cell>
          <cell r="AD1991">
            <v>-65329.602500000008</v>
          </cell>
          <cell r="AE1991">
            <v>-65489.719166666669</v>
          </cell>
          <cell r="AF1991">
            <v>-65577.787083333315</v>
          </cell>
          <cell r="AG1991">
            <v>-65601.514583333323</v>
          </cell>
          <cell r="AH1991">
            <v>-65625.149583333332</v>
          </cell>
          <cell r="AI1991">
            <v>-65640.358749999999</v>
          </cell>
          <cell r="AJ1991">
            <v>-65654.317916666681</v>
          </cell>
          <cell r="AK1991">
            <v>-65667.027083333349</v>
          </cell>
          <cell r="AL1991">
            <v>-65678.486250000002</v>
          </cell>
          <cell r="AM1991">
            <v>-65759.58666666667</v>
          </cell>
          <cell r="AN1991">
            <v>-63562.816666666658</v>
          </cell>
          <cell r="AP1991">
            <v>-52200.387500000012</v>
          </cell>
          <cell r="AT1991">
            <v>0</v>
          </cell>
        </row>
        <row r="1992">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D1992">
            <v>0</v>
          </cell>
          <cell r="AE1992">
            <v>0</v>
          </cell>
          <cell r="AF1992">
            <v>0</v>
          </cell>
          <cell r="AG1992">
            <v>0</v>
          </cell>
          <cell r="AH1992">
            <v>0</v>
          </cell>
          <cell r="AI1992">
            <v>0</v>
          </cell>
          <cell r="AJ1992">
            <v>0</v>
          </cell>
          <cell r="AK1992">
            <v>0</v>
          </cell>
          <cell r="AL1992">
            <v>0</v>
          </cell>
          <cell r="AM1992">
            <v>0</v>
          </cell>
          <cell r="AN1992">
            <v>0</v>
          </cell>
          <cell r="AP1992">
            <v>0</v>
          </cell>
          <cell r="AT1992">
            <v>0</v>
          </cell>
        </row>
        <row r="1993">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D1993">
            <v>0</v>
          </cell>
          <cell r="AE1993">
            <v>0</v>
          </cell>
          <cell r="AF1993">
            <v>0</v>
          </cell>
          <cell r="AG1993">
            <v>0</v>
          </cell>
          <cell r="AH1993">
            <v>0</v>
          </cell>
          <cell r="AI1993">
            <v>0</v>
          </cell>
          <cell r="AJ1993">
            <v>0</v>
          </cell>
          <cell r="AK1993">
            <v>0</v>
          </cell>
          <cell r="AL1993">
            <v>0</v>
          </cell>
          <cell r="AM1993">
            <v>0</v>
          </cell>
          <cell r="AN1993">
            <v>0</v>
          </cell>
          <cell r="AP1993">
            <v>0</v>
          </cell>
          <cell r="AT1993">
            <v>0</v>
          </cell>
        </row>
        <row r="1994">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D1994">
            <v>0</v>
          </cell>
          <cell r="AE1994">
            <v>0</v>
          </cell>
          <cell r="AF1994">
            <v>0</v>
          </cell>
          <cell r="AG1994">
            <v>0</v>
          </cell>
          <cell r="AH1994">
            <v>0</v>
          </cell>
          <cell r="AI1994">
            <v>0</v>
          </cell>
          <cell r="AJ1994">
            <v>0</v>
          </cell>
          <cell r="AK1994">
            <v>0</v>
          </cell>
          <cell r="AL1994">
            <v>0</v>
          </cell>
          <cell r="AM1994">
            <v>0</v>
          </cell>
          <cell r="AN1994">
            <v>0</v>
          </cell>
          <cell r="AP1994">
            <v>0</v>
          </cell>
          <cell r="AT1994" t="str">
            <v>57</v>
          </cell>
        </row>
        <row r="1995">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D1995">
            <v>0</v>
          </cell>
          <cell r="AE1995">
            <v>0</v>
          </cell>
          <cell r="AF1995">
            <v>0</v>
          </cell>
          <cell r="AG1995">
            <v>0</v>
          </cell>
          <cell r="AH1995">
            <v>0</v>
          </cell>
          <cell r="AI1995">
            <v>0</v>
          </cell>
          <cell r="AJ1995">
            <v>0</v>
          </cell>
          <cell r="AK1995">
            <v>0</v>
          </cell>
          <cell r="AL1995">
            <v>0</v>
          </cell>
          <cell r="AM1995">
            <v>0</v>
          </cell>
          <cell r="AN1995">
            <v>0</v>
          </cell>
          <cell r="AP1995">
            <v>0</v>
          </cell>
          <cell r="AT1995" t="str">
            <v>57</v>
          </cell>
        </row>
        <row r="1996">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D1996">
            <v>0</v>
          </cell>
          <cell r="AE1996">
            <v>0</v>
          </cell>
          <cell r="AF1996">
            <v>0</v>
          </cell>
          <cell r="AG1996">
            <v>0</v>
          </cell>
          <cell r="AH1996">
            <v>0</v>
          </cell>
          <cell r="AI1996">
            <v>0</v>
          </cell>
          <cell r="AJ1996">
            <v>0</v>
          </cell>
          <cell r="AK1996">
            <v>0</v>
          </cell>
          <cell r="AL1996">
            <v>0</v>
          </cell>
          <cell r="AM1996">
            <v>0</v>
          </cell>
          <cell r="AN1996">
            <v>0</v>
          </cell>
          <cell r="AP1996">
            <v>0</v>
          </cell>
          <cell r="AT1996" t="str">
            <v xml:space="preserve"> </v>
          </cell>
        </row>
        <row r="1997">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D1997">
            <v>0</v>
          </cell>
          <cell r="AE1997">
            <v>0</v>
          </cell>
          <cell r="AF1997">
            <v>0</v>
          </cell>
          <cell r="AG1997">
            <v>0</v>
          </cell>
          <cell r="AH1997">
            <v>0</v>
          </cell>
          <cell r="AI1997">
            <v>0</v>
          </cell>
          <cell r="AJ1997">
            <v>0</v>
          </cell>
          <cell r="AK1997">
            <v>0</v>
          </cell>
          <cell r="AL1997">
            <v>0</v>
          </cell>
          <cell r="AM1997">
            <v>0</v>
          </cell>
          <cell r="AN1997">
            <v>0</v>
          </cell>
          <cell r="AP1997">
            <v>0</v>
          </cell>
          <cell r="AT1997">
            <v>0</v>
          </cell>
        </row>
        <row r="1998">
          <cell r="J1998">
            <v>-874999.77</v>
          </cell>
          <cell r="K1998">
            <v>-1458333.1</v>
          </cell>
          <cell r="L1998">
            <v>-2041666.43</v>
          </cell>
          <cell r="M1998">
            <v>-2624999.7599999998</v>
          </cell>
          <cell r="N1998">
            <v>-3208333.09</v>
          </cell>
          <cell r="O1998">
            <v>-291666.42</v>
          </cell>
          <cell r="P1998">
            <v>-874999.75</v>
          </cell>
          <cell r="Q1998">
            <v>-1458333.08</v>
          </cell>
          <cell r="R1998">
            <v>-2041666.41</v>
          </cell>
          <cell r="S1998">
            <v>-2624999.7400000002</v>
          </cell>
          <cell r="T1998">
            <v>-3208333.07</v>
          </cell>
          <cell r="U1998">
            <v>-291666.40000000002</v>
          </cell>
          <cell r="V1998">
            <v>-874999.73</v>
          </cell>
          <cell r="W1998">
            <v>-1458333.06</v>
          </cell>
          <cell r="X1998">
            <v>-2041666.39</v>
          </cell>
          <cell r="Y1998">
            <v>-2624999.7200000002</v>
          </cell>
          <cell r="Z1998">
            <v>-3208333.05</v>
          </cell>
          <cell r="AA1998">
            <v>-291666.38</v>
          </cell>
          <cell r="AD1998">
            <v>-1749999.7666666668</v>
          </cell>
          <cell r="AE1998">
            <v>-1749999.763333333</v>
          </cell>
          <cell r="AF1998">
            <v>-1749999.7599999998</v>
          </cell>
          <cell r="AG1998">
            <v>-1749999.7566666668</v>
          </cell>
          <cell r="AH1998">
            <v>-1749999.7533333332</v>
          </cell>
          <cell r="AI1998">
            <v>-1749999.7499999998</v>
          </cell>
          <cell r="AJ1998">
            <v>-1749999.7466666668</v>
          </cell>
          <cell r="AK1998">
            <v>-1749999.7433333332</v>
          </cell>
          <cell r="AL1998">
            <v>-1749999.7400000002</v>
          </cell>
          <cell r="AM1998">
            <v>-1749999.736666667</v>
          </cell>
          <cell r="AN1998">
            <v>-1749999.7333333334</v>
          </cell>
          <cell r="AP1998">
            <v>-1749999.7266666668</v>
          </cell>
          <cell r="AT1998">
            <v>0</v>
          </cell>
        </row>
        <row r="1999">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D1999">
            <v>0</v>
          </cell>
          <cell r="AE1999">
            <v>0</v>
          </cell>
          <cell r="AF1999">
            <v>0</v>
          </cell>
          <cell r="AG1999">
            <v>0</v>
          </cell>
          <cell r="AH1999">
            <v>0</v>
          </cell>
          <cell r="AI1999">
            <v>0</v>
          </cell>
          <cell r="AJ1999">
            <v>0</v>
          </cell>
          <cell r="AK1999">
            <v>0</v>
          </cell>
          <cell r="AL1999">
            <v>0</v>
          </cell>
          <cell r="AM1999">
            <v>0</v>
          </cell>
          <cell r="AN1999">
            <v>0</v>
          </cell>
          <cell r="AP1999">
            <v>0</v>
          </cell>
          <cell r="AT1999">
            <v>0</v>
          </cell>
        </row>
        <row r="2000">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D2000">
            <v>0</v>
          </cell>
          <cell r="AE2000">
            <v>0</v>
          </cell>
          <cell r="AF2000">
            <v>0</v>
          </cell>
          <cell r="AG2000">
            <v>0</v>
          </cell>
          <cell r="AH2000">
            <v>0</v>
          </cell>
          <cell r="AI2000">
            <v>0</v>
          </cell>
          <cell r="AJ2000">
            <v>0</v>
          </cell>
          <cell r="AK2000">
            <v>0</v>
          </cell>
          <cell r="AL2000">
            <v>0</v>
          </cell>
          <cell r="AM2000">
            <v>0</v>
          </cell>
          <cell r="AN2000">
            <v>0</v>
          </cell>
          <cell r="AP2000">
            <v>0</v>
          </cell>
          <cell r="AT2000">
            <v>0</v>
          </cell>
        </row>
        <row r="2001">
          <cell r="J2001">
            <v>-2808333.1</v>
          </cell>
          <cell r="K2001">
            <v>-3931666.43</v>
          </cell>
          <cell r="L2001">
            <v>-5054999.76</v>
          </cell>
          <cell r="M2001">
            <v>-6178333.0899999999</v>
          </cell>
          <cell r="N2001">
            <v>-561666.42000000004</v>
          </cell>
          <cell r="O2001">
            <v>-1684999.75</v>
          </cell>
          <cell r="P2001">
            <v>-2808333.08</v>
          </cell>
          <cell r="Q2001">
            <v>-3931666.41</v>
          </cell>
          <cell r="R2001">
            <v>-5054999.74</v>
          </cell>
          <cell r="S2001">
            <v>-6178333.0700000003</v>
          </cell>
          <cell r="T2001">
            <v>-561666.4</v>
          </cell>
          <cell r="U2001">
            <v>-1684999.73</v>
          </cell>
          <cell r="V2001">
            <v>-2808333.06</v>
          </cell>
          <cell r="W2001">
            <v>-3931666.39</v>
          </cell>
          <cell r="X2001">
            <v>-5054999.72</v>
          </cell>
          <cell r="Y2001">
            <v>-6178333.0499999998</v>
          </cell>
          <cell r="Z2001">
            <v>-561666.38</v>
          </cell>
          <cell r="AA2001">
            <v>-1684999.71</v>
          </cell>
          <cell r="AD2001">
            <v>-3369999.7633333337</v>
          </cell>
          <cell r="AE2001">
            <v>-3369999.76</v>
          </cell>
          <cell r="AF2001">
            <v>-3369999.7566666664</v>
          </cell>
          <cell r="AG2001">
            <v>-3369999.7533333334</v>
          </cell>
          <cell r="AH2001">
            <v>-3369999.75</v>
          </cell>
          <cell r="AI2001">
            <v>-3369999.7466666661</v>
          </cell>
          <cell r="AJ2001">
            <v>-3369999.7433333336</v>
          </cell>
          <cell r="AK2001">
            <v>-3369999.74</v>
          </cell>
          <cell r="AL2001">
            <v>-3369999.7366666663</v>
          </cell>
          <cell r="AM2001">
            <v>-3369999.7333333329</v>
          </cell>
          <cell r="AN2001">
            <v>-3369999.73</v>
          </cell>
          <cell r="AP2001">
            <v>-3369999.7233333332</v>
          </cell>
          <cell r="AT2001">
            <v>0</v>
          </cell>
        </row>
        <row r="2002">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D2002">
            <v>0</v>
          </cell>
          <cell r="AE2002">
            <v>0</v>
          </cell>
          <cell r="AF2002">
            <v>0</v>
          </cell>
          <cell r="AG2002">
            <v>0</v>
          </cell>
          <cell r="AH2002">
            <v>0</v>
          </cell>
          <cell r="AI2002">
            <v>0</v>
          </cell>
          <cell r="AJ2002">
            <v>0</v>
          </cell>
          <cell r="AK2002">
            <v>0</v>
          </cell>
          <cell r="AL2002">
            <v>0</v>
          </cell>
          <cell r="AM2002">
            <v>0</v>
          </cell>
          <cell r="AN2002">
            <v>0</v>
          </cell>
          <cell r="AP2002">
            <v>0</v>
          </cell>
          <cell r="AT2002" t="str">
            <v>23</v>
          </cell>
        </row>
        <row r="2003">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D2003">
            <v>0</v>
          </cell>
          <cell r="AE2003">
            <v>0</v>
          </cell>
          <cell r="AF2003">
            <v>0</v>
          </cell>
          <cell r="AG2003">
            <v>0</v>
          </cell>
          <cell r="AH2003">
            <v>0</v>
          </cell>
          <cell r="AI2003">
            <v>0</v>
          </cell>
          <cell r="AJ2003">
            <v>0</v>
          </cell>
          <cell r="AK2003">
            <v>0</v>
          </cell>
          <cell r="AL2003">
            <v>0</v>
          </cell>
          <cell r="AM2003">
            <v>0</v>
          </cell>
          <cell r="AN2003">
            <v>0</v>
          </cell>
          <cell r="AP2003">
            <v>0</v>
          </cell>
          <cell r="AT2003">
            <v>0</v>
          </cell>
        </row>
        <row r="2004">
          <cell r="J2004">
            <v>-460251.34</v>
          </cell>
          <cell r="K2004">
            <v>-522264.9</v>
          </cell>
          <cell r="L2004">
            <v>-522264.9</v>
          </cell>
          <cell r="M2004">
            <v>-520938.79</v>
          </cell>
          <cell r="N2004">
            <v>-585439.44999999995</v>
          </cell>
          <cell r="O2004">
            <v>-585439.44999999995</v>
          </cell>
          <cell r="P2004">
            <v>-585439.44999999995</v>
          </cell>
          <cell r="Q2004">
            <v>-651159.63</v>
          </cell>
          <cell r="R2004">
            <v>-651159.63</v>
          </cell>
          <cell r="S2004">
            <v>-651159.63</v>
          </cell>
          <cell r="T2004">
            <v>-717890.72</v>
          </cell>
          <cell r="U2004">
            <v>-717890.72</v>
          </cell>
          <cell r="V2004">
            <v>-717890.72</v>
          </cell>
          <cell r="W2004">
            <v>-790942.18</v>
          </cell>
          <cell r="X2004">
            <v>-790942.18</v>
          </cell>
          <cell r="Y2004">
            <v>-743799.63</v>
          </cell>
          <cell r="Z2004">
            <v>-823031.91</v>
          </cell>
          <cell r="AA2004">
            <v>-823031.91</v>
          </cell>
          <cell r="AD2004">
            <v>-504082.76541666663</v>
          </cell>
          <cell r="AE2004">
            <v>-524079.92958333343</v>
          </cell>
          <cell r="AF2004">
            <v>-544472.19041666668</v>
          </cell>
          <cell r="AG2004">
            <v>-565403.29500000004</v>
          </cell>
          <cell r="AH2004">
            <v>-586873.24333333329</v>
          </cell>
          <cell r="AI2004">
            <v>-608343.19166666665</v>
          </cell>
          <cell r="AJ2004">
            <v>-630273.05249999987</v>
          </cell>
          <cell r="AK2004">
            <v>-652662.82583333319</v>
          </cell>
          <cell r="AL2004">
            <v>-673143.5808333332</v>
          </cell>
          <cell r="AM2004">
            <v>-692329.13499999989</v>
          </cell>
          <cell r="AN2004">
            <v>-712128.50666666648</v>
          </cell>
          <cell r="AP2004">
            <v>-752051.83499999996</v>
          </cell>
          <cell r="AT2004">
            <v>0</v>
          </cell>
        </row>
        <row r="2005">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D2005">
            <v>0</v>
          </cell>
          <cell r="AE2005">
            <v>0</v>
          </cell>
          <cell r="AF2005">
            <v>0</v>
          </cell>
          <cell r="AG2005">
            <v>0</v>
          </cell>
          <cell r="AH2005">
            <v>0</v>
          </cell>
          <cell r="AI2005">
            <v>0</v>
          </cell>
          <cell r="AJ2005">
            <v>0</v>
          </cell>
          <cell r="AK2005">
            <v>0</v>
          </cell>
          <cell r="AL2005">
            <v>0</v>
          </cell>
          <cell r="AM2005">
            <v>0</v>
          </cell>
          <cell r="AN2005">
            <v>0</v>
          </cell>
          <cell r="AP2005">
            <v>0</v>
          </cell>
          <cell r="AT2005">
            <v>0</v>
          </cell>
        </row>
        <row r="2006">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D2006">
            <v>0</v>
          </cell>
          <cell r="AE2006">
            <v>0</v>
          </cell>
          <cell r="AF2006">
            <v>0</v>
          </cell>
          <cell r="AG2006">
            <v>0</v>
          </cell>
          <cell r="AH2006">
            <v>0</v>
          </cell>
          <cell r="AI2006">
            <v>0</v>
          </cell>
          <cell r="AJ2006">
            <v>0</v>
          </cell>
          <cell r="AK2006">
            <v>0</v>
          </cell>
          <cell r="AL2006">
            <v>0</v>
          </cell>
          <cell r="AM2006">
            <v>0</v>
          </cell>
          <cell r="AN2006">
            <v>0</v>
          </cell>
          <cell r="AP2006">
            <v>0</v>
          </cell>
          <cell r="AT2006">
            <v>0</v>
          </cell>
        </row>
        <row r="2007">
          <cell r="J2007">
            <v>-4387500</v>
          </cell>
          <cell r="K2007">
            <v>-6142500</v>
          </cell>
          <cell r="L2007">
            <v>-7897500</v>
          </cell>
          <cell r="M2007">
            <v>-9652500</v>
          </cell>
          <cell r="N2007">
            <v>-877500</v>
          </cell>
          <cell r="O2007">
            <v>-2632500</v>
          </cell>
          <cell r="P2007">
            <v>-4387500</v>
          </cell>
          <cell r="Q2007">
            <v>-6142500</v>
          </cell>
          <cell r="R2007">
            <v>-7897500</v>
          </cell>
          <cell r="S2007">
            <v>-9652500</v>
          </cell>
          <cell r="T2007">
            <v>-877500</v>
          </cell>
          <cell r="U2007">
            <v>-2632500</v>
          </cell>
          <cell r="V2007">
            <v>-4387500</v>
          </cell>
          <cell r="W2007">
            <v>-6142500</v>
          </cell>
          <cell r="X2007">
            <v>-7897500</v>
          </cell>
          <cell r="Y2007">
            <v>-9652500</v>
          </cell>
          <cell r="Z2007">
            <v>-877500</v>
          </cell>
          <cell r="AA2007">
            <v>-2632500</v>
          </cell>
          <cell r="AD2007">
            <v>-5265000</v>
          </cell>
          <cell r="AE2007">
            <v>-5265000</v>
          </cell>
          <cell r="AF2007">
            <v>-5265000</v>
          </cell>
          <cell r="AG2007">
            <v>-5265000</v>
          </cell>
          <cell r="AH2007">
            <v>-5265000</v>
          </cell>
          <cell r="AI2007">
            <v>-5265000</v>
          </cell>
          <cell r="AJ2007">
            <v>-5265000</v>
          </cell>
          <cell r="AK2007">
            <v>-5265000</v>
          </cell>
          <cell r="AL2007">
            <v>-5265000</v>
          </cell>
          <cell r="AM2007">
            <v>-5265000</v>
          </cell>
          <cell r="AN2007">
            <v>-5265000</v>
          </cell>
          <cell r="AP2007">
            <v>-5265000</v>
          </cell>
          <cell r="AT2007">
            <v>0</v>
          </cell>
        </row>
        <row r="2008">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D2008">
            <v>0</v>
          </cell>
          <cell r="AE2008">
            <v>0</v>
          </cell>
          <cell r="AF2008">
            <v>0</v>
          </cell>
          <cell r="AG2008">
            <v>0</v>
          </cell>
          <cell r="AH2008">
            <v>0</v>
          </cell>
          <cell r="AI2008">
            <v>0</v>
          </cell>
          <cell r="AJ2008">
            <v>0</v>
          </cell>
          <cell r="AK2008">
            <v>0</v>
          </cell>
          <cell r="AL2008">
            <v>0</v>
          </cell>
          <cell r="AM2008">
            <v>0</v>
          </cell>
          <cell r="AN2008">
            <v>0</v>
          </cell>
          <cell r="AP2008">
            <v>0</v>
          </cell>
          <cell r="AT2008">
            <v>0</v>
          </cell>
        </row>
        <row r="2009">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D2009">
            <v>0</v>
          </cell>
          <cell r="AE2009">
            <v>0</v>
          </cell>
          <cell r="AF2009">
            <v>0</v>
          </cell>
          <cell r="AG2009">
            <v>0</v>
          </cell>
          <cell r="AH2009">
            <v>0</v>
          </cell>
          <cell r="AI2009">
            <v>0</v>
          </cell>
          <cell r="AJ2009">
            <v>0</v>
          </cell>
          <cell r="AK2009">
            <v>0</v>
          </cell>
          <cell r="AL2009">
            <v>0</v>
          </cell>
          <cell r="AM2009">
            <v>0</v>
          </cell>
          <cell r="AN2009">
            <v>0</v>
          </cell>
          <cell r="AP2009">
            <v>0</v>
          </cell>
          <cell r="AT2009">
            <v>0</v>
          </cell>
        </row>
        <row r="2010">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D2010">
            <v>0</v>
          </cell>
          <cell r="AE2010">
            <v>0</v>
          </cell>
          <cell r="AF2010">
            <v>0</v>
          </cell>
          <cell r="AG2010">
            <v>0</v>
          </cell>
          <cell r="AH2010">
            <v>0</v>
          </cell>
          <cell r="AI2010">
            <v>0</v>
          </cell>
          <cell r="AJ2010">
            <v>0</v>
          </cell>
          <cell r="AK2010">
            <v>0</v>
          </cell>
          <cell r="AL2010">
            <v>0</v>
          </cell>
          <cell r="AM2010">
            <v>0</v>
          </cell>
          <cell r="AN2010">
            <v>0</v>
          </cell>
          <cell r="AP2010">
            <v>0</v>
          </cell>
          <cell r="AT2010">
            <v>0</v>
          </cell>
        </row>
        <row r="2011">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D2011">
            <v>0</v>
          </cell>
          <cell r="AE2011">
            <v>0</v>
          </cell>
          <cell r="AF2011">
            <v>0</v>
          </cell>
          <cell r="AG2011">
            <v>0</v>
          </cell>
          <cell r="AH2011">
            <v>0</v>
          </cell>
          <cell r="AI2011">
            <v>0</v>
          </cell>
          <cell r="AJ2011">
            <v>0</v>
          </cell>
          <cell r="AK2011">
            <v>0</v>
          </cell>
          <cell r="AL2011">
            <v>0</v>
          </cell>
          <cell r="AM2011">
            <v>0</v>
          </cell>
          <cell r="AN2011">
            <v>0</v>
          </cell>
          <cell r="AP2011">
            <v>0</v>
          </cell>
          <cell r="AT2011">
            <v>0</v>
          </cell>
        </row>
        <row r="2012">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D2012">
            <v>0</v>
          </cell>
          <cell r="AE2012">
            <v>0</v>
          </cell>
          <cell r="AF2012">
            <v>0</v>
          </cell>
          <cell r="AG2012">
            <v>0</v>
          </cell>
          <cell r="AH2012">
            <v>0</v>
          </cell>
          <cell r="AI2012">
            <v>0</v>
          </cell>
          <cell r="AJ2012">
            <v>0</v>
          </cell>
          <cell r="AK2012">
            <v>0</v>
          </cell>
          <cell r="AL2012">
            <v>0</v>
          </cell>
          <cell r="AM2012">
            <v>0</v>
          </cell>
          <cell r="AN2012">
            <v>0</v>
          </cell>
          <cell r="AP2012">
            <v>0</v>
          </cell>
          <cell r="AT2012">
            <v>0</v>
          </cell>
        </row>
        <row r="2013">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D2013">
            <v>0</v>
          </cell>
          <cell r="AE2013">
            <v>0</v>
          </cell>
          <cell r="AF2013">
            <v>0</v>
          </cell>
          <cell r="AG2013">
            <v>0</v>
          </cell>
          <cell r="AH2013">
            <v>0</v>
          </cell>
          <cell r="AI2013">
            <v>0</v>
          </cell>
          <cell r="AJ2013">
            <v>0</v>
          </cell>
          <cell r="AK2013">
            <v>0</v>
          </cell>
          <cell r="AL2013">
            <v>0</v>
          </cell>
          <cell r="AM2013">
            <v>0</v>
          </cell>
          <cell r="AN2013">
            <v>0</v>
          </cell>
          <cell r="AP2013">
            <v>0</v>
          </cell>
          <cell r="AT2013">
            <v>0</v>
          </cell>
        </row>
        <row r="2014">
          <cell r="J2014">
            <v>-6891826.7300000004</v>
          </cell>
          <cell r="K2014">
            <v>-1180368.3999999999</v>
          </cell>
          <cell r="L2014">
            <v>-2322660.0699999998</v>
          </cell>
          <cell r="M2014">
            <v>-3464951.74</v>
          </cell>
          <cell r="N2014">
            <v>-4607243.41</v>
          </cell>
          <cell r="O2014">
            <v>-5749535.0800000001</v>
          </cell>
          <cell r="P2014">
            <v>-6891826.75</v>
          </cell>
          <cell r="Q2014">
            <v>-1180368.42</v>
          </cell>
          <cell r="R2014">
            <v>-2322660.09</v>
          </cell>
          <cell r="S2014">
            <v>-3464951.76</v>
          </cell>
          <cell r="T2014">
            <v>-4607243.43</v>
          </cell>
          <cell r="U2014">
            <v>-5749535.0999999996</v>
          </cell>
          <cell r="V2014">
            <v>-6891826.7699999996</v>
          </cell>
          <cell r="W2014">
            <v>-1180368.44</v>
          </cell>
          <cell r="X2014">
            <v>-2322660.11</v>
          </cell>
          <cell r="Y2014">
            <v>-3464951.78</v>
          </cell>
          <cell r="Z2014">
            <v>-4607243.45</v>
          </cell>
          <cell r="AA2014">
            <v>-5749535.1200000001</v>
          </cell>
          <cell r="AD2014">
            <v>-4036097.566666666</v>
          </cell>
          <cell r="AE2014">
            <v>-4036097.5700000003</v>
          </cell>
          <cell r="AF2014">
            <v>-4036097.5733333337</v>
          </cell>
          <cell r="AG2014">
            <v>-4036097.5766666667</v>
          </cell>
          <cell r="AH2014">
            <v>-4036097.5799999996</v>
          </cell>
          <cell r="AI2014">
            <v>-4036097.583333334</v>
          </cell>
          <cell r="AJ2014">
            <v>-4036097.5866666674</v>
          </cell>
          <cell r="AK2014">
            <v>-4036097.59</v>
          </cell>
          <cell r="AL2014">
            <v>-4036097.5933333333</v>
          </cell>
          <cell r="AM2014">
            <v>-4036097.5966666671</v>
          </cell>
          <cell r="AN2014">
            <v>-4036097.6</v>
          </cell>
          <cell r="AP2014">
            <v>-4036097.606666666</v>
          </cell>
          <cell r="AT2014">
            <v>0</v>
          </cell>
        </row>
        <row r="2015">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D2015">
            <v>0</v>
          </cell>
          <cell r="AE2015">
            <v>0</v>
          </cell>
          <cell r="AF2015">
            <v>0</v>
          </cell>
          <cell r="AG2015">
            <v>0</v>
          </cell>
          <cell r="AH2015">
            <v>0</v>
          </cell>
          <cell r="AI2015">
            <v>0</v>
          </cell>
          <cell r="AJ2015">
            <v>0</v>
          </cell>
          <cell r="AK2015">
            <v>0</v>
          </cell>
          <cell r="AL2015">
            <v>0</v>
          </cell>
          <cell r="AM2015">
            <v>0</v>
          </cell>
          <cell r="AN2015">
            <v>0</v>
          </cell>
          <cell r="AP2015">
            <v>0</v>
          </cell>
          <cell r="AT2015">
            <v>0</v>
          </cell>
        </row>
        <row r="2016">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D2016">
            <v>0</v>
          </cell>
          <cell r="AE2016">
            <v>0</v>
          </cell>
          <cell r="AF2016">
            <v>0</v>
          </cell>
          <cell r="AG2016">
            <v>0</v>
          </cell>
          <cell r="AH2016">
            <v>0</v>
          </cell>
          <cell r="AI2016">
            <v>0</v>
          </cell>
          <cell r="AJ2016">
            <v>0</v>
          </cell>
          <cell r="AK2016">
            <v>0</v>
          </cell>
          <cell r="AL2016">
            <v>0</v>
          </cell>
          <cell r="AM2016">
            <v>0</v>
          </cell>
          <cell r="AN2016">
            <v>0</v>
          </cell>
          <cell r="AP2016">
            <v>0</v>
          </cell>
          <cell r="AT2016" t="str">
            <v>57</v>
          </cell>
        </row>
        <row r="2017">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D2017">
            <v>0</v>
          </cell>
          <cell r="AE2017">
            <v>0</v>
          </cell>
          <cell r="AF2017">
            <v>0</v>
          </cell>
          <cell r="AG2017">
            <v>0</v>
          </cell>
          <cell r="AH2017">
            <v>0</v>
          </cell>
          <cell r="AI2017">
            <v>0</v>
          </cell>
          <cell r="AJ2017">
            <v>0</v>
          </cell>
          <cell r="AK2017">
            <v>0</v>
          </cell>
          <cell r="AL2017">
            <v>0</v>
          </cell>
          <cell r="AM2017">
            <v>0</v>
          </cell>
          <cell r="AN2017">
            <v>0</v>
          </cell>
          <cell r="AP2017">
            <v>0</v>
          </cell>
          <cell r="AT2017">
            <v>0</v>
          </cell>
        </row>
        <row r="2018">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D2018">
            <v>0</v>
          </cell>
          <cell r="AE2018">
            <v>0</v>
          </cell>
          <cell r="AF2018">
            <v>0</v>
          </cell>
          <cell r="AG2018">
            <v>0</v>
          </cell>
          <cell r="AH2018">
            <v>0</v>
          </cell>
          <cell r="AI2018">
            <v>0</v>
          </cell>
          <cell r="AJ2018">
            <v>0</v>
          </cell>
          <cell r="AK2018">
            <v>0</v>
          </cell>
          <cell r="AL2018">
            <v>0</v>
          </cell>
          <cell r="AM2018">
            <v>0</v>
          </cell>
          <cell r="AN2018">
            <v>0</v>
          </cell>
          <cell r="AP2018">
            <v>0</v>
          </cell>
          <cell r="AT2018">
            <v>0</v>
          </cell>
        </row>
        <row r="2019">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D2019">
            <v>0</v>
          </cell>
          <cell r="AE2019">
            <v>0</v>
          </cell>
          <cell r="AF2019">
            <v>0</v>
          </cell>
          <cell r="AG2019">
            <v>0</v>
          </cell>
          <cell r="AH2019">
            <v>0</v>
          </cell>
          <cell r="AI2019">
            <v>0</v>
          </cell>
          <cell r="AJ2019">
            <v>0</v>
          </cell>
          <cell r="AK2019">
            <v>0</v>
          </cell>
          <cell r="AL2019">
            <v>0</v>
          </cell>
          <cell r="AM2019">
            <v>0</v>
          </cell>
          <cell r="AN2019">
            <v>0</v>
          </cell>
          <cell r="AP2019">
            <v>0</v>
          </cell>
          <cell r="AT2019">
            <v>0</v>
          </cell>
        </row>
        <row r="2020">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D2020">
            <v>0</v>
          </cell>
          <cell r="AE2020">
            <v>0</v>
          </cell>
          <cell r="AF2020">
            <v>0</v>
          </cell>
          <cell r="AG2020">
            <v>0</v>
          </cell>
          <cell r="AH2020">
            <v>0</v>
          </cell>
          <cell r="AI2020">
            <v>0</v>
          </cell>
          <cell r="AJ2020">
            <v>0</v>
          </cell>
          <cell r="AK2020">
            <v>0</v>
          </cell>
          <cell r="AL2020">
            <v>0</v>
          </cell>
          <cell r="AM2020">
            <v>0</v>
          </cell>
          <cell r="AN2020">
            <v>0</v>
          </cell>
          <cell r="AP2020">
            <v>0</v>
          </cell>
          <cell r="AT2020">
            <v>0</v>
          </cell>
        </row>
        <row r="2021">
          <cell r="J2021">
            <v>-7750637.7599999998</v>
          </cell>
          <cell r="K2021">
            <v>-746471.09</v>
          </cell>
          <cell r="L2021">
            <v>-2147304.42</v>
          </cell>
          <cell r="M2021">
            <v>-3548137.75</v>
          </cell>
          <cell r="N2021">
            <v>-4948971.08</v>
          </cell>
          <cell r="O2021">
            <v>-6349804.4100000001</v>
          </cell>
          <cell r="P2021">
            <v>-7750637.7400000002</v>
          </cell>
          <cell r="Q2021">
            <v>-746471.07</v>
          </cell>
          <cell r="R2021">
            <v>-2147304.4</v>
          </cell>
          <cell r="S2021">
            <v>-3548137.73</v>
          </cell>
          <cell r="T2021">
            <v>-4948971.0599999996</v>
          </cell>
          <cell r="U2021">
            <v>-6349804.3899999997</v>
          </cell>
          <cell r="V2021">
            <v>-7750637.7199999997</v>
          </cell>
          <cell r="W2021">
            <v>-746471.05</v>
          </cell>
          <cell r="X2021">
            <v>-2147304.38</v>
          </cell>
          <cell r="Y2021">
            <v>-3548137.71</v>
          </cell>
          <cell r="Z2021">
            <v>-4948971.04</v>
          </cell>
          <cell r="AA2021">
            <v>-6349804.3700000001</v>
          </cell>
          <cell r="AD2021">
            <v>-4248554.4233333338</v>
          </cell>
          <cell r="AE2021">
            <v>-4248554.4200000009</v>
          </cell>
          <cell r="AF2021">
            <v>-4248554.416666666</v>
          </cell>
          <cell r="AG2021">
            <v>-4248554.4133333331</v>
          </cell>
          <cell r="AH2021">
            <v>-4248554.41</v>
          </cell>
          <cell r="AI2021">
            <v>-4248554.4066666672</v>
          </cell>
          <cell r="AJ2021">
            <v>-4248554.4033333333</v>
          </cell>
          <cell r="AK2021">
            <v>-4248554.3999999994</v>
          </cell>
          <cell r="AL2021">
            <v>-4248554.3966666656</v>
          </cell>
          <cell r="AM2021">
            <v>-4248554.3933333335</v>
          </cell>
          <cell r="AN2021">
            <v>-4248554.3899999997</v>
          </cell>
          <cell r="AP2021">
            <v>-4248554.3833333328</v>
          </cell>
          <cell r="AT2021">
            <v>0</v>
          </cell>
        </row>
        <row r="2022">
          <cell r="J2022">
            <v>-3973533.33</v>
          </cell>
          <cell r="K2022">
            <v>-5542033.3300000001</v>
          </cell>
          <cell r="L2022">
            <v>-7110533.3300000001</v>
          </cell>
          <cell r="M2022">
            <v>-8679033.3300000001</v>
          </cell>
          <cell r="N2022">
            <v>-836533.33</v>
          </cell>
          <cell r="O2022">
            <v>-2405033.33</v>
          </cell>
          <cell r="P2022">
            <v>-3973533.33</v>
          </cell>
          <cell r="Q2022">
            <v>-5542033.3300000001</v>
          </cell>
          <cell r="R2022">
            <v>-7110533.3300000001</v>
          </cell>
          <cell r="S2022">
            <v>-8679033.3300000001</v>
          </cell>
          <cell r="T2022">
            <v>-836533.33</v>
          </cell>
          <cell r="U2022">
            <v>-2405033.33</v>
          </cell>
          <cell r="V2022">
            <v>-3973533.33</v>
          </cell>
          <cell r="W2022">
            <v>-5542033.3300000001</v>
          </cell>
          <cell r="X2022">
            <v>-7110533.3300000001</v>
          </cell>
          <cell r="Y2022">
            <v>-8679033.3300000001</v>
          </cell>
          <cell r="Z2022">
            <v>-836533.33</v>
          </cell>
          <cell r="AA2022">
            <v>-2405033.33</v>
          </cell>
          <cell r="AD2022">
            <v>-4757783.3299999991</v>
          </cell>
          <cell r="AE2022">
            <v>-4757783.3299999991</v>
          </cell>
          <cell r="AF2022">
            <v>-4757783.3299999991</v>
          </cell>
          <cell r="AG2022">
            <v>-4757783.3299999991</v>
          </cell>
          <cell r="AH2022">
            <v>-4757783.3299999991</v>
          </cell>
          <cell r="AI2022">
            <v>-4757783.3299999991</v>
          </cell>
          <cell r="AJ2022">
            <v>-4757783.3299999991</v>
          </cell>
          <cell r="AK2022">
            <v>-4757783.3299999991</v>
          </cell>
          <cell r="AL2022">
            <v>-4757783.3299999991</v>
          </cell>
          <cell r="AM2022">
            <v>-4757783.3299999991</v>
          </cell>
          <cell r="AN2022">
            <v>-4757783.3299999991</v>
          </cell>
          <cell r="AP2022">
            <v>-4757783.3299999991</v>
          </cell>
          <cell r="AT2022">
            <v>0</v>
          </cell>
        </row>
        <row r="2023">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D2023">
            <v>0</v>
          </cell>
          <cell r="AE2023">
            <v>0</v>
          </cell>
          <cell r="AF2023">
            <v>0</v>
          </cell>
          <cell r="AG2023">
            <v>0</v>
          </cell>
          <cell r="AH2023">
            <v>0</v>
          </cell>
          <cell r="AI2023">
            <v>0</v>
          </cell>
          <cell r="AJ2023">
            <v>0</v>
          </cell>
          <cell r="AK2023">
            <v>0</v>
          </cell>
          <cell r="AL2023">
            <v>0</v>
          </cell>
          <cell r="AM2023">
            <v>0</v>
          </cell>
          <cell r="AN2023">
            <v>0</v>
          </cell>
          <cell r="AP2023">
            <v>0</v>
          </cell>
          <cell r="AT2023">
            <v>0</v>
          </cell>
        </row>
        <row r="2024">
          <cell r="J2024">
            <v>-8717500.1799999997</v>
          </cell>
          <cell r="K2024">
            <v>-1452916.85</v>
          </cell>
          <cell r="L2024">
            <v>-2905833.52</v>
          </cell>
          <cell r="M2024">
            <v>-4358750.1900000004</v>
          </cell>
          <cell r="N2024">
            <v>-5811666.8600000003</v>
          </cell>
          <cell r="O2024">
            <v>-7264583.5300000003</v>
          </cell>
          <cell r="P2024">
            <v>-8717500.1999999993</v>
          </cell>
          <cell r="Q2024">
            <v>-1452916.87</v>
          </cell>
          <cell r="R2024">
            <v>-2905833.54</v>
          </cell>
          <cell r="S2024">
            <v>-4358750.21</v>
          </cell>
          <cell r="T2024">
            <v>-5811666.8799999999</v>
          </cell>
          <cell r="U2024">
            <v>-7264583.5499999998</v>
          </cell>
          <cell r="V2024">
            <v>-8717500.2200000007</v>
          </cell>
          <cell r="W2024">
            <v>-1452916.89</v>
          </cell>
          <cell r="X2024">
            <v>-2905833.56</v>
          </cell>
          <cell r="Y2024">
            <v>-4358750.2300000004</v>
          </cell>
          <cell r="Z2024">
            <v>-5811666.9000000004</v>
          </cell>
          <cell r="AA2024">
            <v>-7264583.5700000003</v>
          </cell>
          <cell r="AD2024">
            <v>-5085208.5166666666</v>
          </cell>
          <cell r="AE2024">
            <v>-5085208.5199999996</v>
          </cell>
          <cell r="AF2024">
            <v>-5085208.5233333334</v>
          </cell>
          <cell r="AG2024">
            <v>-5085208.5266666664</v>
          </cell>
          <cell r="AH2024">
            <v>-5085208.53</v>
          </cell>
          <cell r="AI2024">
            <v>-5085208.5333333341</v>
          </cell>
          <cell r="AJ2024">
            <v>-5085208.5366666662</v>
          </cell>
          <cell r="AK2024">
            <v>-5085208.54</v>
          </cell>
          <cell r="AL2024">
            <v>-5085208.5433333339</v>
          </cell>
          <cell r="AM2024">
            <v>-5085208.5466666678</v>
          </cell>
          <cell r="AN2024">
            <v>-5085208.5500000007</v>
          </cell>
          <cell r="AP2024">
            <v>-5060645.3416666668</v>
          </cell>
          <cell r="AT2024">
            <v>0</v>
          </cell>
        </row>
        <row r="2025">
          <cell r="J2025">
            <v>-199310.39</v>
          </cell>
          <cell r="K2025">
            <v>-9805.67</v>
          </cell>
          <cell r="L2025">
            <v>-100832.21</v>
          </cell>
          <cell r="M2025">
            <v>-201796.21</v>
          </cell>
          <cell r="N2025">
            <v>-8810.1299999999992</v>
          </cell>
          <cell r="O2025">
            <v>-100870.24</v>
          </cell>
          <cell r="P2025">
            <v>-198578.24</v>
          </cell>
          <cell r="Q2025">
            <v>-12007.52</v>
          </cell>
          <cell r="R2025">
            <v>-104067.63</v>
          </cell>
          <cell r="S2025">
            <v>-195262.63</v>
          </cell>
          <cell r="T2025">
            <v>-8691.91</v>
          </cell>
          <cell r="U2025">
            <v>-97689.58</v>
          </cell>
          <cell r="V2025">
            <v>-198653.58</v>
          </cell>
          <cell r="W2025">
            <v>-8826.86</v>
          </cell>
          <cell r="X2025">
            <v>-100836.99</v>
          </cell>
          <cell r="Y2025">
            <v>-201320.99</v>
          </cell>
          <cell r="Z2025">
            <v>-11180.27</v>
          </cell>
          <cell r="AA2025">
            <v>-26832.21</v>
          </cell>
          <cell r="AD2025">
            <v>-102996.33291666665</v>
          </cell>
          <cell r="AE2025">
            <v>-103204.41833333333</v>
          </cell>
          <cell r="AF2025">
            <v>-103291.13166666667</v>
          </cell>
          <cell r="AG2025">
            <v>-103215.38666666666</v>
          </cell>
          <cell r="AH2025">
            <v>-103157.06375000002</v>
          </cell>
          <cell r="AI2025">
            <v>-103116.16291666667</v>
          </cell>
          <cell r="AJ2025">
            <v>-103048.01208333333</v>
          </cell>
          <cell r="AK2025">
            <v>-103007.42750000001</v>
          </cell>
          <cell r="AL2025">
            <v>-102987.82583333332</v>
          </cell>
          <cell r="AM2025">
            <v>-103066.78083333332</v>
          </cell>
          <cell r="AN2025">
            <v>-100080.61875000001</v>
          </cell>
          <cell r="AP2025">
            <v>-92812.611250000002</v>
          </cell>
          <cell r="AT2025">
            <v>0</v>
          </cell>
        </row>
        <row r="2026">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D2026">
            <v>0</v>
          </cell>
          <cell r="AE2026">
            <v>0</v>
          </cell>
          <cell r="AF2026">
            <v>0</v>
          </cell>
          <cell r="AG2026">
            <v>0</v>
          </cell>
          <cell r="AH2026">
            <v>0</v>
          </cell>
          <cell r="AI2026">
            <v>0</v>
          </cell>
          <cell r="AJ2026">
            <v>0</v>
          </cell>
          <cell r="AK2026">
            <v>0</v>
          </cell>
          <cell r="AL2026">
            <v>0</v>
          </cell>
          <cell r="AM2026">
            <v>0</v>
          </cell>
          <cell r="AN2026">
            <v>0</v>
          </cell>
          <cell r="AP2026">
            <v>0</v>
          </cell>
          <cell r="AT2026">
            <v>0</v>
          </cell>
        </row>
        <row r="2027">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D2027">
            <v>0</v>
          </cell>
          <cell r="AE2027">
            <v>0</v>
          </cell>
          <cell r="AF2027">
            <v>0</v>
          </cell>
          <cell r="AG2027">
            <v>0</v>
          </cell>
          <cell r="AH2027">
            <v>0</v>
          </cell>
          <cell r="AI2027">
            <v>0</v>
          </cell>
          <cell r="AJ2027">
            <v>0</v>
          </cell>
          <cell r="AK2027">
            <v>0</v>
          </cell>
          <cell r="AL2027">
            <v>0</v>
          </cell>
          <cell r="AM2027">
            <v>0</v>
          </cell>
          <cell r="AN2027">
            <v>0</v>
          </cell>
          <cell r="AP2027">
            <v>0</v>
          </cell>
          <cell r="AT2027">
            <v>0</v>
          </cell>
        </row>
        <row r="2028">
          <cell r="J2028">
            <v>-3358250</v>
          </cell>
          <cell r="K2028">
            <v>-5037375</v>
          </cell>
          <cell r="L2028">
            <v>-6716500</v>
          </cell>
          <cell r="M2028">
            <v>-8395625</v>
          </cell>
          <cell r="N2028">
            <v>-10074750</v>
          </cell>
          <cell r="O2028">
            <v>-1679125</v>
          </cell>
          <cell r="P2028">
            <v>-3358250</v>
          </cell>
          <cell r="Q2028">
            <v>-5037375</v>
          </cell>
          <cell r="R2028">
            <v>-6716500</v>
          </cell>
          <cell r="S2028">
            <v>-8395625</v>
          </cell>
          <cell r="T2028">
            <v>-10074750</v>
          </cell>
          <cell r="U2028">
            <v>-1679125</v>
          </cell>
          <cell r="V2028">
            <v>-3358250</v>
          </cell>
          <cell r="W2028">
            <v>-5037375</v>
          </cell>
          <cell r="X2028">
            <v>-6716500</v>
          </cell>
          <cell r="Y2028">
            <v>-8395625</v>
          </cell>
          <cell r="Z2028">
            <v>-10074750</v>
          </cell>
          <cell r="AA2028">
            <v>-1679125</v>
          </cell>
          <cell r="AD2028">
            <v>-5876937.5</v>
          </cell>
          <cell r="AE2028">
            <v>-5876937.5</v>
          </cell>
          <cell r="AF2028">
            <v>-5876937.5</v>
          </cell>
          <cell r="AG2028">
            <v>-5876937.5</v>
          </cell>
          <cell r="AH2028">
            <v>-5876937.5</v>
          </cell>
          <cell r="AI2028">
            <v>-5876937.5</v>
          </cell>
          <cell r="AJ2028">
            <v>-5876937.5</v>
          </cell>
          <cell r="AK2028">
            <v>-5876937.5</v>
          </cell>
          <cell r="AL2028">
            <v>-5876937.5</v>
          </cell>
          <cell r="AM2028">
            <v>-5876937.5</v>
          </cell>
          <cell r="AN2028">
            <v>-5876937.5</v>
          </cell>
          <cell r="AP2028">
            <v>-5876937.5</v>
          </cell>
          <cell r="AT2028">
            <v>0</v>
          </cell>
        </row>
        <row r="2029">
          <cell r="J2029">
            <v>-4028330.01</v>
          </cell>
          <cell r="K2029">
            <v>-5597809.1799999997</v>
          </cell>
          <cell r="L2029">
            <v>-7167288.3499999996</v>
          </cell>
          <cell r="M2029">
            <v>-8736767.5199999996</v>
          </cell>
          <cell r="N2029">
            <v>-889371.69</v>
          </cell>
          <cell r="O2029">
            <v>-2458850.86</v>
          </cell>
          <cell r="P2029">
            <v>-4028330.03</v>
          </cell>
          <cell r="Q2029">
            <v>-5597809.2000000002</v>
          </cell>
          <cell r="R2029">
            <v>-7167288.3700000001</v>
          </cell>
          <cell r="S2029">
            <v>-8736767.5399999991</v>
          </cell>
          <cell r="T2029">
            <v>-889371.71</v>
          </cell>
          <cell r="U2029">
            <v>-2458850.88</v>
          </cell>
          <cell r="V2029">
            <v>-4028330.05</v>
          </cell>
          <cell r="W2029">
            <v>-5597809.2199999997</v>
          </cell>
          <cell r="X2029">
            <v>-7167288.3899999997</v>
          </cell>
          <cell r="Y2029">
            <v>-8736767.5600000005</v>
          </cell>
          <cell r="Z2029">
            <v>-889371.73</v>
          </cell>
          <cell r="AA2029">
            <v>-2458850.9</v>
          </cell>
          <cell r="AD2029">
            <v>-4813069.5966666667</v>
          </cell>
          <cell r="AE2029">
            <v>-4813069.5999999996</v>
          </cell>
          <cell r="AF2029">
            <v>-4813069.6033333326</v>
          </cell>
          <cell r="AG2029">
            <v>-4813069.6066666665</v>
          </cell>
          <cell r="AH2029">
            <v>-4813069.6100000003</v>
          </cell>
          <cell r="AI2029">
            <v>-4813069.6133333333</v>
          </cell>
          <cell r="AJ2029">
            <v>-4813069.6166666662</v>
          </cell>
          <cell r="AK2029">
            <v>-4813069.6199999992</v>
          </cell>
          <cell r="AL2029">
            <v>-4813069.6233333331</v>
          </cell>
          <cell r="AM2029">
            <v>-4813069.6266666669</v>
          </cell>
          <cell r="AN2029">
            <v>-4813069.63</v>
          </cell>
          <cell r="AP2029">
            <v>-4813069.6366666658</v>
          </cell>
          <cell r="AT2029">
            <v>0</v>
          </cell>
        </row>
        <row r="2030">
          <cell r="J2030">
            <v>-5443777.5300000003</v>
          </cell>
          <cell r="K2030">
            <v>-6644610.8600000003</v>
          </cell>
          <cell r="L2030">
            <v>-640444.18999999994</v>
          </cell>
          <cell r="M2030">
            <v>-1841277.52</v>
          </cell>
          <cell r="N2030">
            <v>-3042110.85</v>
          </cell>
          <cell r="O2030">
            <v>-4242944.18</v>
          </cell>
          <cell r="P2030">
            <v>-5443777.5099999998</v>
          </cell>
          <cell r="Q2030">
            <v>-6644610.8399999999</v>
          </cell>
          <cell r="R2030">
            <v>-640444.17000000004</v>
          </cell>
          <cell r="S2030">
            <v>-1841277.5</v>
          </cell>
          <cell r="T2030">
            <v>-3042110.83</v>
          </cell>
          <cell r="U2030">
            <v>-4242944.16</v>
          </cell>
          <cell r="V2030">
            <v>-5443777.4900000002</v>
          </cell>
          <cell r="W2030">
            <v>-6644610.8200000003</v>
          </cell>
          <cell r="X2030">
            <v>-640444.15</v>
          </cell>
          <cell r="Y2030">
            <v>-1841277.48</v>
          </cell>
          <cell r="Z2030">
            <v>-3042110.81</v>
          </cell>
          <cell r="AA2030">
            <v>-4242944.1399999997</v>
          </cell>
          <cell r="AD2030">
            <v>-3642527.5266666668</v>
          </cell>
          <cell r="AE2030">
            <v>-3642527.5233333334</v>
          </cell>
          <cell r="AF2030">
            <v>-3642527.52</v>
          </cell>
          <cell r="AG2030">
            <v>-3642527.5166666675</v>
          </cell>
          <cell r="AH2030">
            <v>-3642527.5133333337</v>
          </cell>
          <cell r="AI2030">
            <v>-3642527.51</v>
          </cell>
          <cell r="AJ2030">
            <v>-3642527.5066666664</v>
          </cell>
          <cell r="AK2030">
            <v>-3642527.5033333334</v>
          </cell>
          <cell r="AL2030">
            <v>-3642527.5</v>
          </cell>
          <cell r="AM2030">
            <v>-3642527.4966666661</v>
          </cell>
          <cell r="AN2030">
            <v>-3642527.4933333336</v>
          </cell>
          <cell r="AP2030">
            <v>-3642527.4866666663</v>
          </cell>
          <cell r="AT2030">
            <v>0</v>
          </cell>
        </row>
        <row r="2031">
          <cell r="J2031">
            <v>-2208216.66</v>
          </cell>
          <cell r="K2031">
            <v>-3617716.66</v>
          </cell>
          <cell r="L2031">
            <v>-5027216.66</v>
          </cell>
          <cell r="M2031">
            <v>-6436716.6600000001</v>
          </cell>
          <cell r="N2031">
            <v>-7846216.6600000001</v>
          </cell>
          <cell r="O2031">
            <v>-798716.66</v>
          </cell>
          <cell r="P2031">
            <v>-2208216.66</v>
          </cell>
          <cell r="Q2031">
            <v>-3617716.66</v>
          </cell>
          <cell r="R2031">
            <v>-5027216.66</v>
          </cell>
          <cell r="S2031">
            <v>-6436716.6600000001</v>
          </cell>
          <cell r="T2031">
            <v>-7846216.6600000001</v>
          </cell>
          <cell r="U2031">
            <v>-798716.66</v>
          </cell>
          <cell r="V2031">
            <v>-2208216.66</v>
          </cell>
          <cell r="W2031">
            <v>-3617716.66</v>
          </cell>
          <cell r="X2031">
            <v>-5027216.66</v>
          </cell>
          <cell r="Y2031">
            <v>-6436716.6600000001</v>
          </cell>
          <cell r="Z2031">
            <v>-7846216.6600000001</v>
          </cell>
          <cell r="AA2031">
            <v>-798716.66</v>
          </cell>
          <cell r="AD2031">
            <v>-4322466.6599999992</v>
          </cell>
          <cell r="AE2031">
            <v>-4322466.6599999992</v>
          </cell>
          <cell r="AF2031">
            <v>-4322466.6599999992</v>
          </cell>
          <cell r="AG2031">
            <v>-4322466.66</v>
          </cell>
          <cell r="AH2031">
            <v>-4322466.6599999992</v>
          </cell>
          <cell r="AI2031">
            <v>-4322466.6599999992</v>
          </cell>
          <cell r="AJ2031">
            <v>-4322466.6599999992</v>
          </cell>
          <cell r="AK2031">
            <v>-4322466.6599999992</v>
          </cell>
          <cell r="AL2031">
            <v>-4322466.6599999992</v>
          </cell>
          <cell r="AM2031">
            <v>-4322466.66</v>
          </cell>
          <cell r="AN2031">
            <v>-4322466.6599999992</v>
          </cell>
          <cell r="AP2031">
            <v>-4322466.6599999992</v>
          </cell>
          <cell r="AT2031">
            <v>0</v>
          </cell>
        </row>
        <row r="2032">
          <cell r="J2032">
            <v>-492666.67</v>
          </cell>
          <cell r="K2032">
            <v>-1416416.67</v>
          </cell>
          <cell r="L2032">
            <v>-2340166.67</v>
          </cell>
          <cell r="M2032">
            <v>-3263916.67</v>
          </cell>
          <cell r="N2032">
            <v>-4187666.67</v>
          </cell>
          <cell r="O2032">
            <v>-5111416.67</v>
          </cell>
          <cell r="P2032">
            <v>-492666.67</v>
          </cell>
          <cell r="Q2032">
            <v>-1416416.67</v>
          </cell>
          <cell r="R2032">
            <v>-2340166.67</v>
          </cell>
          <cell r="S2032">
            <v>-3263916.67</v>
          </cell>
          <cell r="T2032">
            <v>-4187666.67</v>
          </cell>
          <cell r="U2032">
            <v>-5111416.67</v>
          </cell>
          <cell r="V2032">
            <v>-492666.67</v>
          </cell>
          <cell r="W2032">
            <v>-1416416.67</v>
          </cell>
          <cell r="X2032">
            <v>-2340166.67</v>
          </cell>
          <cell r="Y2032">
            <v>-3263916.67</v>
          </cell>
          <cell r="Z2032">
            <v>-4187666.67</v>
          </cell>
          <cell r="AA2032">
            <v>-5111416.67</v>
          </cell>
          <cell r="AD2032">
            <v>-2802041.6700000004</v>
          </cell>
          <cell r="AE2032">
            <v>-2802041.6700000004</v>
          </cell>
          <cell r="AF2032">
            <v>-2802041.6700000004</v>
          </cell>
          <cell r="AG2032">
            <v>-2802041.6700000004</v>
          </cell>
          <cell r="AH2032">
            <v>-2802041.6700000004</v>
          </cell>
          <cell r="AI2032">
            <v>-2802041.6700000004</v>
          </cell>
          <cell r="AJ2032">
            <v>-2802041.6700000004</v>
          </cell>
          <cell r="AK2032">
            <v>-2802041.6700000004</v>
          </cell>
          <cell r="AL2032">
            <v>-2802041.6700000004</v>
          </cell>
          <cell r="AM2032">
            <v>-2802041.6700000004</v>
          </cell>
          <cell r="AN2032">
            <v>-2802041.6700000004</v>
          </cell>
          <cell r="AP2032">
            <v>-2802041.6700000004</v>
          </cell>
          <cell r="AT2032">
            <v>0</v>
          </cell>
        </row>
        <row r="2033">
          <cell r="J2033">
            <v>-94000</v>
          </cell>
          <cell r="K2033">
            <v>-270250</v>
          </cell>
          <cell r="L2033">
            <v>-446500</v>
          </cell>
          <cell r="M2033">
            <v>-622750</v>
          </cell>
          <cell r="N2033">
            <v>-799000</v>
          </cell>
          <cell r="O2033">
            <v>-975250</v>
          </cell>
          <cell r="P2033">
            <v>-94000</v>
          </cell>
          <cell r="Q2033">
            <v>-270250</v>
          </cell>
          <cell r="R2033">
            <v>-446500</v>
          </cell>
          <cell r="S2033">
            <v>-622750</v>
          </cell>
          <cell r="T2033">
            <v>-799000</v>
          </cell>
          <cell r="U2033">
            <v>-975250</v>
          </cell>
          <cell r="V2033">
            <v>-94000</v>
          </cell>
          <cell r="W2033">
            <v>-270250</v>
          </cell>
          <cell r="X2033">
            <v>-446500</v>
          </cell>
          <cell r="Y2033">
            <v>-622750</v>
          </cell>
          <cell r="Z2033">
            <v>-799000</v>
          </cell>
          <cell r="AA2033">
            <v>-975250</v>
          </cell>
          <cell r="AD2033">
            <v>-534625</v>
          </cell>
          <cell r="AE2033">
            <v>-534625</v>
          </cell>
          <cell r="AF2033">
            <v>-534625</v>
          </cell>
          <cell r="AG2033">
            <v>-534625</v>
          </cell>
          <cell r="AH2033">
            <v>-534625</v>
          </cell>
          <cell r="AI2033">
            <v>-534625</v>
          </cell>
          <cell r="AJ2033">
            <v>-534625</v>
          </cell>
          <cell r="AK2033">
            <v>-534625</v>
          </cell>
          <cell r="AL2033">
            <v>-534625</v>
          </cell>
          <cell r="AM2033">
            <v>-534625</v>
          </cell>
          <cell r="AN2033">
            <v>-534625</v>
          </cell>
          <cell r="AP2033">
            <v>-534625</v>
          </cell>
          <cell r="AT2033">
            <v>0</v>
          </cell>
        </row>
        <row r="2034">
          <cell r="J2034">
            <v>-43013.91</v>
          </cell>
          <cell r="K2034">
            <v>-52579.63</v>
          </cell>
          <cell r="L2034">
            <v>-62263.41</v>
          </cell>
          <cell r="M2034">
            <v>-71575.69</v>
          </cell>
          <cell r="N2034">
            <v>-80799.039999999994</v>
          </cell>
          <cell r="O2034">
            <v>-90218.55</v>
          </cell>
          <cell r="P2034">
            <v>-98462.26</v>
          </cell>
          <cell r="Q2034">
            <v>-108139.54</v>
          </cell>
          <cell r="R2034">
            <v>-17633.47</v>
          </cell>
          <cell r="S2034">
            <v>-40716.61</v>
          </cell>
          <cell r="T2034">
            <v>-62136.53</v>
          </cell>
          <cell r="U2034">
            <v>-82640.009999999995</v>
          </cell>
          <cell r="V2034">
            <v>-101080.8</v>
          </cell>
          <cell r="W2034">
            <v>-118042.49</v>
          </cell>
          <cell r="X2034">
            <v>-134785.91</v>
          </cell>
          <cell r="Y2034">
            <v>-148323.57999999999</v>
          </cell>
          <cell r="Z2034">
            <v>-162508.45000000001</v>
          </cell>
          <cell r="AA2034">
            <v>-174961.38</v>
          </cell>
          <cell r="AD2034">
            <v>-53512.736666666664</v>
          </cell>
          <cell r="AE2034">
            <v>-57271.700000000004</v>
          </cell>
          <cell r="AF2034">
            <v>-58993.504999999997</v>
          </cell>
          <cell r="AG2034">
            <v>-61743.357499999991</v>
          </cell>
          <cell r="AH2034">
            <v>-65436.828750000008</v>
          </cell>
          <cell r="AI2034">
            <v>-69934.341249999998</v>
          </cell>
          <cell r="AJ2034">
            <v>-75081.414166666669</v>
          </cell>
          <cell r="AK2034">
            <v>-80830.804166666669</v>
          </cell>
          <cell r="AL2034">
            <v>-87050.403750000012</v>
          </cell>
          <cell r="AM2034">
            <v>-93652.791250000009</v>
          </cell>
          <cell r="AN2034">
            <v>-100588.30125000002</v>
          </cell>
          <cell r="AP2034">
            <v>-115521.94124999999</v>
          </cell>
          <cell r="AT2034">
            <v>0</v>
          </cell>
        </row>
        <row r="2035">
          <cell r="J2035">
            <v>-1364984.83</v>
          </cell>
          <cell r="K2035">
            <v>-1814979.83</v>
          </cell>
          <cell r="L2035">
            <v>-2264974.83</v>
          </cell>
          <cell r="M2035">
            <v>-2714969.83</v>
          </cell>
          <cell r="N2035">
            <v>-464994.83</v>
          </cell>
          <cell r="O2035">
            <v>-914989.83</v>
          </cell>
          <cell r="P2035">
            <v>-1364984.83</v>
          </cell>
          <cell r="Q2035">
            <v>-1814979.83</v>
          </cell>
          <cell r="R2035">
            <v>-2264974.83</v>
          </cell>
          <cell r="S2035">
            <v>-2714969.83</v>
          </cell>
          <cell r="T2035">
            <v>-464994.83</v>
          </cell>
          <cell r="U2035">
            <v>-914989.83</v>
          </cell>
          <cell r="V2035">
            <v>-1364984.83</v>
          </cell>
          <cell r="W2035">
            <v>-1814979.83</v>
          </cell>
          <cell r="X2035">
            <v>-2264974.83</v>
          </cell>
          <cell r="Y2035">
            <v>-2714969.83</v>
          </cell>
          <cell r="Z2035">
            <v>-464994.83</v>
          </cell>
          <cell r="AA2035">
            <v>-914989.83</v>
          </cell>
          <cell r="AD2035">
            <v>-1589982.33</v>
          </cell>
          <cell r="AE2035">
            <v>-1589982.33</v>
          </cell>
          <cell r="AF2035">
            <v>-1589982.33</v>
          </cell>
          <cell r="AG2035">
            <v>-1589982.33</v>
          </cell>
          <cell r="AH2035">
            <v>-1589982.3299999998</v>
          </cell>
          <cell r="AI2035">
            <v>-1589982.33</v>
          </cell>
          <cell r="AJ2035">
            <v>-1589982.33</v>
          </cell>
          <cell r="AK2035">
            <v>-1589982.33</v>
          </cell>
          <cell r="AL2035">
            <v>-1589982.33</v>
          </cell>
          <cell r="AM2035">
            <v>-1589982.33</v>
          </cell>
          <cell r="AN2035">
            <v>-1589982.3299999998</v>
          </cell>
          <cell r="AP2035">
            <v>-1589982.33</v>
          </cell>
          <cell r="AT2035">
            <v>0</v>
          </cell>
        </row>
        <row r="2036">
          <cell r="J2036">
            <v>-236600</v>
          </cell>
          <cell r="K2036">
            <v>-314600</v>
          </cell>
          <cell r="L2036">
            <v>-392600</v>
          </cell>
          <cell r="M2036">
            <v>-470600</v>
          </cell>
          <cell r="N2036">
            <v>-80600</v>
          </cell>
          <cell r="O2036">
            <v>-158600</v>
          </cell>
          <cell r="P2036">
            <v>-236600</v>
          </cell>
          <cell r="Q2036">
            <v>-314600</v>
          </cell>
          <cell r="R2036">
            <v>-392600</v>
          </cell>
          <cell r="S2036">
            <v>-470600</v>
          </cell>
          <cell r="T2036">
            <v>-80600</v>
          </cell>
          <cell r="U2036">
            <v>-158600</v>
          </cell>
          <cell r="V2036">
            <v>-236600</v>
          </cell>
          <cell r="W2036">
            <v>-314600</v>
          </cell>
          <cell r="X2036">
            <v>-392600</v>
          </cell>
          <cell r="Y2036">
            <v>-470600</v>
          </cell>
          <cell r="Z2036">
            <v>-80600</v>
          </cell>
          <cell r="AA2036">
            <v>-158600</v>
          </cell>
          <cell r="AD2036">
            <v>-275600</v>
          </cell>
          <cell r="AE2036">
            <v>-275600</v>
          </cell>
          <cell r="AF2036">
            <v>-275600</v>
          </cell>
          <cell r="AG2036">
            <v>-275600</v>
          </cell>
          <cell r="AH2036">
            <v>-275600</v>
          </cell>
          <cell r="AI2036">
            <v>-275600</v>
          </cell>
          <cell r="AJ2036">
            <v>-275600</v>
          </cell>
          <cell r="AK2036">
            <v>-275600</v>
          </cell>
          <cell r="AL2036">
            <v>-275600</v>
          </cell>
          <cell r="AM2036">
            <v>-275600</v>
          </cell>
          <cell r="AN2036">
            <v>-275600</v>
          </cell>
          <cell r="AP2036">
            <v>-275600</v>
          </cell>
          <cell r="AT2036">
            <v>0</v>
          </cell>
        </row>
        <row r="2037">
          <cell r="J2037">
            <v>-558402.81000000006</v>
          </cell>
          <cell r="K2037">
            <v>-2081319.48</v>
          </cell>
          <cell r="L2037">
            <v>-3604236.15</v>
          </cell>
          <cell r="M2037">
            <v>-5127152.82</v>
          </cell>
          <cell r="N2037">
            <v>-6650069.4900000002</v>
          </cell>
          <cell r="O2037">
            <v>-8172986.1600000001</v>
          </cell>
          <cell r="P2037">
            <v>-558402.82999999996</v>
          </cell>
          <cell r="Q2037">
            <v>-2081319.5</v>
          </cell>
          <cell r="R2037">
            <v>-3604236.17</v>
          </cell>
          <cell r="S2037">
            <v>-5127152.84</v>
          </cell>
          <cell r="T2037">
            <v>-6650069.5099999998</v>
          </cell>
          <cell r="U2037">
            <v>-8172986.1799999997</v>
          </cell>
          <cell r="V2037">
            <v>-558402.85</v>
          </cell>
          <cell r="W2037">
            <v>-2081319.52</v>
          </cell>
          <cell r="X2037">
            <v>-3604236.19</v>
          </cell>
          <cell r="Y2037">
            <v>-5127152.8600000003</v>
          </cell>
          <cell r="Z2037">
            <v>-6650069.5300000003</v>
          </cell>
          <cell r="AA2037">
            <v>-8172986.2000000002</v>
          </cell>
          <cell r="AD2037">
            <v>-4365694.4799999995</v>
          </cell>
          <cell r="AE2037">
            <v>-4365694.4833333325</v>
          </cell>
          <cell r="AF2037">
            <v>-4365694.4866666663</v>
          </cell>
          <cell r="AG2037">
            <v>-4365694.49</v>
          </cell>
          <cell r="AH2037">
            <v>-4365694.4933333332</v>
          </cell>
          <cell r="AI2037">
            <v>-4365694.4966666661</v>
          </cell>
          <cell r="AJ2037">
            <v>-4365694.4999999991</v>
          </cell>
          <cell r="AK2037">
            <v>-4365694.5033333339</v>
          </cell>
          <cell r="AL2037">
            <v>-4365694.5066666668</v>
          </cell>
          <cell r="AM2037">
            <v>-4365694.51</v>
          </cell>
          <cell r="AN2037">
            <v>-4365694.5133333337</v>
          </cell>
          <cell r="AP2037">
            <v>-4365694.5200000005</v>
          </cell>
          <cell r="AT2037">
            <v>0</v>
          </cell>
        </row>
        <row r="2038">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D2038">
            <v>0</v>
          </cell>
          <cell r="AE2038">
            <v>0</v>
          </cell>
          <cell r="AF2038">
            <v>0</v>
          </cell>
          <cell r="AG2038">
            <v>0</v>
          </cell>
          <cell r="AH2038">
            <v>0</v>
          </cell>
          <cell r="AI2038">
            <v>0</v>
          </cell>
          <cell r="AJ2038">
            <v>0</v>
          </cell>
          <cell r="AK2038">
            <v>0</v>
          </cell>
          <cell r="AL2038">
            <v>0</v>
          </cell>
          <cell r="AM2038">
            <v>0</v>
          </cell>
          <cell r="AN2038">
            <v>0</v>
          </cell>
          <cell r="AP2038">
            <v>0</v>
          </cell>
          <cell r="AT2038">
            <v>0</v>
          </cell>
        </row>
        <row r="2039">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D2039">
            <v>0</v>
          </cell>
          <cell r="AE2039">
            <v>0</v>
          </cell>
          <cell r="AF2039">
            <v>0</v>
          </cell>
          <cell r="AG2039">
            <v>0</v>
          </cell>
          <cell r="AH2039">
            <v>0</v>
          </cell>
          <cell r="AI2039">
            <v>0</v>
          </cell>
          <cell r="AJ2039">
            <v>0</v>
          </cell>
          <cell r="AK2039">
            <v>0</v>
          </cell>
          <cell r="AL2039">
            <v>0</v>
          </cell>
          <cell r="AM2039">
            <v>0</v>
          </cell>
          <cell r="AN2039">
            <v>0</v>
          </cell>
          <cell r="AP2039">
            <v>0</v>
          </cell>
          <cell r="AT2039">
            <v>0</v>
          </cell>
        </row>
        <row r="2040">
          <cell r="J2040">
            <v>0</v>
          </cell>
          <cell r="K2040">
            <v>0</v>
          </cell>
          <cell r="L2040">
            <v>0</v>
          </cell>
          <cell r="M2040">
            <v>-323743.07</v>
          </cell>
          <cell r="N2040">
            <v>0</v>
          </cell>
          <cell r="O2040">
            <v>0</v>
          </cell>
          <cell r="P2040">
            <v>0</v>
          </cell>
          <cell r="Q2040">
            <v>0</v>
          </cell>
          <cell r="R2040">
            <v>-350847.8</v>
          </cell>
          <cell r="S2040">
            <v>-347015.03</v>
          </cell>
          <cell r="T2040">
            <v>0</v>
          </cell>
          <cell r="U2040">
            <v>0</v>
          </cell>
          <cell r="V2040">
            <v>0</v>
          </cell>
          <cell r="W2040">
            <v>0</v>
          </cell>
          <cell r="X2040">
            <v>-359798.55</v>
          </cell>
          <cell r="Y2040">
            <v>-336133.18</v>
          </cell>
          <cell r="Z2040">
            <v>0</v>
          </cell>
          <cell r="AA2040">
            <v>0</v>
          </cell>
          <cell r="AD2040">
            <v>-83641.708333333328</v>
          </cell>
          <cell r="AE2040">
            <v>-98260.366666666654</v>
          </cell>
          <cell r="AF2040">
            <v>-113657.21458333335</v>
          </cell>
          <cell r="AG2040">
            <v>-99784.614583333328</v>
          </cell>
          <cell r="AH2040">
            <v>-85133.824999999997</v>
          </cell>
          <cell r="AI2040">
            <v>-85133.824999999997</v>
          </cell>
          <cell r="AJ2040">
            <v>-85133.824999999997</v>
          </cell>
          <cell r="AK2040">
            <v>-100125.43125000001</v>
          </cell>
          <cell r="AL2040">
            <v>-115633.29208333335</v>
          </cell>
          <cell r="AM2040">
            <v>-116149.54666666668</v>
          </cell>
          <cell r="AN2040">
            <v>-116149.54666666668</v>
          </cell>
          <cell r="AP2040">
            <v>-116149.54666666668</v>
          </cell>
          <cell r="AT2040">
            <v>0</v>
          </cell>
        </row>
        <row r="2041">
          <cell r="J2041">
            <v>-963.47</v>
          </cell>
          <cell r="K2041">
            <v>-769.32</v>
          </cell>
          <cell r="L2041">
            <v>-2006.85</v>
          </cell>
          <cell r="M2041">
            <v>-2721.65</v>
          </cell>
          <cell r="N2041">
            <v>-919.85</v>
          </cell>
          <cell r="O2041">
            <v>-978.69</v>
          </cell>
          <cell r="P2041">
            <v>-698.44</v>
          </cell>
          <cell r="Q2041">
            <v>-2400.66</v>
          </cell>
          <cell r="R2041">
            <v>-929.5</v>
          </cell>
          <cell r="S2041">
            <v>-397.6</v>
          </cell>
          <cell r="T2041">
            <v>-18234.189999999999</v>
          </cell>
          <cell r="U2041">
            <v>15348.2</v>
          </cell>
          <cell r="V2041">
            <v>-1684.27</v>
          </cell>
          <cell r="W2041">
            <v>-1611.05</v>
          </cell>
          <cell r="X2041">
            <v>-3408.84</v>
          </cell>
          <cell r="Y2041">
            <v>-2344.89</v>
          </cell>
          <cell r="Z2041">
            <v>-1657.5</v>
          </cell>
          <cell r="AA2041">
            <v>-2616.4</v>
          </cell>
          <cell r="AD2041">
            <v>8783.0279166666678</v>
          </cell>
          <cell r="AE2041">
            <v>3856.7429166666666</v>
          </cell>
          <cell r="AF2041">
            <v>-979.65833333333342</v>
          </cell>
          <cell r="AG2041">
            <v>-1856.8604166666667</v>
          </cell>
          <cell r="AH2041">
            <v>-1958.676666666667</v>
          </cell>
          <cell r="AI2041">
            <v>-1336.0349999999999</v>
          </cell>
          <cell r="AJ2041">
            <v>-1401.1404166666669</v>
          </cell>
          <cell r="AK2041">
            <v>-1494.6287500000001</v>
          </cell>
          <cell r="AL2041">
            <v>-1537.3466666666666</v>
          </cell>
          <cell r="AM2041">
            <v>-1552.3837499999997</v>
          </cell>
          <cell r="AN2041">
            <v>-1651.3570833333331</v>
          </cell>
          <cell r="AP2041">
            <v>-1595.6391666666666</v>
          </cell>
          <cell r="AT2041">
            <v>0</v>
          </cell>
        </row>
        <row r="2042">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D2042">
            <v>0</v>
          </cell>
          <cell r="AE2042">
            <v>0</v>
          </cell>
          <cell r="AF2042">
            <v>0</v>
          </cell>
          <cell r="AG2042">
            <v>0</v>
          </cell>
          <cell r="AH2042">
            <v>0</v>
          </cell>
          <cell r="AI2042">
            <v>0</v>
          </cell>
          <cell r="AJ2042">
            <v>0</v>
          </cell>
          <cell r="AK2042">
            <v>0</v>
          </cell>
          <cell r="AL2042">
            <v>0</v>
          </cell>
          <cell r="AM2042">
            <v>0</v>
          </cell>
          <cell r="AN2042">
            <v>0</v>
          </cell>
          <cell r="AP2042">
            <v>0</v>
          </cell>
          <cell r="AT2042">
            <v>0</v>
          </cell>
        </row>
        <row r="2043">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D2043">
            <v>0</v>
          </cell>
          <cell r="AE2043">
            <v>0</v>
          </cell>
          <cell r="AF2043">
            <v>0</v>
          </cell>
          <cell r="AG2043">
            <v>0</v>
          </cell>
          <cell r="AH2043">
            <v>0</v>
          </cell>
          <cell r="AI2043">
            <v>0</v>
          </cell>
          <cell r="AJ2043">
            <v>0</v>
          </cell>
          <cell r="AK2043">
            <v>0</v>
          </cell>
          <cell r="AL2043">
            <v>0</v>
          </cell>
          <cell r="AM2043">
            <v>0</v>
          </cell>
          <cell r="AN2043">
            <v>0</v>
          </cell>
          <cell r="AP2043">
            <v>0</v>
          </cell>
          <cell r="AT2043">
            <v>0</v>
          </cell>
        </row>
        <row r="2044">
          <cell r="J2044">
            <v>0</v>
          </cell>
          <cell r="K2044">
            <v>0</v>
          </cell>
          <cell r="L2044">
            <v>0</v>
          </cell>
          <cell r="M2044">
            <v>-609346.35</v>
          </cell>
          <cell r="N2044">
            <v>0</v>
          </cell>
          <cell r="O2044">
            <v>0</v>
          </cell>
          <cell r="P2044">
            <v>0</v>
          </cell>
          <cell r="Q2044">
            <v>0.01</v>
          </cell>
          <cell r="R2044">
            <v>-658546.78</v>
          </cell>
          <cell r="S2044">
            <v>-640947.34</v>
          </cell>
          <cell r="T2044">
            <v>0</v>
          </cell>
          <cell r="U2044">
            <v>0</v>
          </cell>
          <cell r="V2044">
            <v>0</v>
          </cell>
          <cell r="W2044">
            <v>0</v>
          </cell>
          <cell r="X2044">
            <v>-736330.75</v>
          </cell>
          <cell r="Y2044">
            <v>-720769.19</v>
          </cell>
          <cell r="Z2044">
            <v>0</v>
          </cell>
          <cell r="AA2044">
            <v>0</v>
          </cell>
          <cell r="AD2044">
            <v>-155965.43625000003</v>
          </cell>
          <cell r="AE2044">
            <v>-183404.88500000001</v>
          </cell>
          <cell r="AF2044">
            <v>-212787.71708333332</v>
          </cell>
          <cell r="AG2044">
            <v>-186900.56916666668</v>
          </cell>
          <cell r="AH2044">
            <v>-159070.03833333333</v>
          </cell>
          <cell r="AI2044">
            <v>-159070.03833333333</v>
          </cell>
          <cell r="AJ2044">
            <v>-159070.03833333333</v>
          </cell>
          <cell r="AK2044">
            <v>-189750.48624999999</v>
          </cell>
          <cell r="AL2044">
            <v>-225073.55249999999</v>
          </cell>
          <cell r="AM2044">
            <v>-229716.17083333331</v>
          </cell>
          <cell r="AN2044">
            <v>-229716.17083333331</v>
          </cell>
          <cell r="AP2044">
            <v>-229716.17125000001</v>
          </cell>
          <cell r="AT2044">
            <v>0</v>
          </cell>
        </row>
        <row r="2045">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D2045">
            <v>0</v>
          </cell>
          <cell r="AE2045">
            <v>0</v>
          </cell>
          <cell r="AF2045">
            <v>0</v>
          </cell>
          <cell r="AG2045">
            <v>0</v>
          </cell>
          <cell r="AH2045">
            <v>0</v>
          </cell>
          <cell r="AI2045">
            <v>0</v>
          </cell>
          <cell r="AJ2045">
            <v>0</v>
          </cell>
          <cell r="AK2045">
            <v>0</v>
          </cell>
          <cell r="AL2045">
            <v>0</v>
          </cell>
          <cell r="AM2045">
            <v>0</v>
          </cell>
          <cell r="AN2045">
            <v>0</v>
          </cell>
          <cell r="AP2045">
            <v>0</v>
          </cell>
          <cell r="AT2045">
            <v>0</v>
          </cell>
        </row>
        <row r="2046">
          <cell r="J2046">
            <v>-7665.08</v>
          </cell>
          <cell r="K2046">
            <v>-1129.9100000000001</v>
          </cell>
          <cell r="L2046">
            <v>-4673.88</v>
          </cell>
          <cell r="M2046">
            <v>-17378.64</v>
          </cell>
          <cell r="N2046">
            <v>-4334.21</v>
          </cell>
          <cell r="O2046">
            <v>-13517.69</v>
          </cell>
          <cell r="P2046">
            <v>-36036.89</v>
          </cell>
          <cell r="Q2046">
            <v>-58679.16</v>
          </cell>
          <cell r="R2046">
            <v>-20215.29</v>
          </cell>
          <cell r="S2046">
            <v>-1399.21</v>
          </cell>
          <cell r="T2046">
            <v>-16440.490000000002</v>
          </cell>
          <cell r="U2046">
            <v>-56566.7</v>
          </cell>
          <cell r="V2046">
            <v>-13217.25</v>
          </cell>
          <cell r="W2046">
            <v>2955.57</v>
          </cell>
          <cell r="X2046">
            <v>-11815.54</v>
          </cell>
          <cell r="Y2046">
            <v>-4012.05</v>
          </cell>
          <cell r="Z2046">
            <v>-21094.19</v>
          </cell>
          <cell r="AA2046">
            <v>-10858.94</v>
          </cell>
          <cell r="AD2046">
            <v>-15318.339166666667</v>
          </cell>
          <cell r="AE2046">
            <v>-19916.122083333335</v>
          </cell>
          <cell r="AF2046">
            <v>-18306.917083333334</v>
          </cell>
          <cell r="AG2046">
            <v>-17252.655416666665</v>
          </cell>
          <cell r="AH2046">
            <v>-18517.033750000002</v>
          </cell>
          <cell r="AI2046">
            <v>-20067.769583333335</v>
          </cell>
          <cell r="AJ2046">
            <v>-20128.881666666664</v>
          </cell>
          <cell r="AK2046">
            <v>-20256.222499999996</v>
          </cell>
          <cell r="AL2046">
            <v>-19996.850416666668</v>
          </cell>
          <cell r="AM2046">
            <v>-20138.241666666665</v>
          </cell>
          <cell r="AN2046">
            <v>-20725.792916666665</v>
          </cell>
          <cell r="AP2046">
            <v>-17172.837916666667</v>
          </cell>
          <cell r="AT2046">
            <v>0</v>
          </cell>
        </row>
        <row r="2047">
          <cell r="J2047">
            <v>-447069.62</v>
          </cell>
          <cell r="K2047">
            <v>-510345.97</v>
          </cell>
          <cell r="L2047">
            <v>-858326.26</v>
          </cell>
          <cell r="M2047">
            <v>-1072164.1499999999</v>
          </cell>
          <cell r="N2047">
            <v>-1265066.96</v>
          </cell>
          <cell r="O2047">
            <v>-1499377.78</v>
          </cell>
          <cell r="P2047">
            <v>-1358650.22</v>
          </cell>
          <cell r="Q2047">
            <v>-1297091.67</v>
          </cell>
          <cell r="R2047">
            <v>-1378528.06</v>
          </cell>
          <cell r="S2047">
            <v>-1587271.21</v>
          </cell>
          <cell r="T2047">
            <v>-1441226.7</v>
          </cell>
          <cell r="U2047">
            <v>-1262903.97</v>
          </cell>
          <cell r="V2047">
            <v>-1581519.05</v>
          </cell>
          <cell r="W2047">
            <v>-1765858.25</v>
          </cell>
          <cell r="X2047">
            <v>-1391309.11</v>
          </cell>
          <cell r="Y2047">
            <v>-989963.43</v>
          </cell>
          <cell r="Z2047">
            <v>-1014516.56</v>
          </cell>
          <cell r="AA2047">
            <v>-1030669.13</v>
          </cell>
          <cell r="AD2047">
            <v>-953174.49250000005</v>
          </cell>
          <cell r="AE2047">
            <v>-987110.79541666666</v>
          </cell>
          <cell r="AF2047">
            <v>-1034476.5729166666</v>
          </cell>
          <cell r="AG2047">
            <v>-1087333.7049999998</v>
          </cell>
          <cell r="AH2047">
            <v>-1138474.5999999999</v>
          </cell>
          <cell r="AI2047">
            <v>-1212103.9404166667</v>
          </cell>
          <cell r="AJ2047">
            <v>-1311685.6783333332</v>
          </cell>
          <cell r="AK2047">
            <v>-1386206.3087500001</v>
          </cell>
          <cell r="AL2047">
            <v>-1404988.8975</v>
          </cell>
          <cell r="AM2047">
            <v>-1391124.2675000001</v>
          </cell>
          <cell r="AN2047">
            <v>-1361155.1404166666</v>
          </cell>
          <cell r="AP2047">
            <v>-1330349.2974999999</v>
          </cell>
          <cell r="AT2047">
            <v>0</v>
          </cell>
        </row>
        <row r="2048">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D2048">
            <v>0</v>
          </cell>
          <cell r="AE2048">
            <v>0</v>
          </cell>
          <cell r="AF2048">
            <v>0</v>
          </cell>
          <cell r="AG2048">
            <v>0</v>
          </cell>
          <cell r="AH2048">
            <v>0</v>
          </cell>
          <cell r="AI2048">
            <v>0</v>
          </cell>
          <cell r="AJ2048">
            <v>0</v>
          </cell>
          <cell r="AK2048">
            <v>0</v>
          </cell>
          <cell r="AL2048">
            <v>0</v>
          </cell>
          <cell r="AM2048">
            <v>0</v>
          </cell>
          <cell r="AN2048">
            <v>0</v>
          </cell>
          <cell r="AP2048">
            <v>0</v>
          </cell>
          <cell r="AT2048">
            <v>0</v>
          </cell>
        </row>
        <row r="2049">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D2049">
            <v>0</v>
          </cell>
          <cell r="AE2049">
            <v>0</v>
          </cell>
          <cell r="AF2049">
            <v>0</v>
          </cell>
          <cell r="AG2049">
            <v>0</v>
          </cell>
          <cell r="AH2049">
            <v>0</v>
          </cell>
          <cell r="AI2049">
            <v>0</v>
          </cell>
          <cell r="AJ2049">
            <v>0</v>
          </cell>
          <cell r="AK2049">
            <v>0</v>
          </cell>
          <cell r="AL2049">
            <v>0</v>
          </cell>
          <cell r="AM2049">
            <v>0</v>
          </cell>
          <cell r="AN2049">
            <v>0</v>
          </cell>
          <cell r="AP2049">
            <v>0</v>
          </cell>
          <cell r="AT2049" t="str">
            <v>56</v>
          </cell>
        </row>
        <row r="2050">
          <cell r="J2050">
            <v>-63924.81</v>
          </cell>
          <cell r="K2050">
            <v>-63316.81</v>
          </cell>
          <cell r="L2050">
            <v>-59788.81</v>
          </cell>
          <cell r="M2050">
            <v>-59180.81</v>
          </cell>
          <cell r="N2050">
            <v>-47806.31</v>
          </cell>
          <cell r="O2050">
            <v>-67012.350000000006</v>
          </cell>
          <cell r="P2050">
            <v>-67012.350000000006</v>
          </cell>
          <cell r="Q2050">
            <v>-65807.87</v>
          </cell>
          <cell r="R2050">
            <v>-65807.87</v>
          </cell>
          <cell r="S2050">
            <v>-69595.61</v>
          </cell>
          <cell r="T2050">
            <v>-69582.77</v>
          </cell>
          <cell r="U2050">
            <v>-69582.77</v>
          </cell>
          <cell r="V2050">
            <v>-58088.49</v>
          </cell>
          <cell r="W2050">
            <v>-58088.49</v>
          </cell>
          <cell r="X2050">
            <v>-54864.49</v>
          </cell>
          <cell r="Y2050">
            <v>-49024.49</v>
          </cell>
          <cell r="Z2050">
            <v>-47808.49</v>
          </cell>
          <cell r="AA2050">
            <v>-56735.44</v>
          </cell>
          <cell r="AD2050">
            <v>-61962.122083333328</v>
          </cell>
          <cell r="AE2050">
            <v>-62400.286249999997</v>
          </cell>
          <cell r="AF2050">
            <v>-62855.651666666665</v>
          </cell>
          <cell r="AG2050">
            <v>-63327.683333333327</v>
          </cell>
          <cell r="AH2050">
            <v>-63799.18</v>
          </cell>
          <cell r="AI2050">
            <v>-63791.748333333329</v>
          </cell>
          <cell r="AJ2050">
            <v>-63330.721666666672</v>
          </cell>
          <cell r="AK2050">
            <v>-62907.695</v>
          </cell>
          <cell r="AL2050">
            <v>-62279.334999999999</v>
          </cell>
          <cell r="AM2050">
            <v>-61856.245833333342</v>
          </cell>
          <cell r="AN2050">
            <v>-61428.132083333338</v>
          </cell>
          <cell r="AP2050">
            <v>-58225.419166666659</v>
          </cell>
          <cell r="AT2050">
            <v>0</v>
          </cell>
        </row>
        <row r="2051">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D2051">
            <v>0</v>
          </cell>
          <cell r="AE2051">
            <v>0</v>
          </cell>
          <cell r="AF2051">
            <v>0</v>
          </cell>
          <cell r="AG2051">
            <v>0</v>
          </cell>
          <cell r="AH2051">
            <v>0</v>
          </cell>
          <cell r="AI2051">
            <v>0</v>
          </cell>
          <cell r="AJ2051">
            <v>0</v>
          </cell>
          <cell r="AK2051">
            <v>0</v>
          </cell>
          <cell r="AL2051">
            <v>0</v>
          </cell>
          <cell r="AM2051">
            <v>0</v>
          </cell>
          <cell r="AN2051">
            <v>0</v>
          </cell>
          <cell r="AP2051">
            <v>0</v>
          </cell>
          <cell r="AT2051">
            <v>0</v>
          </cell>
        </row>
        <row r="2052">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D2052">
            <v>0</v>
          </cell>
          <cell r="AE2052">
            <v>0</v>
          </cell>
          <cell r="AF2052">
            <v>0</v>
          </cell>
          <cell r="AG2052">
            <v>0</v>
          </cell>
          <cell r="AH2052">
            <v>0</v>
          </cell>
          <cell r="AI2052">
            <v>0</v>
          </cell>
          <cell r="AJ2052">
            <v>0</v>
          </cell>
          <cell r="AK2052">
            <v>0</v>
          </cell>
          <cell r="AL2052">
            <v>0</v>
          </cell>
          <cell r="AM2052">
            <v>0</v>
          </cell>
          <cell r="AN2052">
            <v>0</v>
          </cell>
          <cell r="AP2052">
            <v>0</v>
          </cell>
          <cell r="AT2052">
            <v>0</v>
          </cell>
        </row>
        <row r="2053">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D2053">
            <v>0</v>
          </cell>
          <cell r="AE2053">
            <v>0</v>
          </cell>
          <cell r="AF2053">
            <v>0</v>
          </cell>
          <cell r="AG2053">
            <v>0</v>
          </cell>
          <cell r="AH2053">
            <v>0</v>
          </cell>
          <cell r="AI2053">
            <v>0</v>
          </cell>
          <cell r="AJ2053">
            <v>0</v>
          </cell>
          <cell r="AK2053">
            <v>0</v>
          </cell>
          <cell r="AL2053">
            <v>0</v>
          </cell>
          <cell r="AM2053">
            <v>0</v>
          </cell>
          <cell r="AN2053">
            <v>0</v>
          </cell>
          <cell r="AP2053">
            <v>0</v>
          </cell>
          <cell r="AT2053" t="str">
            <v>56</v>
          </cell>
        </row>
        <row r="2054">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D2054">
            <v>0</v>
          </cell>
          <cell r="AE2054">
            <v>0</v>
          </cell>
          <cell r="AF2054">
            <v>0</v>
          </cell>
          <cell r="AG2054">
            <v>0</v>
          </cell>
          <cell r="AH2054">
            <v>0</v>
          </cell>
          <cell r="AI2054">
            <v>0</v>
          </cell>
          <cell r="AJ2054">
            <v>0</v>
          </cell>
          <cell r="AK2054">
            <v>0</v>
          </cell>
          <cell r="AL2054">
            <v>0</v>
          </cell>
          <cell r="AM2054">
            <v>0</v>
          </cell>
          <cell r="AN2054">
            <v>0</v>
          </cell>
          <cell r="AP2054">
            <v>0</v>
          </cell>
          <cell r="AT2054">
            <v>0</v>
          </cell>
        </row>
        <row r="2055">
          <cell r="J2055">
            <v>0</v>
          </cell>
          <cell r="K2055">
            <v>0</v>
          </cell>
          <cell r="L2055">
            <v>0</v>
          </cell>
          <cell r="M2055">
            <v>0</v>
          </cell>
          <cell r="N2055">
            <v>-3200000</v>
          </cell>
          <cell r="O2055">
            <v>-3200000</v>
          </cell>
          <cell r="P2055">
            <v>-3200000</v>
          </cell>
          <cell r="Q2055">
            <v>-3200000</v>
          </cell>
          <cell r="R2055">
            <v>-3200000</v>
          </cell>
          <cell r="S2055">
            <v>-3200000</v>
          </cell>
          <cell r="T2055">
            <v>-2750000</v>
          </cell>
          <cell r="U2055">
            <v>-2750000</v>
          </cell>
          <cell r="V2055">
            <v>-2750000</v>
          </cell>
          <cell r="W2055">
            <v>-1250000</v>
          </cell>
          <cell r="X2055">
            <v>-1250000</v>
          </cell>
          <cell r="Y2055">
            <v>-1250000</v>
          </cell>
          <cell r="Z2055">
            <v>-1250000</v>
          </cell>
          <cell r="AA2055">
            <v>-1250000</v>
          </cell>
          <cell r="AD2055">
            <v>-933333.33333333337</v>
          </cell>
          <cell r="AE2055">
            <v>-1200000</v>
          </cell>
          <cell r="AF2055">
            <v>-1466666.6666666667</v>
          </cell>
          <cell r="AG2055">
            <v>-1714583.3333333333</v>
          </cell>
          <cell r="AH2055">
            <v>-1943750</v>
          </cell>
          <cell r="AI2055">
            <v>-2172916.6666666665</v>
          </cell>
          <cell r="AJ2055">
            <v>-2339583.3333333335</v>
          </cell>
          <cell r="AK2055">
            <v>-2443750</v>
          </cell>
          <cell r="AL2055">
            <v>-2547916.6666666665</v>
          </cell>
          <cell r="AM2055">
            <v>-2518750</v>
          </cell>
          <cell r="AN2055">
            <v>-2356250</v>
          </cell>
          <cell r="AP2055">
            <v>-2031166.6666666667</v>
          </cell>
          <cell r="AT2055" t="str">
            <v>56</v>
          </cell>
        </row>
        <row r="2056">
          <cell r="J2056">
            <v>-59670</v>
          </cell>
          <cell r="K2056">
            <v>-140850</v>
          </cell>
          <cell r="L2056">
            <v>-140850</v>
          </cell>
          <cell r="M2056">
            <v>-140850</v>
          </cell>
          <cell r="N2056">
            <v>-247250</v>
          </cell>
          <cell r="O2056">
            <v>-247250</v>
          </cell>
          <cell r="P2056">
            <v>-247250</v>
          </cell>
          <cell r="Q2056">
            <v>-294650</v>
          </cell>
          <cell r="R2056">
            <v>-294650</v>
          </cell>
          <cell r="S2056">
            <v>-294650</v>
          </cell>
          <cell r="T2056">
            <v>-234650</v>
          </cell>
          <cell r="U2056">
            <v>-234650</v>
          </cell>
          <cell r="V2056">
            <v>-234650</v>
          </cell>
          <cell r="W2056">
            <v>-235000</v>
          </cell>
          <cell r="X2056">
            <v>-235000</v>
          </cell>
          <cell r="Y2056">
            <v>-161000</v>
          </cell>
          <cell r="Z2056">
            <v>-160250</v>
          </cell>
          <cell r="AA2056">
            <v>-160250</v>
          </cell>
          <cell r="AD2056">
            <v>-155827.91666666666</v>
          </cell>
          <cell r="AE2056">
            <v>-166538.75</v>
          </cell>
          <cell r="AF2056">
            <v>-178749.58333333334</v>
          </cell>
          <cell r="AG2056">
            <v>-192895.83333333334</v>
          </cell>
          <cell r="AH2056">
            <v>-207477.5</v>
          </cell>
          <cell r="AI2056">
            <v>-222059.16666666666</v>
          </cell>
          <cell r="AJ2056">
            <v>-233272.91666666666</v>
          </cell>
          <cell r="AK2056">
            <v>-241118.75</v>
          </cell>
          <cell r="AL2056">
            <v>-245881.25</v>
          </cell>
          <cell r="AM2056">
            <v>-243095.83333333334</v>
          </cell>
          <cell r="AN2056">
            <v>-235845.83333333334</v>
          </cell>
          <cell r="AP2056">
            <v>-212079.16666666666</v>
          </cell>
          <cell r="AT2056" t="str">
            <v>56</v>
          </cell>
        </row>
        <row r="2057">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D2057">
            <v>0</v>
          </cell>
          <cell r="AE2057">
            <v>0</v>
          </cell>
          <cell r="AF2057">
            <v>0</v>
          </cell>
          <cell r="AG2057">
            <v>0</v>
          </cell>
          <cell r="AH2057">
            <v>0</v>
          </cell>
          <cell r="AI2057">
            <v>0</v>
          </cell>
          <cell r="AJ2057">
            <v>0</v>
          </cell>
          <cell r="AK2057">
            <v>0</v>
          </cell>
          <cell r="AL2057">
            <v>0</v>
          </cell>
          <cell r="AM2057">
            <v>0</v>
          </cell>
          <cell r="AN2057">
            <v>0</v>
          </cell>
          <cell r="AP2057">
            <v>0</v>
          </cell>
          <cell r="AT2057">
            <v>0</v>
          </cell>
        </row>
        <row r="2058">
          <cell r="J2058">
            <v>-1465601.26</v>
          </cell>
          <cell r="K2058">
            <v>-1565710.63</v>
          </cell>
          <cell r="L2058">
            <v>-1665820.01</v>
          </cell>
          <cell r="M2058">
            <v>-1669824.38</v>
          </cell>
          <cell r="N2058">
            <v>-700765.63</v>
          </cell>
          <cell r="O2058">
            <v>-800875</v>
          </cell>
          <cell r="P2058">
            <v>-900984.38</v>
          </cell>
          <cell r="Q2058">
            <v>-1026121.09</v>
          </cell>
          <cell r="R2058">
            <v>-1167275.31</v>
          </cell>
          <cell r="S2058">
            <v>-1273391.25</v>
          </cell>
          <cell r="T2058">
            <v>-1318182.92</v>
          </cell>
          <cell r="U2058">
            <v>-1301175.52</v>
          </cell>
          <cell r="V2058">
            <v>-1345967.19</v>
          </cell>
          <cell r="W2058">
            <v>-179833.33</v>
          </cell>
          <cell r="X2058">
            <v>-224791.67</v>
          </cell>
          <cell r="Y2058">
            <v>-269750</v>
          </cell>
          <cell r="Z2058">
            <v>-314708.33</v>
          </cell>
          <cell r="AA2058">
            <v>-359666.67</v>
          </cell>
          <cell r="AD2058">
            <v>-1221542.9408333334</v>
          </cell>
          <cell r="AE2058">
            <v>-1226256.4237500003</v>
          </cell>
          <cell r="AF2058">
            <v>-1234432.0225</v>
          </cell>
          <cell r="AG2058">
            <v>-1241136.9612499999</v>
          </cell>
          <cell r="AH2058">
            <v>-1240657.1299999999</v>
          </cell>
          <cell r="AI2058">
            <v>-1232992.5287499998</v>
          </cell>
          <cell r="AJ2058">
            <v>-1170262.8883333332</v>
          </cell>
          <cell r="AK2058">
            <v>-1052475.1533333331</v>
          </cell>
          <cell r="AL2058">
            <v>-934095.87333333318</v>
          </cell>
          <cell r="AM2058">
            <v>-859673.71999999986</v>
          </cell>
          <cell r="AN2058">
            <v>-825204.31874999998</v>
          </cell>
          <cell r="AP2058">
            <v>-741333.32541666657</v>
          </cell>
          <cell r="AT2058">
            <v>0</v>
          </cell>
        </row>
        <row r="2059">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D2059">
            <v>0</v>
          </cell>
          <cell r="AE2059">
            <v>0</v>
          </cell>
          <cell r="AF2059">
            <v>0</v>
          </cell>
          <cell r="AG2059">
            <v>0</v>
          </cell>
          <cell r="AH2059">
            <v>0</v>
          </cell>
          <cell r="AI2059">
            <v>0</v>
          </cell>
          <cell r="AJ2059">
            <v>0</v>
          </cell>
          <cell r="AK2059">
            <v>0</v>
          </cell>
          <cell r="AL2059">
            <v>0</v>
          </cell>
          <cell r="AM2059">
            <v>0</v>
          </cell>
          <cell r="AN2059">
            <v>0</v>
          </cell>
          <cell r="AP2059">
            <v>0</v>
          </cell>
          <cell r="AT2059">
            <v>0</v>
          </cell>
        </row>
        <row r="2060">
          <cell r="J2060">
            <v>0</v>
          </cell>
          <cell r="K2060">
            <v>0</v>
          </cell>
          <cell r="L2060">
            <v>0</v>
          </cell>
          <cell r="M2060">
            <v>0</v>
          </cell>
          <cell r="N2060">
            <v>0</v>
          </cell>
          <cell r="O2060">
            <v>-6613.71</v>
          </cell>
          <cell r="P2060">
            <v>-6613.71</v>
          </cell>
          <cell r="Q2060">
            <v>-8147.56</v>
          </cell>
          <cell r="R2060">
            <v>-8147.56</v>
          </cell>
          <cell r="S2060">
            <v>-8318.9</v>
          </cell>
          <cell r="T2060">
            <v>-8318.9</v>
          </cell>
          <cell r="U2060">
            <v>-9116.94</v>
          </cell>
          <cell r="V2060">
            <v>-9116.94</v>
          </cell>
          <cell r="W2060">
            <v>-9116.94</v>
          </cell>
          <cell r="X2060">
            <v>-9876.73</v>
          </cell>
          <cell r="Y2060">
            <v>-9876.73</v>
          </cell>
          <cell r="Z2060">
            <v>-11517.59</v>
          </cell>
          <cell r="AA2060">
            <v>-11517.59</v>
          </cell>
          <cell r="AD2060">
            <v>-1441.7666666666667</v>
          </cell>
          <cell r="AE2060">
            <v>-2120.73</v>
          </cell>
          <cell r="AF2060">
            <v>-2806.8325</v>
          </cell>
          <cell r="AG2060">
            <v>-3500.0741666666668</v>
          </cell>
          <cell r="AH2060">
            <v>-4226.5675000000001</v>
          </cell>
          <cell r="AI2060">
            <v>-4986.3125000000009</v>
          </cell>
          <cell r="AJ2060">
            <v>-5746.0574999999999</v>
          </cell>
          <cell r="AK2060">
            <v>-6537.4604166666677</v>
          </cell>
          <cell r="AL2060">
            <v>-7360.5212500000007</v>
          </cell>
          <cell r="AM2060">
            <v>-8251.9512500000001</v>
          </cell>
          <cell r="AN2060">
            <v>-8936.1791666666668</v>
          </cell>
          <cell r="AP2060">
            <v>-9415.3916666666664</v>
          </cell>
          <cell r="AT2060" t="str">
            <v xml:space="preserve"> </v>
          </cell>
        </row>
        <row r="2061">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D2061">
            <v>0</v>
          </cell>
          <cell r="AE2061">
            <v>0</v>
          </cell>
          <cell r="AF2061">
            <v>0</v>
          </cell>
          <cell r="AG2061">
            <v>0</v>
          </cell>
          <cell r="AH2061">
            <v>0</v>
          </cell>
          <cell r="AI2061">
            <v>0</v>
          </cell>
          <cell r="AJ2061">
            <v>0</v>
          </cell>
          <cell r="AK2061">
            <v>0</v>
          </cell>
          <cell r="AL2061">
            <v>0</v>
          </cell>
          <cell r="AM2061">
            <v>0</v>
          </cell>
          <cell r="AN2061">
            <v>0</v>
          </cell>
          <cell r="AP2061">
            <v>0</v>
          </cell>
          <cell r="AT2061" t="str">
            <v>56</v>
          </cell>
        </row>
        <row r="2062">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-72000</v>
          </cell>
          <cell r="AA2062">
            <v>-72000</v>
          </cell>
          <cell r="AD2062">
            <v>0</v>
          </cell>
          <cell r="AE2062">
            <v>0</v>
          </cell>
          <cell r="AF2062">
            <v>0</v>
          </cell>
          <cell r="AG2062">
            <v>0</v>
          </cell>
          <cell r="AH2062">
            <v>0</v>
          </cell>
          <cell r="AI2062">
            <v>0</v>
          </cell>
          <cell r="AJ2062">
            <v>0</v>
          </cell>
          <cell r="AK2062">
            <v>0</v>
          </cell>
          <cell r="AL2062">
            <v>0</v>
          </cell>
          <cell r="AM2062">
            <v>-3000</v>
          </cell>
          <cell r="AN2062">
            <v>-9000</v>
          </cell>
          <cell r="AP2062">
            <v>-19250</v>
          </cell>
          <cell r="AT2062" t="str">
            <v>56</v>
          </cell>
        </row>
        <row r="2063">
          <cell r="J2063">
            <v>-25000</v>
          </cell>
          <cell r="K2063">
            <v>-25000</v>
          </cell>
          <cell r="L2063">
            <v>-25000</v>
          </cell>
          <cell r="M2063">
            <v>-25000</v>
          </cell>
          <cell r="N2063">
            <v>-25000</v>
          </cell>
          <cell r="O2063">
            <v>-25000</v>
          </cell>
          <cell r="P2063">
            <v>-25000</v>
          </cell>
          <cell r="Q2063">
            <v>-25000</v>
          </cell>
          <cell r="R2063">
            <v>-25000</v>
          </cell>
          <cell r="S2063">
            <v>-25000</v>
          </cell>
          <cell r="T2063">
            <v>-25000</v>
          </cell>
          <cell r="U2063">
            <v>-25000</v>
          </cell>
          <cell r="V2063">
            <v>-25000</v>
          </cell>
          <cell r="W2063">
            <v>-25000</v>
          </cell>
          <cell r="X2063">
            <v>-25000</v>
          </cell>
          <cell r="Y2063">
            <v>-25000</v>
          </cell>
          <cell r="Z2063">
            <v>-25000</v>
          </cell>
          <cell r="AA2063">
            <v>-25000</v>
          </cell>
          <cell r="AD2063">
            <v>-25000</v>
          </cell>
          <cell r="AE2063">
            <v>-25000</v>
          </cell>
          <cell r="AF2063">
            <v>-25000</v>
          </cell>
          <cell r="AG2063">
            <v>-25000</v>
          </cell>
          <cell r="AH2063">
            <v>-25000</v>
          </cell>
          <cell r="AI2063">
            <v>-25000</v>
          </cell>
          <cell r="AJ2063">
            <v>-25000</v>
          </cell>
          <cell r="AK2063">
            <v>-25000</v>
          </cell>
          <cell r="AL2063">
            <v>-25000</v>
          </cell>
          <cell r="AM2063">
            <v>-25000</v>
          </cell>
          <cell r="AN2063">
            <v>-25000</v>
          </cell>
          <cell r="AP2063">
            <v>-25000</v>
          </cell>
          <cell r="AT2063">
            <v>0</v>
          </cell>
        </row>
        <row r="2064">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D2064">
            <v>0</v>
          </cell>
          <cell r="AE2064">
            <v>0</v>
          </cell>
          <cell r="AF2064">
            <v>0</v>
          </cell>
          <cell r="AG2064">
            <v>0</v>
          </cell>
          <cell r="AH2064">
            <v>0</v>
          </cell>
          <cell r="AI2064">
            <v>0</v>
          </cell>
          <cell r="AJ2064">
            <v>0</v>
          </cell>
          <cell r="AK2064">
            <v>0</v>
          </cell>
          <cell r="AL2064">
            <v>0</v>
          </cell>
          <cell r="AM2064">
            <v>0</v>
          </cell>
          <cell r="AN2064">
            <v>0</v>
          </cell>
          <cell r="AP2064">
            <v>0</v>
          </cell>
          <cell r="AT2064">
            <v>0</v>
          </cell>
        </row>
        <row r="2065">
          <cell r="J2065">
            <v>-1811238.71</v>
          </cell>
          <cell r="K2065">
            <v>-1596722.81</v>
          </cell>
          <cell r="L2065">
            <v>-1368200.25</v>
          </cell>
          <cell r="M2065">
            <v>-1138117.23</v>
          </cell>
          <cell r="N2065">
            <v>-924559.5</v>
          </cell>
          <cell r="O2065">
            <v>-680409.22</v>
          </cell>
          <cell r="P2065">
            <v>-429758.14</v>
          </cell>
          <cell r="Q2065">
            <v>-80424.72</v>
          </cell>
          <cell r="R2065">
            <v>-2616876.4700000002</v>
          </cell>
          <cell r="S2065">
            <v>-2360198.5099999998</v>
          </cell>
          <cell r="T2065">
            <v>-2076555.22</v>
          </cell>
          <cell r="U2065">
            <v>-1850121.98</v>
          </cell>
          <cell r="V2065">
            <v>-1640389.12</v>
          </cell>
          <cell r="W2065">
            <v>-1441199.29</v>
          </cell>
          <cell r="X2065">
            <v>-1231641</v>
          </cell>
          <cell r="Y2065">
            <v>-1009842.06</v>
          </cell>
          <cell r="Z2065">
            <v>-809181.94</v>
          </cell>
          <cell r="AA2065">
            <v>-578492.03</v>
          </cell>
          <cell r="AD2065">
            <v>-1475424.6995833337</v>
          </cell>
          <cell r="AE2065">
            <v>-1461132.2875000003</v>
          </cell>
          <cell r="AF2065">
            <v>-1447332.8212500003</v>
          </cell>
          <cell r="AG2065">
            <v>-1433455.4441666668</v>
          </cell>
          <cell r="AH2065">
            <v>-1418640.9558333333</v>
          </cell>
          <cell r="AI2065">
            <v>-1403979.8304166666</v>
          </cell>
          <cell r="AJ2065">
            <v>-1390380.9508333334</v>
          </cell>
          <cell r="AK2065">
            <v>-1378210.8354166669</v>
          </cell>
          <cell r="AL2065">
            <v>-1367176.0679166669</v>
          </cell>
          <cell r="AM2065">
            <v>-1357023.8708333333</v>
          </cell>
          <cell r="AN2065">
            <v>-1347969.9229166666</v>
          </cell>
          <cell r="AP2065">
            <v>-1331543.9591666667</v>
          </cell>
          <cell r="AT2065" t="str">
            <v>56</v>
          </cell>
        </row>
        <row r="2066">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D2066">
            <v>0</v>
          </cell>
          <cell r="AE2066">
            <v>0</v>
          </cell>
          <cell r="AF2066">
            <v>0</v>
          </cell>
          <cell r="AG2066">
            <v>0</v>
          </cell>
          <cell r="AH2066">
            <v>0</v>
          </cell>
          <cell r="AI2066">
            <v>0</v>
          </cell>
          <cell r="AJ2066">
            <v>0</v>
          </cell>
          <cell r="AK2066">
            <v>0</v>
          </cell>
          <cell r="AL2066">
            <v>0</v>
          </cell>
          <cell r="AM2066">
            <v>0</v>
          </cell>
          <cell r="AN2066">
            <v>0</v>
          </cell>
          <cell r="AP2066">
            <v>0</v>
          </cell>
          <cell r="AT2066">
            <v>0</v>
          </cell>
        </row>
        <row r="2067">
          <cell r="J2067">
            <v>-12912163.550000001</v>
          </cell>
          <cell r="K2067">
            <v>-11383192.550000001</v>
          </cell>
          <cell r="L2067">
            <v>-9754388.4900000002</v>
          </cell>
          <cell r="M2067">
            <v>-8114462.2199999997</v>
          </cell>
          <cell r="N2067">
            <v>-6592320.6699999999</v>
          </cell>
          <cell r="O2067">
            <v>-4852129.38</v>
          </cell>
          <cell r="P2067">
            <v>-3065603.35</v>
          </cell>
          <cell r="Q2067">
            <v>-575714.82999999996</v>
          </cell>
          <cell r="R2067">
            <v>-20395799.73</v>
          </cell>
          <cell r="S2067">
            <v>-19325398.030000001</v>
          </cell>
          <cell r="T2067">
            <v>-18142545.140000001</v>
          </cell>
          <cell r="U2067">
            <v>-17198270.379999999</v>
          </cell>
          <cell r="V2067">
            <v>-11733388.34</v>
          </cell>
          <cell r="W2067">
            <v>-10307273.939999999</v>
          </cell>
          <cell r="X2067">
            <v>-8806925.6899999995</v>
          </cell>
          <cell r="Y2067">
            <v>-7218939.6699999999</v>
          </cell>
          <cell r="Z2067">
            <v>-5782298.6399999997</v>
          </cell>
          <cell r="AA2067">
            <v>-4130657.04</v>
          </cell>
          <cell r="AD2067">
            <v>-10514793.852916665</v>
          </cell>
          <cell r="AE2067">
            <v>-10489324.611249998</v>
          </cell>
          <cell r="AF2067">
            <v>-10567715.018749999</v>
          </cell>
          <cell r="AG2067">
            <v>-10712129.598333335</v>
          </cell>
          <cell r="AH2067">
            <v>-10912717.545833334</v>
          </cell>
          <cell r="AI2067">
            <v>-10976883.392916666</v>
          </cell>
          <cell r="AJ2067">
            <v>-10882937.817083335</v>
          </cell>
          <cell r="AK2067">
            <v>-10798630.258333333</v>
          </cell>
          <cell r="AL2067">
            <v>-10721839.202083332</v>
          </cell>
          <cell r="AM2067">
            <v>-10650774.844583334</v>
          </cell>
          <cell r="AN2067">
            <v>-10586962.579166666</v>
          </cell>
          <cell r="AP2067">
            <v>-10469258.347083334</v>
          </cell>
          <cell r="AT2067" t="str">
            <v>56</v>
          </cell>
        </row>
        <row r="2068">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D2068">
            <v>0</v>
          </cell>
          <cell r="AE2068">
            <v>0</v>
          </cell>
          <cell r="AF2068">
            <v>0</v>
          </cell>
          <cell r="AG2068">
            <v>0</v>
          </cell>
          <cell r="AH2068">
            <v>0</v>
          </cell>
          <cell r="AI2068">
            <v>0</v>
          </cell>
          <cell r="AJ2068">
            <v>0</v>
          </cell>
          <cell r="AK2068">
            <v>0</v>
          </cell>
          <cell r="AL2068">
            <v>0</v>
          </cell>
          <cell r="AM2068">
            <v>0</v>
          </cell>
          <cell r="AN2068">
            <v>0</v>
          </cell>
          <cell r="AP2068">
            <v>0</v>
          </cell>
          <cell r="AT2068">
            <v>0</v>
          </cell>
        </row>
        <row r="2069">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D2069">
            <v>0</v>
          </cell>
          <cell r="AE2069">
            <v>0</v>
          </cell>
          <cell r="AF2069">
            <v>0</v>
          </cell>
          <cell r="AG2069">
            <v>0</v>
          </cell>
          <cell r="AH2069">
            <v>0</v>
          </cell>
          <cell r="AI2069">
            <v>0</v>
          </cell>
          <cell r="AJ2069">
            <v>0</v>
          </cell>
          <cell r="AK2069">
            <v>0</v>
          </cell>
          <cell r="AL2069">
            <v>0</v>
          </cell>
          <cell r="AM2069">
            <v>0</v>
          </cell>
          <cell r="AN2069">
            <v>0</v>
          </cell>
          <cell r="AP2069">
            <v>0</v>
          </cell>
          <cell r="AT2069">
            <v>0</v>
          </cell>
        </row>
        <row r="2070">
          <cell r="J2070">
            <v>-1910752.2</v>
          </cell>
          <cell r="K2070">
            <v>-2241071.2000000002</v>
          </cell>
          <cell r="L2070">
            <v>-2566672.2000000002</v>
          </cell>
          <cell r="M2070">
            <v>-2935973.2</v>
          </cell>
          <cell r="N2070">
            <v>-3257997.2</v>
          </cell>
          <cell r="O2070">
            <v>-3636216.2</v>
          </cell>
          <cell r="P2070">
            <v>-4036510.2</v>
          </cell>
          <cell r="Q2070">
            <v>-4415778.2</v>
          </cell>
          <cell r="R2070">
            <v>-4914465.2</v>
          </cell>
          <cell r="S2070">
            <v>-5368377.2</v>
          </cell>
          <cell r="T2070">
            <v>-5804011.2000000002</v>
          </cell>
          <cell r="U2070">
            <v>-1463791.71</v>
          </cell>
          <cell r="V2070">
            <v>-2196846.17</v>
          </cell>
          <cell r="W2070">
            <v>-2487175</v>
          </cell>
          <cell r="X2070">
            <v>-2815147</v>
          </cell>
          <cell r="Y2070">
            <v>-3175905</v>
          </cell>
          <cell r="Z2070">
            <v>-3511207</v>
          </cell>
          <cell r="AA2070">
            <v>-3892019</v>
          </cell>
          <cell r="AD2070">
            <v>-3478127.4333333331</v>
          </cell>
          <cell r="AE2070">
            <v>-3496055.5333333332</v>
          </cell>
          <cell r="AF2070">
            <v>-3517453.4250000003</v>
          </cell>
          <cell r="AG2070">
            <v>-3542609.0249999999</v>
          </cell>
          <cell r="AH2070">
            <v>-3551113.3462499999</v>
          </cell>
          <cell r="AI2070">
            <v>-3557888.5745833335</v>
          </cell>
          <cell r="AJ2070">
            <v>-3580063.4816666669</v>
          </cell>
          <cell r="AK2070">
            <v>-3600670.9233333338</v>
          </cell>
          <cell r="AL2070">
            <v>-3621021.1983333337</v>
          </cell>
          <cell r="AM2070">
            <v>-3641568.7650000001</v>
          </cell>
          <cell r="AN2070">
            <v>-3662777.6233333335</v>
          </cell>
          <cell r="AP2070">
            <v>-3705944.2983333338</v>
          </cell>
          <cell r="AT2070">
            <v>0</v>
          </cell>
        </row>
        <row r="2071">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D2071">
            <v>0</v>
          </cell>
          <cell r="AE2071">
            <v>0</v>
          </cell>
          <cell r="AF2071">
            <v>0</v>
          </cell>
          <cell r="AG2071">
            <v>0</v>
          </cell>
          <cell r="AH2071">
            <v>0</v>
          </cell>
          <cell r="AI2071">
            <v>0</v>
          </cell>
          <cell r="AJ2071">
            <v>0</v>
          </cell>
          <cell r="AK2071">
            <v>0</v>
          </cell>
          <cell r="AL2071">
            <v>0</v>
          </cell>
          <cell r="AM2071">
            <v>0</v>
          </cell>
          <cell r="AN2071">
            <v>0</v>
          </cell>
          <cell r="AP2071">
            <v>0</v>
          </cell>
          <cell r="AT2071" t="str">
            <v>57</v>
          </cell>
        </row>
        <row r="2072">
          <cell r="J2072">
            <v>-659488.96</v>
          </cell>
          <cell r="K2072">
            <v>0</v>
          </cell>
          <cell r="L2072">
            <v>-82436.12</v>
          </cell>
          <cell r="M2072">
            <v>-164872.24</v>
          </cell>
          <cell r="N2072">
            <v>0</v>
          </cell>
          <cell r="O2072">
            <v>-82436.12</v>
          </cell>
          <cell r="P2072">
            <v>-150062.35999999999</v>
          </cell>
          <cell r="Q2072">
            <v>-225093.54</v>
          </cell>
          <cell r="R2072">
            <v>-300124.71999999997</v>
          </cell>
          <cell r="S2072">
            <v>-375155.9</v>
          </cell>
          <cell r="T2072">
            <v>-450187.08</v>
          </cell>
          <cell r="U2072">
            <v>-525218.26</v>
          </cell>
          <cell r="V2072">
            <v>-600249.43999999994</v>
          </cell>
          <cell r="W2072">
            <v>-675280.62</v>
          </cell>
          <cell r="X2072">
            <v>0</v>
          </cell>
          <cell r="Y2072">
            <v>0</v>
          </cell>
          <cell r="Z2072">
            <v>0</v>
          </cell>
          <cell r="AA2072">
            <v>-76605.33</v>
          </cell>
          <cell r="AD2072">
            <v>-265757.61583333334</v>
          </cell>
          <cell r="AE2072">
            <v>-263597.84166666673</v>
          </cell>
          <cell r="AF2072">
            <v>-260820.98916666667</v>
          </cell>
          <cell r="AG2072">
            <v>-257427.05833333326</v>
          </cell>
          <cell r="AH2072">
            <v>-253416.04916666666</v>
          </cell>
          <cell r="AI2072">
            <v>-248787.96166666667</v>
          </cell>
          <cell r="AJ2072">
            <v>-274456.34083333332</v>
          </cell>
          <cell r="AK2072">
            <v>-299158.19500000001</v>
          </cell>
          <cell r="AL2072">
            <v>-288853.68000000005</v>
          </cell>
          <cell r="AM2072">
            <v>-281984.00333333336</v>
          </cell>
          <cell r="AN2072">
            <v>-281741.05375000002</v>
          </cell>
          <cell r="AP2072">
            <v>-281957.23125000001</v>
          </cell>
          <cell r="AT2072">
            <v>0</v>
          </cell>
        </row>
        <row r="2073">
          <cell r="J2073">
            <v>-197564.2</v>
          </cell>
          <cell r="K2073">
            <v>-217320.62</v>
          </cell>
          <cell r="L2073">
            <v>-237077.01</v>
          </cell>
          <cell r="M2073">
            <v>-203254.04</v>
          </cell>
          <cell r="N2073">
            <v>-31269.86</v>
          </cell>
          <cell r="O2073">
            <v>-46904.79</v>
          </cell>
          <cell r="P2073">
            <v>-62539.72</v>
          </cell>
          <cell r="Q2073">
            <v>-78174.649999999994</v>
          </cell>
          <cell r="R2073">
            <v>-93809.58</v>
          </cell>
          <cell r="S2073">
            <v>-109444.51</v>
          </cell>
          <cell r="T2073">
            <v>-125079.44</v>
          </cell>
          <cell r="U2073">
            <v>-140714.37</v>
          </cell>
          <cell r="V2073">
            <v>-156349.29999999999</v>
          </cell>
          <cell r="W2073">
            <v>-171984.23</v>
          </cell>
          <cell r="X2073">
            <v>-187619.16</v>
          </cell>
          <cell r="Y2073">
            <v>52869.11</v>
          </cell>
          <cell r="Z2073">
            <v>-40081.379999999997</v>
          </cell>
          <cell r="AA2073">
            <v>-60122.07</v>
          </cell>
          <cell r="AD2073">
            <v>-139758.43458333335</v>
          </cell>
          <cell r="AE2073">
            <v>-137869.41833333336</v>
          </cell>
          <cell r="AF2073">
            <v>-135636.94458333336</v>
          </cell>
          <cell r="AG2073">
            <v>-133061.01333333334</v>
          </cell>
          <cell r="AH2073">
            <v>-130141.62458333334</v>
          </cell>
          <cell r="AI2073">
            <v>-126878.77833333332</v>
          </cell>
          <cell r="AJ2073">
            <v>-123272.47458333336</v>
          </cell>
          <cell r="AK2073">
            <v>-119322.71458333333</v>
          </cell>
          <cell r="AL2073">
            <v>-106590.17291666666</v>
          </cell>
          <cell r="AM2073">
            <v>-96285.521666666653</v>
          </cell>
          <cell r="AN2073">
            <v>-97203.388333333307</v>
          </cell>
          <cell r="AP2073">
            <v>-100140.56166666666</v>
          </cell>
          <cell r="AT2073">
            <v>0</v>
          </cell>
        </row>
        <row r="2074">
          <cell r="J2074">
            <v>-197564.2</v>
          </cell>
          <cell r="K2074">
            <v>-217320.62</v>
          </cell>
          <cell r="L2074">
            <v>-237077.01</v>
          </cell>
          <cell r="M2074">
            <v>-203254.04</v>
          </cell>
          <cell r="N2074">
            <v>-31269.86</v>
          </cell>
          <cell r="O2074">
            <v>-46904.79</v>
          </cell>
          <cell r="P2074">
            <v>-62539.72</v>
          </cell>
          <cell r="Q2074">
            <v>-78174.649999999994</v>
          </cell>
          <cell r="R2074">
            <v>-93809.58</v>
          </cell>
          <cell r="S2074">
            <v>-109444.51</v>
          </cell>
          <cell r="T2074">
            <v>-125079.44</v>
          </cell>
          <cell r="U2074">
            <v>-140714.37</v>
          </cell>
          <cell r="V2074">
            <v>-156349.29999999999</v>
          </cell>
          <cell r="W2074">
            <v>-171984.23</v>
          </cell>
          <cell r="X2074">
            <v>-187619.16</v>
          </cell>
          <cell r="Y2074">
            <v>52869.11</v>
          </cell>
          <cell r="Z2074">
            <v>-40081.379999999997</v>
          </cell>
          <cell r="AA2074">
            <v>-60122.07</v>
          </cell>
          <cell r="AD2074">
            <v>-139758.43458333335</v>
          </cell>
          <cell r="AE2074">
            <v>-137869.41833333336</v>
          </cell>
          <cell r="AF2074">
            <v>-135636.94458333336</v>
          </cell>
          <cell r="AG2074">
            <v>-133061.01333333334</v>
          </cell>
          <cell r="AH2074">
            <v>-130141.62458333334</v>
          </cell>
          <cell r="AI2074">
            <v>-126878.77833333332</v>
          </cell>
          <cell r="AJ2074">
            <v>-123272.47458333336</v>
          </cell>
          <cell r="AK2074">
            <v>-119322.71458333333</v>
          </cell>
          <cell r="AL2074">
            <v>-106590.17291666666</v>
          </cell>
          <cell r="AM2074">
            <v>-96285.521666666653</v>
          </cell>
          <cell r="AN2074">
            <v>-97203.388333333307</v>
          </cell>
          <cell r="AP2074">
            <v>-100140.56166666666</v>
          </cell>
          <cell r="AT2074">
            <v>0</v>
          </cell>
        </row>
        <row r="2075">
          <cell r="J2075">
            <v>-52255.4</v>
          </cell>
          <cell r="K2075">
            <v>-57480.94</v>
          </cell>
          <cell r="L2075">
            <v>-62706.45</v>
          </cell>
          <cell r="M2075">
            <v>-42395.51</v>
          </cell>
          <cell r="N2075">
            <v>-6522.38</v>
          </cell>
          <cell r="O2075">
            <v>-9783.57</v>
          </cell>
          <cell r="P2075">
            <v>-13044.76</v>
          </cell>
          <cell r="Q2075">
            <v>-16305.95</v>
          </cell>
          <cell r="R2075">
            <v>-19567.14</v>
          </cell>
          <cell r="S2075">
            <v>-22828.33</v>
          </cell>
          <cell r="T2075">
            <v>-26089.52</v>
          </cell>
          <cell r="U2075">
            <v>-29350.71</v>
          </cell>
          <cell r="V2075">
            <v>-32611.9</v>
          </cell>
          <cell r="W2075">
            <v>-35873.089999999997</v>
          </cell>
          <cell r="X2075">
            <v>-39134.28</v>
          </cell>
          <cell r="Y2075">
            <v>30099.06</v>
          </cell>
          <cell r="Z2075">
            <v>-11538.9</v>
          </cell>
          <cell r="AA2075">
            <v>-17308.349999999999</v>
          </cell>
          <cell r="AD2075">
            <v>-35181.002916666672</v>
          </cell>
          <cell r="AE2075">
            <v>-34280.675833333335</v>
          </cell>
          <cell r="AF2075">
            <v>-33216.652916666666</v>
          </cell>
          <cell r="AG2075">
            <v>-31988.934166666673</v>
          </cell>
          <cell r="AH2075">
            <v>-30597.519583333342</v>
          </cell>
          <cell r="AI2075">
            <v>-29042.409166666675</v>
          </cell>
          <cell r="AJ2075">
            <v>-27323.60291666667</v>
          </cell>
          <cell r="AK2075">
            <v>-25441.102083333331</v>
          </cell>
          <cell r="AL2075">
            <v>-21438.321250000001</v>
          </cell>
          <cell r="AM2075">
            <v>-18626.735833333336</v>
          </cell>
          <cell r="AN2075">
            <v>-19149.289999999997</v>
          </cell>
          <cell r="AP2075">
            <v>-20821.463333333333</v>
          </cell>
          <cell r="AT2075">
            <v>0</v>
          </cell>
        </row>
        <row r="2076">
          <cell r="J2076">
            <v>-52255.4</v>
          </cell>
          <cell r="K2076">
            <v>-57480.94</v>
          </cell>
          <cell r="L2076">
            <v>-62706.45</v>
          </cell>
          <cell r="M2076">
            <v>-42395.51</v>
          </cell>
          <cell r="N2076">
            <v>-6522.38</v>
          </cell>
          <cell r="O2076">
            <v>-9783.57</v>
          </cell>
          <cell r="P2076">
            <v>-13044.76</v>
          </cell>
          <cell r="Q2076">
            <v>-16305.95</v>
          </cell>
          <cell r="R2076">
            <v>-19567.14</v>
          </cell>
          <cell r="S2076">
            <v>-22828.33</v>
          </cell>
          <cell r="T2076">
            <v>-26089.52</v>
          </cell>
          <cell r="U2076">
            <v>-29350.71</v>
          </cell>
          <cell r="V2076">
            <v>-32611.9</v>
          </cell>
          <cell r="W2076">
            <v>-35873.089999999997</v>
          </cell>
          <cell r="X2076">
            <v>-39134.28</v>
          </cell>
          <cell r="Y2076">
            <v>30099.06</v>
          </cell>
          <cell r="Z2076">
            <v>-11538.9</v>
          </cell>
          <cell r="AA2076">
            <v>-17308.349999999999</v>
          </cell>
          <cell r="AD2076">
            <v>-35181.002916666672</v>
          </cell>
          <cell r="AE2076">
            <v>-34280.675833333335</v>
          </cell>
          <cell r="AF2076">
            <v>-33216.652916666666</v>
          </cell>
          <cell r="AG2076">
            <v>-31988.934166666673</v>
          </cell>
          <cell r="AH2076">
            <v>-30597.519583333342</v>
          </cell>
          <cell r="AI2076">
            <v>-29042.409166666675</v>
          </cell>
          <cell r="AJ2076">
            <v>-27323.60291666667</v>
          </cell>
          <cell r="AK2076">
            <v>-25441.102083333331</v>
          </cell>
          <cell r="AL2076">
            <v>-21438.321250000001</v>
          </cell>
          <cell r="AM2076">
            <v>-18626.735833333336</v>
          </cell>
          <cell r="AN2076">
            <v>-19149.289999999997</v>
          </cell>
          <cell r="AP2076">
            <v>-20821.463333333333</v>
          </cell>
          <cell r="AT2076">
            <v>0</v>
          </cell>
        </row>
        <row r="2077">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D2077">
            <v>0</v>
          </cell>
          <cell r="AE2077">
            <v>0</v>
          </cell>
          <cell r="AF2077">
            <v>0</v>
          </cell>
          <cell r="AG2077">
            <v>0</v>
          </cell>
          <cell r="AH2077">
            <v>0</v>
          </cell>
          <cell r="AI2077">
            <v>0</v>
          </cell>
          <cell r="AJ2077">
            <v>0</v>
          </cell>
          <cell r="AK2077">
            <v>0</v>
          </cell>
          <cell r="AL2077">
            <v>0</v>
          </cell>
          <cell r="AM2077">
            <v>0</v>
          </cell>
          <cell r="AN2077">
            <v>0</v>
          </cell>
          <cell r="AP2077">
            <v>0</v>
          </cell>
          <cell r="AT2077">
            <v>0</v>
          </cell>
        </row>
        <row r="2078">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D2078">
            <v>0</v>
          </cell>
          <cell r="AE2078">
            <v>0</v>
          </cell>
          <cell r="AF2078">
            <v>0</v>
          </cell>
          <cell r="AG2078">
            <v>0</v>
          </cell>
          <cell r="AH2078">
            <v>0</v>
          </cell>
          <cell r="AI2078">
            <v>0</v>
          </cell>
          <cell r="AJ2078">
            <v>0</v>
          </cell>
          <cell r="AK2078">
            <v>0</v>
          </cell>
          <cell r="AL2078">
            <v>0</v>
          </cell>
          <cell r="AM2078">
            <v>0</v>
          </cell>
          <cell r="AN2078">
            <v>0</v>
          </cell>
          <cell r="AP2078">
            <v>0</v>
          </cell>
          <cell r="AT2078">
            <v>0</v>
          </cell>
        </row>
        <row r="2079">
          <cell r="J2079">
            <v>0</v>
          </cell>
          <cell r="K2079">
            <v>0</v>
          </cell>
          <cell r="L2079">
            <v>0</v>
          </cell>
          <cell r="M2079">
            <v>0</v>
          </cell>
          <cell r="N2079">
            <v>0</v>
          </cell>
          <cell r="O2079">
            <v>0</v>
          </cell>
          <cell r="P2079">
            <v>0</v>
          </cell>
          <cell r="Q2079">
            <v>0</v>
          </cell>
          <cell r="R2079">
            <v>61346.15</v>
          </cell>
          <cell r="S2079">
            <v>0</v>
          </cell>
          <cell r="T2079">
            <v>0</v>
          </cell>
          <cell r="U2079">
            <v>0</v>
          </cell>
          <cell r="V2079">
            <v>0</v>
          </cell>
          <cell r="W2079">
            <v>0</v>
          </cell>
          <cell r="X2079">
            <v>0</v>
          </cell>
          <cell r="Y2079">
            <v>0</v>
          </cell>
          <cell r="Z2079">
            <v>0</v>
          </cell>
          <cell r="AA2079">
            <v>0</v>
          </cell>
          <cell r="AD2079">
            <v>0</v>
          </cell>
          <cell r="AE2079">
            <v>2556.0895833333334</v>
          </cell>
          <cell r="AF2079">
            <v>5112.1791666666668</v>
          </cell>
          <cell r="AG2079">
            <v>5112.1791666666668</v>
          </cell>
          <cell r="AH2079">
            <v>5112.1791666666668</v>
          </cell>
          <cell r="AI2079">
            <v>5112.1791666666668</v>
          </cell>
          <cell r="AJ2079">
            <v>5112.1791666666668</v>
          </cell>
          <cell r="AK2079">
            <v>5112.1791666666668</v>
          </cell>
          <cell r="AL2079">
            <v>5112.1791666666668</v>
          </cell>
          <cell r="AM2079">
            <v>5112.1791666666668</v>
          </cell>
          <cell r="AN2079">
            <v>5112.1791666666668</v>
          </cell>
          <cell r="AP2079">
            <v>5112.1791666666668</v>
          </cell>
          <cell r="AT2079" t="str">
            <v xml:space="preserve"> </v>
          </cell>
        </row>
        <row r="2080">
          <cell r="J2080">
            <v>-445974</v>
          </cell>
          <cell r="K2080">
            <v>-527094.5</v>
          </cell>
          <cell r="L2080">
            <v>-608215</v>
          </cell>
          <cell r="M2080">
            <v>0</v>
          </cell>
          <cell r="N2080">
            <v>0</v>
          </cell>
          <cell r="O2080">
            <v>-64204.67</v>
          </cell>
          <cell r="P2080">
            <v>-128409.34</v>
          </cell>
          <cell r="Q2080">
            <v>-192614.01</v>
          </cell>
          <cell r="R2080">
            <v>-256818.68</v>
          </cell>
          <cell r="S2080">
            <v>-321023.34999999998</v>
          </cell>
          <cell r="T2080">
            <v>-385228.02</v>
          </cell>
          <cell r="U2080">
            <v>-449432.69</v>
          </cell>
          <cell r="V2080">
            <v>-513637.36</v>
          </cell>
          <cell r="W2080">
            <v>-577842.03</v>
          </cell>
          <cell r="X2080">
            <v>139543.31</v>
          </cell>
          <cell r="Y2080">
            <v>0</v>
          </cell>
          <cell r="Z2080">
            <v>0</v>
          </cell>
          <cell r="AA2080">
            <v>-65596.42</v>
          </cell>
          <cell r="AD2080">
            <v>-265021.09499999997</v>
          </cell>
          <cell r="AE2080">
            <v>-267487.98833333328</v>
          </cell>
          <cell r="AF2080">
            <v>-270659.70833333331</v>
          </cell>
          <cell r="AG2080">
            <v>-274536.25499999995</v>
          </cell>
          <cell r="AH2080">
            <v>-279117.62833333336</v>
          </cell>
          <cell r="AI2080">
            <v>-284403.82833333331</v>
          </cell>
          <cell r="AJ2080">
            <v>-289337.61541666667</v>
          </cell>
          <cell r="AK2080">
            <v>-260295.49958333329</v>
          </cell>
          <cell r="AL2080">
            <v>-229138.90333333329</v>
          </cell>
          <cell r="AM2080">
            <v>-229138.90333333329</v>
          </cell>
          <cell r="AN2080">
            <v>-229196.89291666661</v>
          </cell>
          <cell r="AP2080">
            <v>-229660.80958333332</v>
          </cell>
          <cell r="AT2080">
            <v>0</v>
          </cell>
        </row>
        <row r="2081">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D2081">
            <v>0</v>
          </cell>
          <cell r="AE2081">
            <v>0</v>
          </cell>
          <cell r="AF2081">
            <v>0</v>
          </cell>
          <cell r="AG2081">
            <v>0</v>
          </cell>
          <cell r="AH2081">
            <v>0</v>
          </cell>
          <cell r="AI2081">
            <v>0</v>
          </cell>
          <cell r="AJ2081">
            <v>0</v>
          </cell>
          <cell r="AK2081">
            <v>0</v>
          </cell>
          <cell r="AL2081">
            <v>0</v>
          </cell>
          <cell r="AM2081">
            <v>0</v>
          </cell>
          <cell r="AN2081">
            <v>0</v>
          </cell>
          <cell r="AP2081">
            <v>0</v>
          </cell>
          <cell r="AT2081" t="str">
            <v>57</v>
          </cell>
        </row>
        <row r="2082">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D2082">
            <v>0</v>
          </cell>
          <cell r="AE2082">
            <v>0</v>
          </cell>
          <cell r="AF2082">
            <v>0</v>
          </cell>
          <cell r="AG2082">
            <v>0</v>
          </cell>
          <cell r="AH2082">
            <v>0</v>
          </cell>
          <cell r="AI2082">
            <v>0</v>
          </cell>
          <cell r="AJ2082">
            <v>0</v>
          </cell>
          <cell r="AK2082">
            <v>0</v>
          </cell>
          <cell r="AL2082">
            <v>0</v>
          </cell>
          <cell r="AM2082">
            <v>0</v>
          </cell>
          <cell r="AN2082">
            <v>0</v>
          </cell>
          <cell r="AP2082">
            <v>0</v>
          </cell>
          <cell r="AT2082">
            <v>0</v>
          </cell>
        </row>
        <row r="2083">
          <cell r="J2083">
            <v>-878350.22</v>
          </cell>
          <cell r="K2083">
            <v>-975102.22</v>
          </cell>
          <cell r="L2083">
            <v>-1050839.22</v>
          </cell>
          <cell r="M2083">
            <v>-1119822.22</v>
          </cell>
          <cell r="N2083">
            <v>-1202540.22</v>
          </cell>
          <cell r="O2083">
            <v>-1330662.22</v>
          </cell>
          <cell r="P2083">
            <v>-1501407.22</v>
          </cell>
          <cell r="Q2083">
            <v>-1781020.22</v>
          </cell>
          <cell r="R2083">
            <v>-2072080.22</v>
          </cell>
          <cell r="S2083">
            <v>-2328605.2200000002</v>
          </cell>
          <cell r="T2083">
            <v>-2587503.2200000002</v>
          </cell>
          <cell r="U2083">
            <v>-932544.83</v>
          </cell>
          <cell r="V2083">
            <v>-1012804.83</v>
          </cell>
          <cell r="W2083">
            <v>-1048961</v>
          </cell>
          <cell r="X2083">
            <v>-1086299</v>
          </cell>
          <cell r="Y2083">
            <v>-1118191</v>
          </cell>
          <cell r="Z2083">
            <v>-1152085</v>
          </cell>
          <cell r="AA2083">
            <v>-1261110</v>
          </cell>
          <cell r="AD2083">
            <v>-1483312.5308333337</v>
          </cell>
          <cell r="AE2083">
            <v>-1473253.1325000003</v>
          </cell>
          <cell r="AF2083">
            <v>-1466896.3591666669</v>
          </cell>
          <cell r="AG2083">
            <v>-1466157.5025000002</v>
          </cell>
          <cell r="AH2083">
            <v>-1473670.3287500001</v>
          </cell>
          <cell r="AI2083">
            <v>-1485642.0462499999</v>
          </cell>
          <cell r="AJ2083">
            <v>-1494321.7708333333</v>
          </cell>
          <cell r="AK2083">
            <v>-1498876.7108333334</v>
          </cell>
          <cell r="AL2083">
            <v>-1500286.2341666669</v>
          </cell>
          <cell r="AM2083">
            <v>-1498115.9658333333</v>
          </cell>
          <cell r="AN2083">
            <v>-1493115.6558333335</v>
          </cell>
          <cell r="AP2083">
            <v>-1496672.4941666666</v>
          </cell>
          <cell r="AT2083">
            <v>0</v>
          </cell>
        </row>
        <row r="2084">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D2084">
            <v>-112640.87208333332</v>
          </cell>
          <cell r="AE2084">
            <v>-83149.62291666666</v>
          </cell>
          <cell r="AF2084">
            <v>-53658.373749999999</v>
          </cell>
          <cell r="AG2084">
            <v>-24167.124583333334</v>
          </cell>
          <cell r="AH2084">
            <v>-4710.75</v>
          </cell>
          <cell r="AI2084">
            <v>0</v>
          </cell>
          <cell r="AJ2084">
            <v>0</v>
          </cell>
          <cell r="AK2084">
            <v>0</v>
          </cell>
          <cell r="AL2084">
            <v>0</v>
          </cell>
          <cell r="AM2084">
            <v>0</v>
          </cell>
          <cell r="AN2084">
            <v>0</v>
          </cell>
          <cell r="AP2084">
            <v>0</v>
          </cell>
          <cell r="AT2084" t="str">
            <v>56</v>
          </cell>
        </row>
        <row r="2085">
          <cell r="J2085">
            <v>-1301601.26</v>
          </cell>
          <cell r="K2085">
            <v>-1559682.5</v>
          </cell>
          <cell r="L2085">
            <v>-1834149.23</v>
          </cell>
          <cell r="M2085">
            <v>-2162410.23</v>
          </cell>
          <cell r="N2085">
            <v>-2372829.27</v>
          </cell>
          <cell r="O2085">
            <v>-2670323.7799999998</v>
          </cell>
          <cell r="P2085">
            <v>-2958315.35</v>
          </cell>
          <cell r="Q2085">
            <v>-3194320.09</v>
          </cell>
          <cell r="R2085">
            <v>-3541681.31</v>
          </cell>
          <cell r="S2085">
            <v>-659802.11</v>
          </cell>
          <cell r="T2085">
            <v>-1056289.47</v>
          </cell>
          <cell r="U2085">
            <v>-1382323.17</v>
          </cell>
          <cell r="V2085">
            <v>-1712911.06</v>
          </cell>
          <cell r="W2085">
            <v>-1983556.45</v>
          </cell>
          <cell r="X2085">
            <v>-2372406.83</v>
          </cell>
          <cell r="Y2085">
            <v>-2711133.33</v>
          </cell>
          <cell r="Z2085">
            <v>-2985356.26</v>
          </cell>
          <cell r="AA2085">
            <v>-3333574.42</v>
          </cell>
          <cell r="AD2085">
            <v>-1906528.0725</v>
          </cell>
          <cell r="AE2085">
            <v>-1964338.0841666665</v>
          </cell>
          <cell r="AF2085">
            <v>-2000615.3708333333</v>
          </cell>
          <cell r="AG2085">
            <v>-2017540.958333333</v>
          </cell>
          <cell r="AH2085">
            <v>-2043483.3045833332</v>
          </cell>
          <cell r="AI2085">
            <v>-2074948.5558333332</v>
          </cell>
          <cell r="AJ2085">
            <v>-2109747.8787499997</v>
          </cell>
          <cell r="AK2085">
            <v>-2149836.6933333329</v>
          </cell>
          <cell r="AL2085">
            <v>-2195127.5558333336</v>
          </cell>
          <cell r="AM2085">
            <v>-2243512.9762499998</v>
          </cell>
          <cell r="AN2085">
            <v>-2296670.3774999999</v>
          </cell>
          <cell r="AP2085">
            <v>-2418300.1195833334</v>
          </cell>
          <cell r="AT2085">
            <v>0</v>
          </cell>
        </row>
        <row r="2086">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D2086">
            <v>0</v>
          </cell>
          <cell r="AE2086">
            <v>0</v>
          </cell>
          <cell r="AF2086">
            <v>0</v>
          </cell>
          <cell r="AG2086">
            <v>0</v>
          </cell>
          <cell r="AH2086">
            <v>0</v>
          </cell>
          <cell r="AI2086">
            <v>0</v>
          </cell>
          <cell r="AJ2086">
            <v>0</v>
          </cell>
          <cell r="AK2086">
            <v>0</v>
          </cell>
          <cell r="AL2086">
            <v>0</v>
          </cell>
          <cell r="AM2086">
            <v>0</v>
          </cell>
          <cell r="AN2086">
            <v>0</v>
          </cell>
          <cell r="AP2086">
            <v>0</v>
          </cell>
          <cell r="AT2086">
            <v>0</v>
          </cell>
        </row>
        <row r="2087">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D2087">
            <v>-204292.62791666668</v>
          </cell>
          <cell r="AE2087">
            <v>-163354.21041666667</v>
          </cell>
          <cell r="AF2087">
            <v>-122415.79291666667</v>
          </cell>
          <cell r="AG2087">
            <v>-81477.375416666662</v>
          </cell>
          <cell r="AH2087">
            <v>-30504.083333333332</v>
          </cell>
          <cell r="AI2087">
            <v>0</v>
          </cell>
          <cell r="AJ2087">
            <v>0</v>
          </cell>
          <cell r="AK2087">
            <v>0</v>
          </cell>
          <cell r="AL2087">
            <v>0</v>
          </cell>
          <cell r="AM2087">
            <v>0</v>
          </cell>
          <cell r="AN2087">
            <v>0</v>
          </cell>
          <cell r="AP2087">
            <v>0</v>
          </cell>
          <cell r="AT2087" t="str">
            <v>56</v>
          </cell>
        </row>
        <row r="2088">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D2088">
            <v>0</v>
          </cell>
          <cell r="AE2088">
            <v>0</v>
          </cell>
          <cell r="AF2088">
            <v>0</v>
          </cell>
          <cell r="AG2088">
            <v>0</v>
          </cell>
          <cell r="AH2088">
            <v>0</v>
          </cell>
          <cell r="AI2088">
            <v>0</v>
          </cell>
          <cell r="AJ2088">
            <v>0</v>
          </cell>
          <cell r="AK2088">
            <v>0</v>
          </cell>
          <cell r="AL2088">
            <v>0</v>
          </cell>
          <cell r="AM2088">
            <v>0</v>
          </cell>
          <cell r="AN2088">
            <v>0</v>
          </cell>
          <cell r="AP2088">
            <v>0</v>
          </cell>
          <cell r="AT2088">
            <v>0</v>
          </cell>
        </row>
        <row r="2089">
          <cell r="J2089">
            <v>-18750</v>
          </cell>
          <cell r="K2089">
            <v>-21000</v>
          </cell>
          <cell r="L2089">
            <v>-23250</v>
          </cell>
          <cell r="M2089">
            <v>-25500</v>
          </cell>
          <cell r="N2089">
            <v>-27750</v>
          </cell>
          <cell r="O2089">
            <v>-30000</v>
          </cell>
          <cell r="P2089">
            <v>-32250</v>
          </cell>
          <cell r="Q2089">
            <v>-34500</v>
          </cell>
          <cell r="R2089">
            <v>-36750</v>
          </cell>
          <cell r="S2089">
            <v>-39000</v>
          </cell>
          <cell r="T2089">
            <v>-41250</v>
          </cell>
          <cell r="U2089">
            <v>-43500</v>
          </cell>
          <cell r="V2089">
            <v>-45750</v>
          </cell>
          <cell r="W2089">
            <v>-48000</v>
          </cell>
          <cell r="X2089">
            <v>-50250</v>
          </cell>
          <cell r="Y2089">
            <v>-52500</v>
          </cell>
          <cell r="Z2089">
            <v>-54750</v>
          </cell>
          <cell r="AA2089">
            <v>-57000</v>
          </cell>
          <cell r="AD2089">
            <v>-22041.666666666668</v>
          </cell>
          <cell r="AE2089">
            <v>-23250</v>
          </cell>
          <cell r="AF2089">
            <v>-25500</v>
          </cell>
          <cell r="AG2089">
            <v>-27750</v>
          </cell>
          <cell r="AH2089">
            <v>-30000</v>
          </cell>
          <cell r="AI2089">
            <v>-32250</v>
          </cell>
          <cell r="AJ2089">
            <v>-34500</v>
          </cell>
          <cell r="AK2089">
            <v>-36750</v>
          </cell>
          <cell r="AL2089">
            <v>-39000</v>
          </cell>
          <cell r="AM2089">
            <v>-41250</v>
          </cell>
          <cell r="AN2089">
            <v>-43500</v>
          </cell>
          <cell r="AP2089">
            <v>-48000</v>
          </cell>
          <cell r="AT2089">
            <v>0</v>
          </cell>
        </row>
        <row r="2090">
          <cell r="J2090">
            <v>-535475.04</v>
          </cell>
          <cell r="K2090">
            <v>-640465.30000000005</v>
          </cell>
          <cell r="L2090">
            <v>-764923.54</v>
          </cell>
          <cell r="M2090">
            <v>-901804.59</v>
          </cell>
          <cell r="N2090">
            <v>-1032474.08</v>
          </cell>
          <cell r="O2090">
            <v>-1159837.8400000001</v>
          </cell>
          <cell r="P2090">
            <v>-1446912.64</v>
          </cell>
          <cell r="Q2090">
            <v>-1538787.47</v>
          </cell>
          <cell r="R2090">
            <v>-1646316.04</v>
          </cell>
          <cell r="S2090">
            <v>-1754757.07</v>
          </cell>
          <cell r="T2090">
            <v>-371971.06</v>
          </cell>
          <cell r="U2090">
            <v>-578291.01</v>
          </cell>
          <cell r="V2090">
            <v>-715424.34</v>
          </cell>
          <cell r="W2090">
            <v>-782177.86</v>
          </cell>
          <cell r="X2090">
            <v>-893347.82</v>
          </cell>
          <cell r="Y2090">
            <v>-1049883.0900000001</v>
          </cell>
          <cell r="Z2090">
            <v>-1141777.42</v>
          </cell>
          <cell r="AA2090">
            <v>-1279835.47</v>
          </cell>
          <cell r="AD2090">
            <v>-894028.2729166667</v>
          </cell>
          <cell r="AE2090">
            <v>-945563.7416666667</v>
          </cell>
          <cell r="AF2090">
            <v>-996777.74624999985</v>
          </cell>
          <cell r="AG2090">
            <v>-1021817.7008333332</v>
          </cell>
          <cell r="AH2090">
            <v>-1026077.8866666667</v>
          </cell>
          <cell r="AI2090">
            <v>-1038499.1941666667</v>
          </cell>
          <cell r="AJ2090">
            <v>-1051901.7716666667</v>
          </cell>
          <cell r="AK2090">
            <v>-1063157.4733333332</v>
          </cell>
          <cell r="AL2090">
            <v>-1074678.4224999999</v>
          </cell>
          <cell r="AM2090">
            <v>-1085402.6658333333</v>
          </cell>
          <cell r="AN2090">
            <v>-1094956.8729166666</v>
          </cell>
          <cell r="AP2090">
            <v>-1116499.8295833333</v>
          </cell>
          <cell r="AT2090">
            <v>0</v>
          </cell>
        </row>
        <row r="2091">
          <cell r="J2091">
            <v>-73426.679999999993</v>
          </cell>
          <cell r="K2091">
            <v>-110140.02</v>
          </cell>
          <cell r="L2091">
            <v>-146853.35999999999</v>
          </cell>
          <cell r="M2091">
            <v>-183566.7</v>
          </cell>
          <cell r="N2091">
            <v>-220280.04</v>
          </cell>
          <cell r="O2091">
            <v>-256993.38</v>
          </cell>
          <cell r="P2091">
            <v>-293706.71999999997</v>
          </cell>
          <cell r="Q2091">
            <v>-330420.06</v>
          </cell>
          <cell r="R2091">
            <v>-367133.4</v>
          </cell>
          <cell r="S2091">
            <v>-403846.74</v>
          </cell>
          <cell r="T2091">
            <v>0</v>
          </cell>
          <cell r="U2091">
            <v>-37814.74</v>
          </cell>
          <cell r="V2091">
            <v>-75629.48</v>
          </cell>
          <cell r="W2091">
            <v>-113444.22</v>
          </cell>
          <cell r="X2091">
            <v>-151258.96</v>
          </cell>
          <cell r="Y2091">
            <v>-189073.7</v>
          </cell>
          <cell r="Z2091">
            <v>-226888.44</v>
          </cell>
          <cell r="AA2091">
            <v>-264703.18</v>
          </cell>
          <cell r="AD2091">
            <v>-199651.06499999997</v>
          </cell>
          <cell r="AE2091">
            <v>-200497.61</v>
          </cell>
          <cell r="AF2091">
            <v>-201433.26500000001</v>
          </cell>
          <cell r="AG2091">
            <v>-201923.37000000002</v>
          </cell>
          <cell r="AH2091">
            <v>-201969.26166666663</v>
          </cell>
          <cell r="AI2091">
            <v>-202106.93666666668</v>
          </cell>
          <cell r="AJ2091">
            <v>-202336.39500000005</v>
          </cell>
          <cell r="AK2091">
            <v>-202657.63666666669</v>
          </cell>
          <cell r="AL2091">
            <v>-203070.66166666671</v>
          </cell>
          <cell r="AM2091">
            <v>-203575.46999999997</v>
          </cell>
          <cell r="AN2091">
            <v>-204172.06166666665</v>
          </cell>
          <cell r="AP2091">
            <v>-205640.59499999997</v>
          </cell>
          <cell r="AT2091">
            <v>0</v>
          </cell>
        </row>
        <row r="2092">
          <cell r="J2092">
            <v>-21746.22</v>
          </cell>
          <cell r="K2092">
            <v>-32619.33</v>
          </cell>
          <cell r="L2092">
            <v>-43492.44</v>
          </cell>
          <cell r="M2092">
            <v>-54365.55</v>
          </cell>
          <cell r="N2092">
            <v>-65238.66</v>
          </cell>
          <cell r="O2092">
            <v>-76111.77</v>
          </cell>
          <cell r="P2092">
            <v>-86984.88</v>
          </cell>
          <cell r="Q2092">
            <v>-97857.99</v>
          </cell>
          <cell r="R2092">
            <v>-108731.1</v>
          </cell>
          <cell r="S2092">
            <v>-119604.21</v>
          </cell>
          <cell r="T2092">
            <v>0</v>
          </cell>
          <cell r="U2092">
            <v>-11199.3</v>
          </cell>
          <cell r="V2092">
            <v>-22398.6</v>
          </cell>
          <cell r="W2092">
            <v>-33597.9</v>
          </cell>
          <cell r="X2092">
            <v>-44797.2</v>
          </cell>
          <cell r="Y2092">
            <v>-55996.5</v>
          </cell>
          <cell r="Z2092">
            <v>-67195.8</v>
          </cell>
          <cell r="AA2092">
            <v>-78395.100000000006</v>
          </cell>
          <cell r="AD2092">
            <v>-59129.138750000006</v>
          </cell>
          <cell r="AE2092">
            <v>-59379.851666666676</v>
          </cell>
          <cell r="AF2092">
            <v>-59656.955416666671</v>
          </cell>
          <cell r="AG2092">
            <v>-59802.105000000003</v>
          </cell>
          <cell r="AH2092">
            <v>-59815.696250000001</v>
          </cell>
          <cell r="AI2092">
            <v>-59856.47</v>
          </cell>
          <cell r="AJ2092">
            <v>-59924.426249999997</v>
          </cell>
          <cell r="AK2092">
            <v>-60019.564999999995</v>
          </cell>
          <cell r="AL2092">
            <v>-60141.886250000003</v>
          </cell>
          <cell r="AM2092">
            <v>-60291.389999999992</v>
          </cell>
          <cell r="AN2092">
            <v>-60468.076250000006</v>
          </cell>
          <cell r="AP2092">
            <v>-60902.996249999997</v>
          </cell>
          <cell r="AT2092">
            <v>0</v>
          </cell>
        </row>
        <row r="2093">
          <cell r="J2093">
            <v>-21746.22</v>
          </cell>
          <cell r="K2093">
            <v>-32619.33</v>
          </cell>
          <cell r="L2093">
            <v>-43492.44</v>
          </cell>
          <cell r="M2093">
            <v>-54365.55</v>
          </cell>
          <cell r="N2093">
            <v>-65238.66</v>
          </cell>
          <cell r="O2093">
            <v>-76111.77</v>
          </cell>
          <cell r="P2093">
            <v>-86984.88</v>
          </cell>
          <cell r="Q2093">
            <v>-97857.99</v>
          </cell>
          <cell r="R2093">
            <v>-108731.1</v>
          </cell>
          <cell r="S2093">
            <v>-119604.21</v>
          </cell>
          <cell r="T2093">
            <v>0</v>
          </cell>
          <cell r="U2093">
            <v>-11199.3</v>
          </cell>
          <cell r="V2093">
            <v>-22398.6</v>
          </cell>
          <cell r="W2093">
            <v>-33597.9</v>
          </cell>
          <cell r="X2093">
            <v>-44797.2</v>
          </cell>
          <cell r="Y2093">
            <v>-55996.5</v>
          </cell>
          <cell r="Z2093">
            <v>-67195.8</v>
          </cell>
          <cell r="AA2093">
            <v>-78395.100000000006</v>
          </cell>
          <cell r="AD2093">
            <v>-59129.138750000006</v>
          </cell>
          <cell r="AE2093">
            <v>-59379.851666666676</v>
          </cell>
          <cell r="AF2093">
            <v>-59656.955416666671</v>
          </cell>
          <cell r="AG2093">
            <v>-59802.105000000003</v>
          </cell>
          <cell r="AH2093">
            <v>-59815.696250000001</v>
          </cell>
          <cell r="AI2093">
            <v>-59856.47</v>
          </cell>
          <cell r="AJ2093">
            <v>-59924.426249999997</v>
          </cell>
          <cell r="AK2093">
            <v>-60019.564999999995</v>
          </cell>
          <cell r="AL2093">
            <v>-60141.886250000003</v>
          </cell>
          <cell r="AM2093">
            <v>-60291.389999999992</v>
          </cell>
          <cell r="AN2093">
            <v>-60468.076250000006</v>
          </cell>
          <cell r="AP2093">
            <v>-60902.996249999997</v>
          </cell>
          <cell r="AT2093">
            <v>0</v>
          </cell>
        </row>
        <row r="2094">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D2094">
            <v>0</v>
          </cell>
          <cell r="AE2094">
            <v>0</v>
          </cell>
          <cell r="AF2094">
            <v>0</v>
          </cell>
          <cell r="AG2094">
            <v>0</v>
          </cell>
          <cell r="AH2094">
            <v>0</v>
          </cell>
          <cell r="AI2094">
            <v>0</v>
          </cell>
          <cell r="AJ2094">
            <v>0</v>
          </cell>
          <cell r="AK2094">
            <v>0</v>
          </cell>
          <cell r="AL2094">
            <v>0</v>
          </cell>
          <cell r="AM2094">
            <v>0</v>
          </cell>
          <cell r="AN2094">
            <v>0</v>
          </cell>
          <cell r="AP2094">
            <v>0</v>
          </cell>
          <cell r="AT2094" t="str">
            <v>56</v>
          </cell>
        </row>
        <row r="2095">
          <cell r="J2095">
            <v>0</v>
          </cell>
          <cell r="K2095">
            <v>0</v>
          </cell>
          <cell r="L2095">
            <v>0</v>
          </cell>
          <cell r="M2095">
            <v>0</v>
          </cell>
          <cell r="N2095">
            <v>0</v>
          </cell>
          <cell r="O2095">
            <v>0</v>
          </cell>
          <cell r="P2095">
            <v>0</v>
          </cell>
          <cell r="Q2095">
            <v>0</v>
          </cell>
          <cell r="R2095">
            <v>-58333.34</v>
          </cell>
          <cell r="S2095">
            <v>-58333.34</v>
          </cell>
          <cell r="T2095">
            <v>-116666.68</v>
          </cell>
          <cell r="U2095">
            <v>-145833.35</v>
          </cell>
          <cell r="V2095">
            <v>-175000.02</v>
          </cell>
          <cell r="W2095">
            <v>-204166.69</v>
          </cell>
          <cell r="X2095">
            <v>-233333.36</v>
          </cell>
          <cell r="Y2095">
            <v>-233333.36</v>
          </cell>
          <cell r="Z2095">
            <v>-291666.7</v>
          </cell>
          <cell r="AA2095">
            <v>-320833.37</v>
          </cell>
          <cell r="AD2095">
            <v>0</v>
          </cell>
          <cell r="AE2095">
            <v>-2430.5558333333333</v>
          </cell>
          <cell r="AF2095">
            <v>-7291.6674999999996</v>
          </cell>
          <cell r="AG2095">
            <v>-14583.334999999999</v>
          </cell>
          <cell r="AH2095">
            <v>-25520.836249999997</v>
          </cell>
          <cell r="AI2095">
            <v>-38888.893333333333</v>
          </cell>
          <cell r="AJ2095">
            <v>-54687.506249999999</v>
          </cell>
          <cell r="AK2095">
            <v>-72916.674999999988</v>
          </cell>
          <cell r="AL2095">
            <v>-92361.121666666659</v>
          </cell>
          <cell r="AM2095">
            <v>-114236.12416666666</v>
          </cell>
          <cell r="AN2095">
            <v>-139756.96041666667</v>
          </cell>
          <cell r="AP2095">
            <v>-196875.01749999999</v>
          </cell>
          <cell r="AT2095">
            <v>0</v>
          </cell>
        </row>
        <row r="2096">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D2096">
            <v>0</v>
          </cell>
          <cell r="AE2096">
            <v>0</v>
          </cell>
          <cell r="AF2096">
            <v>0</v>
          </cell>
          <cell r="AG2096">
            <v>0</v>
          </cell>
          <cell r="AH2096">
            <v>0</v>
          </cell>
          <cell r="AI2096">
            <v>0</v>
          </cell>
          <cell r="AJ2096">
            <v>0</v>
          </cell>
          <cell r="AK2096">
            <v>0</v>
          </cell>
          <cell r="AL2096">
            <v>0</v>
          </cell>
          <cell r="AM2096">
            <v>0</v>
          </cell>
          <cell r="AN2096">
            <v>0</v>
          </cell>
          <cell r="AP2096">
            <v>0</v>
          </cell>
          <cell r="AT2096" t="str">
            <v>56</v>
          </cell>
        </row>
        <row r="2097">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D2097">
            <v>0</v>
          </cell>
          <cell r="AE2097">
            <v>0</v>
          </cell>
          <cell r="AF2097">
            <v>0</v>
          </cell>
          <cell r="AG2097">
            <v>0</v>
          </cell>
          <cell r="AH2097">
            <v>0</v>
          </cell>
          <cell r="AI2097">
            <v>0</v>
          </cell>
          <cell r="AJ2097">
            <v>0</v>
          </cell>
          <cell r="AK2097">
            <v>0</v>
          </cell>
          <cell r="AL2097">
            <v>0</v>
          </cell>
          <cell r="AM2097">
            <v>0</v>
          </cell>
          <cell r="AN2097">
            <v>0</v>
          </cell>
          <cell r="AP2097">
            <v>-1475.6945833333332</v>
          </cell>
          <cell r="AT2097">
            <v>0</v>
          </cell>
        </row>
        <row r="2098">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D2098">
            <v>0</v>
          </cell>
          <cell r="AE2098">
            <v>0</v>
          </cell>
          <cell r="AF2098">
            <v>0</v>
          </cell>
          <cell r="AG2098">
            <v>0</v>
          </cell>
          <cell r="AH2098">
            <v>0</v>
          </cell>
          <cell r="AI2098">
            <v>0</v>
          </cell>
          <cell r="AJ2098">
            <v>0</v>
          </cell>
          <cell r="AK2098">
            <v>0</v>
          </cell>
          <cell r="AL2098">
            <v>0</v>
          </cell>
          <cell r="AM2098">
            <v>0</v>
          </cell>
          <cell r="AN2098">
            <v>0</v>
          </cell>
          <cell r="AP2098">
            <v>0</v>
          </cell>
          <cell r="AT2098">
            <v>0</v>
          </cell>
        </row>
        <row r="2099">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D2099">
            <v>0</v>
          </cell>
          <cell r="AE2099">
            <v>0</v>
          </cell>
          <cell r="AF2099">
            <v>0</v>
          </cell>
          <cell r="AG2099">
            <v>0</v>
          </cell>
          <cell r="AH2099">
            <v>0</v>
          </cell>
          <cell r="AI2099">
            <v>0</v>
          </cell>
          <cell r="AJ2099">
            <v>0</v>
          </cell>
          <cell r="AK2099">
            <v>0</v>
          </cell>
          <cell r="AL2099">
            <v>0</v>
          </cell>
          <cell r="AM2099">
            <v>0</v>
          </cell>
          <cell r="AN2099">
            <v>0</v>
          </cell>
          <cell r="AP2099">
            <v>0</v>
          </cell>
          <cell r="AT2099" t="str">
            <v>57</v>
          </cell>
        </row>
        <row r="2100">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D2100">
            <v>0</v>
          </cell>
          <cell r="AE2100">
            <v>0</v>
          </cell>
          <cell r="AF2100">
            <v>0</v>
          </cell>
          <cell r="AG2100">
            <v>0</v>
          </cell>
          <cell r="AH2100">
            <v>0</v>
          </cell>
          <cell r="AI2100">
            <v>0</v>
          </cell>
          <cell r="AJ2100">
            <v>0</v>
          </cell>
          <cell r="AK2100">
            <v>0</v>
          </cell>
          <cell r="AL2100">
            <v>0</v>
          </cell>
          <cell r="AM2100">
            <v>0</v>
          </cell>
          <cell r="AN2100">
            <v>0</v>
          </cell>
          <cell r="AP2100">
            <v>0</v>
          </cell>
          <cell r="AT2100">
            <v>0</v>
          </cell>
        </row>
        <row r="2101">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D2101">
            <v>0</v>
          </cell>
          <cell r="AE2101">
            <v>0</v>
          </cell>
          <cell r="AF2101">
            <v>0</v>
          </cell>
          <cell r="AG2101">
            <v>0</v>
          </cell>
          <cell r="AH2101">
            <v>0</v>
          </cell>
          <cell r="AI2101">
            <v>0</v>
          </cell>
          <cell r="AJ2101">
            <v>0</v>
          </cell>
          <cell r="AK2101">
            <v>0</v>
          </cell>
          <cell r="AL2101">
            <v>0</v>
          </cell>
          <cell r="AM2101">
            <v>0</v>
          </cell>
          <cell r="AN2101">
            <v>0</v>
          </cell>
          <cell r="AP2101">
            <v>0</v>
          </cell>
          <cell r="AT2101">
            <v>0</v>
          </cell>
        </row>
        <row r="2102">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D2102">
            <v>0</v>
          </cell>
          <cell r="AE2102">
            <v>0</v>
          </cell>
          <cell r="AF2102">
            <v>0</v>
          </cell>
          <cell r="AG2102">
            <v>0</v>
          </cell>
          <cell r="AH2102">
            <v>0</v>
          </cell>
          <cell r="AI2102">
            <v>0</v>
          </cell>
          <cell r="AJ2102">
            <v>0</v>
          </cell>
          <cell r="AK2102">
            <v>0</v>
          </cell>
          <cell r="AL2102">
            <v>0</v>
          </cell>
          <cell r="AM2102">
            <v>0</v>
          </cell>
          <cell r="AN2102">
            <v>0</v>
          </cell>
          <cell r="AP2102">
            <v>0</v>
          </cell>
          <cell r="AT2102" t="str">
            <v>56</v>
          </cell>
        </row>
        <row r="2103">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D2103">
            <v>0</v>
          </cell>
          <cell r="AE2103">
            <v>0</v>
          </cell>
          <cell r="AF2103">
            <v>0</v>
          </cell>
          <cell r="AG2103">
            <v>0</v>
          </cell>
          <cell r="AH2103">
            <v>0</v>
          </cell>
          <cell r="AI2103">
            <v>0</v>
          </cell>
          <cell r="AJ2103">
            <v>0</v>
          </cell>
          <cell r="AK2103">
            <v>0</v>
          </cell>
          <cell r="AL2103">
            <v>0</v>
          </cell>
          <cell r="AM2103">
            <v>0</v>
          </cell>
          <cell r="AN2103">
            <v>0</v>
          </cell>
          <cell r="AP2103">
            <v>0</v>
          </cell>
          <cell r="AT2103">
            <v>0</v>
          </cell>
        </row>
        <row r="2104">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D2104">
            <v>0</v>
          </cell>
          <cell r="AE2104">
            <v>0</v>
          </cell>
          <cell r="AF2104">
            <v>0</v>
          </cell>
          <cell r="AG2104">
            <v>0</v>
          </cell>
          <cell r="AH2104">
            <v>0</v>
          </cell>
          <cell r="AI2104">
            <v>0</v>
          </cell>
          <cell r="AJ2104">
            <v>0</v>
          </cell>
          <cell r="AK2104">
            <v>0</v>
          </cell>
          <cell r="AL2104">
            <v>0</v>
          </cell>
          <cell r="AM2104">
            <v>0</v>
          </cell>
          <cell r="AN2104">
            <v>0</v>
          </cell>
          <cell r="AP2104">
            <v>0</v>
          </cell>
          <cell r="AT2104" t="str">
            <v>57</v>
          </cell>
        </row>
        <row r="2105">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D2105">
            <v>0</v>
          </cell>
          <cell r="AE2105">
            <v>0</v>
          </cell>
          <cell r="AF2105">
            <v>0</v>
          </cell>
          <cell r="AG2105">
            <v>0</v>
          </cell>
          <cell r="AH2105">
            <v>0</v>
          </cell>
          <cell r="AI2105">
            <v>0</v>
          </cell>
          <cell r="AJ2105">
            <v>0</v>
          </cell>
          <cell r="AK2105">
            <v>0</v>
          </cell>
          <cell r="AL2105">
            <v>0</v>
          </cell>
          <cell r="AM2105">
            <v>0</v>
          </cell>
          <cell r="AN2105">
            <v>0</v>
          </cell>
          <cell r="AP2105">
            <v>0</v>
          </cell>
          <cell r="AT2105">
            <v>0</v>
          </cell>
        </row>
        <row r="2106">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D2106">
            <v>0</v>
          </cell>
          <cell r="AE2106">
            <v>0</v>
          </cell>
          <cell r="AF2106">
            <v>0</v>
          </cell>
          <cell r="AG2106">
            <v>0</v>
          </cell>
          <cell r="AH2106">
            <v>0</v>
          </cell>
          <cell r="AI2106">
            <v>0</v>
          </cell>
          <cell r="AJ2106">
            <v>0</v>
          </cell>
          <cell r="AK2106">
            <v>0</v>
          </cell>
          <cell r="AL2106">
            <v>0</v>
          </cell>
          <cell r="AM2106">
            <v>0</v>
          </cell>
          <cell r="AN2106">
            <v>0</v>
          </cell>
          <cell r="AP2106">
            <v>0</v>
          </cell>
          <cell r="AT2106">
            <v>0</v>
          </cell>
        </row>
        <row r="2107">
          <cell r="J2107">
            <v>-176240.08</v>
          </cell>
          <cell r="K2107">
            <v>-176240.08</v>
          </cell>
          <cell r="L2107">
            <v>-176240.08</v>
          </cell>
          <cell r="M2107">
            <v>-176240.08</v>
          </cell>
          <cell r="N2107">
            <v>-176240.08</v>
          </cell>
          <cell r="O2107">
            <v>-196839.3</v>
          </cell>
          <cell r="P2107">
            <v>-196839.3</v>
          </cell>
          <cell r="Q2107">
            <v>-196839.3</v>
          </cell>
          <cell r="R2107">
            <v>-196839.3</v>
          </cell>
          <cell r="S2107">
            <v>-200282.7</v>
          </cell>
          <cell r="T2107">
            <v>-200282.7</v>
          </cell>
          <cell r="U2107">
            <v>-200282.7</v>
          </cell>
          <cell r="V2107">
            <v>-200282.7</v>
          </cell>
          <cell r="W2107">
            <v>-200282.7</v>
          </cell>
          <cell r="X2107">
            <v>-200282.7</v>
          </cell>
          <cell r="Y2107">
            <v>-160282.70000000001</v>
          </cell>
          <cell r="Z2107">
            <v>-160282.70000000001</v>
          </cell>
          <cell r="AA2107">
            <v>-182053.82</v>
          </cell>
          <cell r="AD2107">
            <v>-180143.65416666667</v>
          </cell>
          <cell r="AE2107">
            <v>-182118.87583333335</v>
          </cell>
          <cell r="AF2107">
            <v>-184108.26250000004</v>
          </cell>
          <cell r="AG2107">
            <v>-186111.81416666668</v>
          </cell>
          <cell r="AH2107">
            <v>-188115.36583333334</v>
          </cell>
          <cell r="AI2107">
            <v>-190118.91749999998</v>
          </cell>
          <cell r="AJ2107">
            <v>-192122.46916666671</v>
          </cell>
          <cell r="AK2107">
            <v>-194126.02083333334</v>
          </cell>
          <cell r="AL2107">
            <v>-194462.90583333335</v>
          </cell>
          <cell r="AM2107">
            <v>-193133.12416666665</v>
          </cell>
          <cell r="AN2107">
            <v>-191852.17166666663</v>
          </cell>
          <cell r="AP2107">
            <v>-189387.92499999996</v>
          </cell>
          <cell r="AT2107">
            <v>0</v>
          </cell>
        </row>
        <row r="2108">
          <cell r="J2108">
            <v>-147054.12</v>
          </cell>
          <cell r="K2108">
            <v>-147054.12</v>
          </cell>
          <cell r="L2108">
            <v>-147054.12</v>
          </cell>
          <cell r="M2108">
            <v>-143576.62</v>
          </cell>
          <cell r="N2108">
            <v>-137659.09</v>
          </cell>
          <cell r="O2108">
            <v>-155058.99</v>
          </cell>
          <cell r="P2108">
            <v>-153011.43</v>
          </cell>
          <cell r="Q2108">
            <v>-149297.46</v>
          </cell>
          <cell r="R2108">
            <v>-149028.62</v>
          </cell>
          <cell r="S2108">
            <v>-150839.96</v>
          </cell>
          <cell r="T2108">
            <v>-150633.79999999999</v>
          </cell>
          <cell r="U2108">
            <v>-150633.79999999999</v>
          </cell>
          <cell r="V2108">
            <v>-146208.29999999999</v>
          </cell>
          <cell r="W2108">
            <v>7427.43</v>
          </cell>
          <cell r="X2108">
            <v>7466.78</v>
          </cell>
          <cell r="Y2108">
            <v>-32511.32</v>
          </cell>
          <cell r="Z2108">
            <v>-32511.32</v>
          </cell>
          <cell r="AA2108">
            <v>-52870.57</v>
          </cell>
          <cell r="AD2108">
            <v>-152924.20624999999</v>
          </cell>
          <cell r="AE2108">
            <v>-150929.07375000001</v>
          </cell>
          <cell r="AF2108">
            <v>-148868.90208333332</v>
          </cell>
          <cell r="AG2108">
            <v>-147961.05083333331</v>
          </cell>
          <cell r="AH2108">
            <v>-148259.35749999998</v>
          </cell>
          <cell r="AI2108">
            <v>-148373.26833333331</v>
          </cell>
          <cell r="AJ2108">
            <v>-141901.29458333334</v>
          </cell>
          <cell r="AK2108">
            <v>-129026.19249999999</v>
          </cell>
          <cell r="AL2108">
            <v>-117960.10083333333</v>
          </cell>
          <cell r="AM2108">
            <v>-108951.22291666669</v>
          </cell>
          <cell r="AN2108">
            <v>-100312.21500000001</v>
          </cell>
          <cell r="AP2108">
            <v>-81437.724583333315</v>
          </cell>
          <cell r="AT2108">
            <v>0</v>
          </cell>
        </row>
        <row r="2109">
          <cell r="J2109">
            <v>-88258.37</v>
          </cell>
          <cell r="K2109">
            <v>-88258.37</v>
          </cell>
          <cell r="L2109">
            <v>-87663.9</v>
          </cell>
          <cell r="M2109">
            <v>-87068.73</v>
          </cell>
          <cell r="N2109">
            <v>-86635.41</v>
          </cell>
          <cell r="O2109">
            <v>-96929.97</v>
          </cell>
          <cell r="P2109">
            <v>-96929.97</v>
          </cell>
          <cell r="Q2109">
            <v>-96929.97</v>
          </cell>
          <cell r="R2109">
            <v>-96929.97</v>
          </cell>
          <cell r="S2109">
            <v>-98651.67</v>
          </cell>
          <cell r="T2109">
            <v>-98651.67</v>
          </cell>
          <cell r="U2109">
            <v>-98651.67</v>
          </cell>
          <cell r="V2109">
            <v>-98651.67</v>
          </cell>
          <cell r="W2109">
            <v>-98651.67</v>
          </cell>
          <cell r="X2109">
            <v>-98651.67</v>
          </cell>
          <cell r="Y2109">
            <v>-98651.67</v>
          </cell>
          <cell r="Z2109">
            <v>-98651.67</v>
          </cell>
          <cell r="AA2109">
            <v>-109741.77</v>
          </cell>
          <cell r="AD2109">
            <v>-89587.065833333341</v>
          </cell>
          <cell r="AE2109">
            <v>-90439.009166666656</v>
          </cell>
          <cell r="AF2109">
            <v>-91298.034999999989</v>
          </cell>
          <cell r="AG2109">
            <v>-92164.143333333326</v>
          </cell>
          <cell r="AH2109">
            <v>-93030.251666666663</v>
          </cell>
          <cell r="AI2109">
            <v>-93896.36</v>
          </cell>
          <cell r="AJ2109">
            <v>-94762.468333333338</v>
          </cell>
          <cell r="AK2109">
            <v>-95653.346250000002</v>
          </cell>
          <cell r="AL2109">
            <v>-96593.792499999996</v>
          </cell>
          <cell r="AM2109">
            <v>-97577.092500000013</v>
          </cell>
          <cell r="AN2109">
            <v>-98611.595000000016</v>
          </cell>
          <cell r="AP2109">
            <v>-99758.71375000001</v>
          </cell>
          <cell r="AT2109">
            <v>0</v>
          </cell>
        </row>
        <row r="2110">
          <cell r="J2110">
            <v>-322434.17</v>
          </cell>
          <cell r="K2110">
            <v>-322434.17</v>
          </cell>
          <cell r="L2110">
            <v>-322434.17</v>
          </cell>
          <cell r="M2110">
            <v>-307434.17</v>
          </cell>
          <cell r="N2110">
            <v>-304836.09999999998</v>
          </cell>
          <cell r="O2110">
            <v>-304694.03000000003</v>
          </cell>
          <cell r="P2110">
            <v>-304380.02</v>
          </cell>
          <cell r="Q2110">
            <v>-302764.07</v>
          </cell>
          <cell r="R2110">
            <v>-302764.07</v>
          </cell>
          <cell r="S2110">
            <v>-295889.09999999998</v>
          </cell>
          <cell r="T2110">
            <v>-294704.09999999998</v>
          </cell>
          <cell r="U2110">
            <v>-294704.09999999998</v>
          </cell>
          <cell r="V2110">
            <v>-294704.09999999998</v>
          </cell>
          <cell r="W2110">
            <v>-294704.09999999998</v>
          </cell>
          <cell r="X2110">
            <v>-294704.09999999998</v>
          </cell>
          <cell r="Y2110">
            <v>-294091.92</v>
          </cell>
          <cell r="Z2110">
            <v>-293495.28000000003</v>
          </cell>
          <cell r="AA2110">
            <v>-295732.08</v>
          </cell>
          <cell r="AD2110">
            <v>-315915.21916666668</v>
          </cell>
          <cell r="AE2110">
            <v>-314276.04416666669</v>
          </cell>
          <cell r="AF2110">
            <v>-312350.4120833333</v>
          </cell>
          <cell r="AG2110">
            <v>-310088.94791666657</v>
          </cell>
          <cell r="AH2110">
            <v>-307778.10874999996</v>
          </cell>
          <cell r="AI2110">
            <v>-305467.26958333334</v>
          </cell>
          <cell r="AJ2110">
            <v>-303156.43041666667</v>
          </cell>
          <cell r="AK2110">
            <v>-300845.59125000006</v>
          </cell>
          <cell r="AL2110">
            <v>-299134.24458333338</v>
          </cell>
          <cell r="AM2110">
            <v>-298105.78333333338</v>
          </cell>
          <cell r="AN2110">
            <v>-297259.8345833334</v>
          </cell>
          <cell r="AP2110">
            <v>-297784.77750000003</v>
          </cell>
          <cell r="AT2110">
            <v>0</v>
          </cell>
        </row>
        <row r="2111">
          <cell r="J2111">
            <v>-83655.850000000006</v>
          </cell>
          <cell r="K2111">
            <v>-83655.850000000006</v>
          </cell>
          <cell r="L2111">
            <v>-83655.850000000006</v>
          </cell>
          <cell r="M2111">
            <v>-83655.850000000006</v>
          </cell>
          <cell r="N2111">
            <v>-83655.850000000006</v>
          </cell>
          <cell r="O2111">
            <v>-133940.29</v>
          </cell>
          <cell r="P2111">
            <v>-133940.29</v>
          </cell>
          <cell r="Q2111">
            <v>-133940.29</v>
          </cell>
          <cell r="R2111">
            <v>-133940.29</v>
          </cell>
          <cell r="S2111">
            <v>-142548.76999999999</v>
          </cell>
          <cell r="T2111">
            <v>-142548.76999999999</v>
          </cell>
          <cell r="U2111">
            <v>-142548.76999999999</v>
          </cell>
          <cell r="V2111">
            <v>-116048.77</v>
          </cell>
          <cell r="W2111">
            <v>-116048.77</v>
          </cell>
          <cell r="X2111">
            <v>-116048.77</v>
          </cell>
          <cell r="Y2111">
            <v>-116048.77</v>
          </cell>
          <cell r="Z2111">
            <v>-116048.77</v>
          </cell>
          <cell r="AA2111">
            <v>-167331.10999999999</v>
          </cell>
          <cell r="AD2111">
            <v>-93161.947500000009</v>
          </cell>
          <cell r="AE2111">
            <v>-97998.869166666656</v>
          </cell>
          <cell r="AF2111">
            <v>-102871.20166666668</v>
          </cell>
          <cell r="AG2111">
            <v>-107778.94500000001</v>
          </cell>
          <cell r="AH2111">
            <v>-112686.68833333335</v>
          </cell>
          <cell r="AI2111">
            <v>-116490.26500000001</v>
          </cell>
          <cell r="AJ2111">
            <v>-119189.675</v>
          </cell>
          <cell r="AK2111">
            <v>-121889.08500000002</v>
          </cell>
          <cell r="AL2111">
            <v>-124588.49500000001</v>
          </cell>
          <cell r="AM2111">
            <v>-127287.90500000001</v>
          </cell>
          <cell r="AN2111">
            <v>-130028.89416666667</v>
          </cell>
          <cell r="AP2111">
            <v>-135444.34333333332</v>
          </cell>
          <cell r="AT2111">
            <v>0</v>
          </cell>
        </row>
        <row r="2112">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D2112">
            <v>0</v>
          </cell>
          <cell r="AE2112">
            <v>0</v>
          </cell>
          <cell r="AF2112">
            <v>0</v>
          </cell>
          <cell r="AG2112">
            <v>0</v>
          </cell>
          <cell r="AH2112">
            <v>0</v>
          </cell>
          <cell r="AI2112">
            <v>0</v>
          </cell>
          <cell r="AJ2112">
            <v>0</v>
          </cell>
          <cell r="AK2112">
            <v>0</v>
          </cell>
          <cell r="AL2112">
            <v>0</v>
          </cell>
          <cell r="AM2112">
            <v>0</v>
          </cell>
          <cell r="AN2112">
            <v>0</v>
          </cell>
          <cell r="AP2112">
            <v>0</v>
          </cell>
          <cell r="AT2112">
            <v>0</v>
          </cell>
        </row>
        <row r="2113">
          <cell r="J2113">
            <v>-94691.64</v>
          </cell>
          <cell r="K2113">
            <v>-94691.64</v>
          </cell>
          <cell r="L2113">
            <v>-94691.64</v>
          </cell>
          <cell r="M2113">
            <v>-94691.64</v>
          </cell>
          <cell r="N2113">
            <v>-94691.64</v>
          </cell>
          <cell r="O2113">
            <v>-95013.59</v>
          </cell>
          <cell r="P2113">
            <v>-95013.59</v>
          </cell>
          <cell r="Q2113">
            <v>-94689.9</v>
          </cell>
          <cell r="R2113">
            <v>-94689.9</v>
          </cell>
          <cell r="S2113">
            <v>-94689.9</v>
          </cell>
          <cell r="T2113">
            <v>-94689.9</v>
          </cell>
          <cell r="U2113">
            <v>-94689.9</v>
          </cell>
          <cell r="V2113">
            <v>-94689.9</v>
          </cell>
          <cell r="W2113">
            <v>-94689.9</v>
          </cell>
          <cell r="X2113">
            <v>-94689.9</v>
          </cell>
          <cell r="Y2113">
            <v>-94689.9</v>
          </cell>
          <cell r="Z2113">
            <v>-94689.9</v>
          </cell>
          <cell r="AA2113">
            <v>-95736.22</v>
          </cell>
          <cell r="AD2113">
            <v>-94745.22583333333</v>
          </cell>
          <cell r="AE2113">
            <v>-94745.080833333326</v>
          </cell>
          <cell r="AF2113">
            <v>-94744.935833333337</v>
          </cell>
          <cell r="AG2113">
            <v>-94744.790833333333</v>
          </cell>
          <cell r="AH2113">
            <v>-94744.645833333328</v>
          </cell>
          <cell r="AI2113">
            <v>-94744.500833333339</v>
          </cell>
          <cell r="AJ2113">
            <v>-94744.355833333335</v>
          </cell>
          <cell r="AK2113">
            <v>-94744.210833333331</v>
          </cell>
          <cell r="AL2113">
            <v>-94744.065833333341</v>
          </cell>
          <cell r="AM2113">
            <v>-94743.920833333337</v>
          </cell>
          <cell r="AN2113">
            <v>-94773.957916666681</v>
          </cell>
          <cell r="AP2113">
            <v>-94907.883333333346</v>
          </cell>
          <cell r="AT2113">
            <v>0</v>
          </cell>
        </row>
        <row r="2114">
          <cell r="J2114">
            <v>-271964.90999999997</v>
          </cell>
          <cell r="K2114">
            <v>-271964.90999999997</v>
          </cell>
          <cell r="L2114">
            <v>-232939.91</v>
          </cell>
          <cell r="M2114">
            <v>-158517.53</v>
          </cell>
          <cell r="N2114">
            <v>-158517.53</v>
          </cell>
          <cell r="O2114">
            <v>-219056.49</v>
          </cell>
          <cell r="P2114">
            <v>-219056.49</v>
          </cell>
          <cell r="Q2114">
            <v>-219056.49</v>
          </cell>
          <cell r="R2114">
            <v>-219056.49</v>
          </cell>
          <cell r="S2114">
            <v>-229386.68</v>
          </cell>
          <cell r="T2114">
            <v>-177159.67999999999</v>
          </cell>
          <cell r="U2114">
            <v>-176284.68</v>
          </cell>
          <cell r="V2114">
            <v>-176284.68</v>
          </cell>
          <cell r="W2114">
            <v>-176284.68</v>
          </cell>
          <cell r="X2114">
            <v>-176284.68</v>
          </cell>
          <cell r="Y2114">
            <v>-176284.68</v>
          </cell>
          <cell r="Z2114">
            <v>-176284.68</v>
          </cell>
          <cell r="AA2114">
            <v>-238232.62</v>
          </cell>
          <cell r="AD2114">
            <v>-237618.55125000002</v>
          </cell>
          <cell r="AE2114">
            <v>-233985.37708333335</v>
          </cell>
          <cell r="AF2114">
            <v>-230394.69708333336</v>
          </cell>
          <cell r="AG2114">
            <v>-224670.38625000001</v>
          </cell>
          <cell r="AH2114">
            <v>-216733.49208333335</v>
          </cell>
          <cell r="AI2114">
            <v>-208760.13958333331</v>
          </cell>
          <cell r="AJ2114">
            <v>-200786.78708333333</v>
          </cell>
          <cell r="AK2114">
            <v>-194439.47624999998</v>
          </cell>
          <cell r="AL2114">
            <v>-192819.13958333331</v>
          </cell>
          <cell r="AM2114">
            <v>-194299.73541666663</v>
          </cell>
          <cell r="AN2114">
            <v>-195839.03874999998</v>
          </cell>
          <cell r="AP2114">
            <v>-200608.65291666667</v>
          </cell>
          <cell r="AT2114">
            <v>0</v>
          </cell>
        </row>
        <row r="2115">
          <cell r="J2115">
            <v>-67388.98</v>
          </cell>
          <cell r="K2115">
            <v>-67388.98</v>
          </cell>
          <cell r="L2115">
            <v>-67388.98</v>
          </cell>
          <cell r="M2115">
            <v>-67388.98</v>
          </cell>
          <cell r="N2115">
            <v>-67388.98</v>
          </cell>
          <cell r="O2115">
            <v>-67618.100000000006</v>
          </cell>
          <cell r="P2115">
            <v>-67618.100000000006</v>
          </cell>
          <cell r="Q2115">
            <v>-67618.100000000006</v>
          </cell>
          <cell r="R2115">
            <v>-67618.100000000006</v>
          </cell>
          <cell r="S2115">
            <v>-67618.100000000006</v>
          </cell>
          <cell r="T2115">
            <v>-67618.100000000006</v>
          </cell>
          <cell r="U2115">
            <v>-67618.100000000006</v>
          </cell>
          <cell r="V2115">
            <v>-67618.100000000006</v>
          </cell>
          <cell r="W2115">
            <v>-67618.100000000006</v>
          </cell>
          <cell r="X2115">
            <v>-67618.100000000006</v>
          </cell>
          <cell r="Y2115">
            <v>-67618.100000000006</v>
          </cell>
          <cell r="Z2115">
            <v>-67618.100000000006</v>
          </cell>
          <cell r="AA2115">
            <v>-68365.279999999999</v>
          </cell>
          <cell r="AD2115">
            <v>-67436.713333333333</v>
          </cell>
          <cell r="AE2115">
            <v>-67455.806666666656</v>
          </cell>
          <cell r="AF2115">
            <v>-67474.899999999994</v>
          </cell>
          <cell r="AG2115">
            <v>-67493.993333333332</v>
          </cell>
          <cell r="AH2115">
            <v>-67513.086666666655</v>
          </cell>
          <cell r="AI2115">
            <v>-67532.179999999993</v>
          </cell>
          <cell r="AJ2115">
            <v>-67551.273333333331</v>
          </cell>
          <cell r="AK2115">
            <v>-67570.366666666654</v>
          </cell>
          <cell r="AL2115">
            <v>-67589.459999999992</v>
          </cell>
          <cell r="AM2115">
            <v>-67608.55333333333</v>
          </cell>
          <cell r="AN2115">
            <v>-67649.232499999984</v>
          </cell>
          <cell r="AP2115">
            <v>-67773.762499999997</v>
          </cell>
          <cell r="AT2115">
            <v>0</v>
          </cell>
        </row>
        <row r="2116">
          <cell r="J2116">
            <v>-163595.71</v>
          </cell>
          <cell r="K2116">
            <v>-163595.71</v>
          </cell>
          <cell r="L2116">
            <v>-163595.71</v>
          </cell>
          <cell r="M2116">
            <v>-163595.71</v>
          </cell>
          <cell r="N2116">
            <v>-163595.71</v>
          </cell>
          <cell r="O2116">
            <v>-164151.93</v>
          </cell>
          <cell r="P2116">
            <v>-164151.93</v>
          </cell>
          <cell r="Q2116">
            <v>-164151.93</v>
          </cell>
          <cell r="R2116">
            <v>-164151.93</v>
          </cell>
          <cell r="S2116">
            <v>-164151.93</v>
          </cell>
          <cell r="T2116">
            <v>-164151.93</v>
          </cell>
          <cell r="U2116">
            <v>-164151.93</v>
          </cell>
          <cell r="V2116">
            <v>-164151.93</v>
          </cell>
          <cell r="W2116">
            <v>-164151.93</v>
          </cell>
          <cell r="X2116">
            <v>-164151.93</v>
          </cell>
          <cell r="Y2116">
            <v>-164151.93</v>
          </cell>
          <cell r="Z2116">
            <v>-164151.93</v>
          </cell>
          <cell r="AA2116">
            <v>-165965.81</v>
          </cell>
          <cell r="AD2116">
            <v>-163711.58916666664</v>
          </cell>
          <cell r="AE2116">
            <v>-163757.94083333333</v>
          </cell>
          <cell r="AF2116">
            <v>-163804.29249999998</v>
          </cell>
          <cell r="AG2116">
            <v>-163850.64416666664</v>
          </cell>
          <cell r="AH2116">
            <v>-163896.99583333332</v>
          </cell>
          <cell r="AI2116">
            <v>-163943.34749999997</v>
          </cell>
          <cell r="AJ2116">
            <v>-163989.69916666663</v>
          </cell>
          <cell r="AK2116">
            <v>-164036.05083333331</v>
          </cell>
          <cell r="AL2116">
            <v>-164082.40249999997</v>
          </cell>
          <cell r="AM2116">
            <v>-164128.75416666662</v>
          </cell>
          <cell r="AN2116">
            <v>-164227.5083333333</v>
          </cell>
          <cell r="AP2116">
            <v>-164529.82166666666</v>
          </cell>
          <cell r="AT2116">
            <v>0</v>
          </cell>
        </row>
        <row r="2117">
          <cell r="J2117">
            <v>-16928.46</v>
          </cell>
          <cell r="K2117">
            <v>-16928.46</v>
          </cell>
          <cell r="L2117">
            <v>-16928.46</v>
          </cell>
          <cell r="M2117">
            <v>-16928.46</v>
          </cell>
          <cell r="N2117">
            <v>-16426.490000000002</v>
          </cell>
          <cell r="O2117">
            <v>-16482.34</v>
          </cell>
          <cell r="P2117">
            <v>-16289.89</v>
          </cell>
          <cell r="Q2117">
            <v>-16289.89</v>
          </cell>
          <cell r="R2117">
            <v>-16289.89</v>
          </cell>
          <cell r="S2117">
            <v>-16289.89</v>
          </cell>
          <cell r="T2117">
            <v>-16289.89</v>
          </cell>
          <cell r="U2117">
            <v>-16289.89</v>
          </cell>
          <cell r="V2117">
            <v>-16289.89</v>
          </cell>
          <cell r="W2117">
            <v>-16289.89</v>
          </cell>
          <cell r="X2117">
            <v>-16289.89</v>
          </cell>
          <cell r="Y2117">
            <v>-15701.1</v>
          </cell>
          <cell r="Z2117">
            <v>-15553.39</v>
          </cell>
          <cell r="AA2117">
            <v>-15725.25</v>
          </cell>
          <cell r="AD2117">
            <v>-16769.631249999995</v>
          </cell>
          <cell r="AE2117">
            <v>-16716.41708333333</v>
          </cell>
          <cell r="AF2117">
            <v>-16663.202916666665</v>
          </cell>
          <cell r="AG2117">
            <v>-16609.98875</v>
          </cell>
          <cell r="AH2117">
            <v>-16556.774583333336</v>
          </cell>
          <cell r="AI2117">
            <v>-16503.560416666671</v>
          </cell>
          <cell r="AJ2117">
            <v>-16450.346250000002</v>
          </cell>
          <cell r="AK2117">
            <v>-16397.132083333334</v>
          </cell>
          <cell r="AL2117">
            <v>-16319.385000000002</v>
          </cell>
          <cell r="AM2117">
            <v>-16231.865833333331</v>
          </cell>
          <cell r="AN2117">
            <v>-16163.941250000002</v>
          </cell>
          <cell r="AP2117">
            <v>-16035.102916666665</v>
          </cell>
          <cell r="AT2117">
            <v>0</v>
          </cell>
        </row>
        <row r="2118">
          <cell r="J2118">
            <v>-2232333.2200000002</v>
          </cell>
          <cell r="K2118">
            <v>-2232333.2200000002</v>
          </cell>
          <cell r="L2118">
            <v>-2232333.2200000002</v>
          </cell>
          <cell r="M2118">
            <v>-2232333.2200000002</v>
          </cell>
          <cell r="N2118">
            <v>-2232333.2200000002</v>
          </cell>
          <cell r="O2118">
            <v>-2239518.56</v>
          </cell>
          <cell r="P2118">
            <v>-2239518.56</v>
          </cell>
          <cell r="Q2118">
            <v>-2239518.56</v>
          </cell>
          <cell r="R2118">
            <v>-2239518.56</v>
          </cell>
          <cell r="S2118">
            <v>-2239518.56</v>
          </cell>
          <cell r="T2118">
            <v>-2239518.56</v>
          </cell>
          <cell r="U2118">
            <v>-2239518.56</v>
          </cell>
          <cell r="V2118">
            <v>-2239518.56</v>
          </cell>
          <cell r="W2118">
            <v>-2239518.56</v>
          </cell>
          <cell r="X2118">
            <v>-2239518.56</v>
          </cell>
          <cell r="Y2118">
            <v>-2239518.56</v>
          </cell>
          <cell r="Z2118">
            <v>-2239518.56</v>
          </cell>
          <cell r="AA2118">
            <v>-2262847.4900000002</v>
          </cell>
          <cell r="AD2118">
            <v>-2233830.165833333</v>
          </cell>
          <cell r="AE2118">
            <v>-2234428.9441666664</v>
          </cell>
          <cell r="AF2118">
            <v>-2235027.7224999997</v>
          </cell>
          <cell r="AG2118">
            <v>-2235626.500833333</v>
          </cell>
          <cell r="AH2118">
            <v>-2236225.2791666663</v>
          </cell>
          <cell r="AI2118">
            <v>-2236824.0574999996</v>
          </cell>
          <cell r="AJ2118">
            <v>-2237422.835833333</v>
          </cell>
          <cell r="AK2118">
            <v>-2238021.6141666663</v>
          </cell>
          <cell r="AL2118">
            <v>-2238620.3924999996</v>
          </cell>
          <cell r="AM2118">
            <v>-2239219.1708333329</v>
          </cell>
          <cell r="AN2118">
            <v>-2240490.5987499994</v>
          </cell>
          <cell r="AP2118">
            <v>-2244378.7537500001</v>
          </cell>
          <cell r="AT2118">
            <v>0</v>
          </cell>
        </row>
        <row r="2119">
          <cell r="J2119">
            <v>-285317.05</v>
          </cell>
          <cell r="K2119">
            <v>-285317.05</v>
          </cell>
          <cell r="L2119">
            <v>-284920.25</v>
          </cell>
          <cell r="M2119">
            <v>-284920.25</v>
          </cell>
          <cell r="N2119">
            <v>-248014.65</v>
          </cell>
          <cell r="O2119">
            <v>-255784.92</v>
          </cell>
          <cell r="P2119">
            <v>-251770.87</v>
          </cell>
          <cell r="Q2119">
            <v>-237634.65</v>
          </cell>
          <cell r="R2119">
            <v>-237634.65</v>
          </cell>
          <cell r="S2119">
            <v>-246243.14</v>
          </cell>
          <cell r="T2119">
            <v>-245583.55</v>
          </cell>
          <cell r="U2119">
            <v>-245583.55</v>
          </cell>
          <cell r="V2119">
            <v>-245556.33</v>
          </cell>
          <cell r="W2119">
            <v>-205578.98</v>
          </cell>
          <cell r="X2119">
            <v>-206906.56</v>
          </cell>
          <cell r="Y2119">
            <v>-206411.6</v>
          </cell>
          <cell r="Z2119">
            <v>-206411.6</v>
          </cell>
          <cell r="AA2119">
            <v>-239181.43</v>
          </cell>
          <cell r="AD2119">
            <v>-279856.1925</v>
          </cell>
          <cell r="AE2119">
            <v>-275611.90666666668</v>
          </cell>
          <cell r="AF2119">
            <v>-270709.52333333337</v>
          </cell>
          <cell r="AG2119">
            <v>-265820.62791666662</v>
          </cell>
          <cell r="AH2119">
            <v>-261212.50916666666</v>
          </cell>
          <cell r="AI2119">
            <v>-257403.68499999994</v>
          </cell>
          <cell r="AJ2119">
            <v>-252424.56874999998</v>
          </cell>
          <cell r="AK2119">
            <v>-245851.57874999999</v>
          </cell>
          <cell r="AL2119">
            <v>-239329.81458333333</v>
          </cell>
          <cell r="AM2119">
            <v>-234325.16041666668</v>
          </cell>
          <cell r="AN2119">
            <v>-231899.88791666669</v>
          </cell>
          <cell r="AP2119">
            <v>-219296.28333333341</v>
          </cell>
          <cell r="AT2119">
            <v>0</v>
          </cell>
        </row>
        <row r="2120">
          <cell r="J2120">
            <v>-67999.600000000006</v>
          </cell>
          <cell r="K2120">
            <v>-67999.600000000006</v>
          </cell>
          <cell r="L2120">
            <v>-67999.600000000006</v>
          </cell>
          <cell r="M2120">
            <v>-67999.600000000006</v>
          </cell>
          <cell r="N2120">
            <v>-67999.600000000006</v>
          </cell>
          <cell r="O2120">
            <v>-68230.8</v>
          </cell>
          <cell r="P2120">
            <v>-68230.8</v>
          </cell>
          <cell r="Q2120">
            <v>-68230.8</v>
          </cell>
          <cell r="R2120">
            <v>-68230.8</v>
          </cell>
          <cell r="S2120">
            <v>-68230.8</v>
          </cell>
          <cell r="T2120">
            <v>-68230.8</v>
          </cell>
          <cell r="U2120">
            <v>-68230.8</v>
          </cell>
          <cell r="V2120">
            <v>-68230.8</v>
          </cell>
          <cell r="W2120">
            <v>-68230.8</v>
          </cell>
          <cell r="X2120">
            <v>-68230.8</v>
          </cell>
          <cell r="Y2120">
            <v>-68230.8</v>
          </cell>
          <cell r="Z2120">
            <v>-68230.8</v>
          </cell>
          <cell r="AA2120">
            <v>-68984.75</v>
          </cell>
          <cell r="AD2120">
            <v>-68047.766666666663</v>
          </cell>
          <cell r="AE2120">
            <v>-68067.03333333334</v>
          </cell>
          <cell r="AF2120">
            <v>-68086.3</v>
          </cell>
          <cell r="AG2120">
            <v>-68105.566666666666</v>
          </cell>
          <cell r="AH2120">
            <v>-68124.833333333358</v>
          </cell>
          <cell r="AI2120">
            <v>-68144.10000000002</v>
          </cell>
          <cell r="AJ2120">
            <v>-68163.366666666683</v>
          </cell>
          <cell r="AK2120">
            <v>-68182.633333333346</v>
          </cell>
          <cell r="AL2120">
            <v>-68201.900000000009</v>
          </cell>
          <cell r="AM2120">
            <v>-68221.166666666686</v>
          </cell>
          <cell r="AN2120">
            <v>-68262.214583333349</v>
          </cell>
          <cell r="AP2120">
            <v>-68387.872916666674</v>
          </cell>
          <cell r="AT2120">
            <v>0</v>
          </cell>
        </row>
        <row r="2121">
          <cell r="J2121">
            <v>-202736.8</v>
          </cell>
          <cell r="K2121">
            <v>-202736.8</v>
          </cell>
          <cell r="L2121">
            <v>-202736.8</v>
          </cell>
          <cell r="M2121">
            <v>-202736.8</v>
          </cell>
          <cell r="N2121">
            <v>-202318.5</v>
          </cell>
          <cell r="O2121">
            <v>-203006.38</v>
          </cell>
          <cell r="P2121">
            <v>-203006.38</v>
          </cell>
          <cell r="Q2121">
            <v>-203006.38</v>
          </cell>
          <cell r="R2121">
            <v>-203006.38</v>
          </cell>
          <cell r="S2121">
            <v>-203006.38</v>
          </cell>
          <cell r="T2121">
            <v>-203006.38</v>
          </cell>
          <cell r="U2121">
            <v>-202249.16</v>
          </cell>
          <cell r="V2121">
            <v>-202249.16</v>
          </cell>
          <cell r="W2121">
            <v>-202249.16</v>
          </cell>
          <cell r="X2121">
            <v>-202249.16</v>
          </cell>
          <cell r="Y2121">
            <v>-202249.16</v>
          </cell>
          <cell r="Z2121">
            <v>-202101.45</v>
          </cell>
          <cell r="AA2121">
            <v>-204219.43</v>
          </cell>
          <cell r="AD2121">
            <v>-203121.18583333332</v>
          </cell>
          <cell r="AE2121">
            <v>-203005.95416666669</v>
          </cell>
          <cell r="AF2121">
            <v>-202890.7225</v>
          </cell>
          <cell r="AG2121">
            <v>-202835.3879166666</v>
          </cell>
          <cell r="AH2121">
            <v>-202816.8820833333</v>
          </cell>
          <cell r="AI2121">
            <v>-202775.77666666664</v>
          </cell>
          <cell r="AJ2121">
            <v>-202735.13999999998</v>
          </cell>
          <cell r="AK2121">
            <v>-202694.5033333333</v>
          </cell>
          <cell r="AL2121">
            <v>-202653.86666666661</v>
          </cell>
          <cell r="AM2121">
            <v>-202624.5045833333</v>
          </cell>
          <cell r="AN2121">
            <v>-202666.0045833333</v>
          </cell>
          <cell r="AP2121">
            <v>-202862.72750000001</v>
          </cell>
          <cell r="AT2121">
            <v>0</v>
          </cell>
        </row>
        <row r="2122">
          <cell r="J2122">
            <v>-1223700.68</v>
          </cell>
          <cell r="K2122">
            <v>-1250259.75</v>
          </cell>
          <cell r="L2122">
            <v>-1250259.75</v>
          </cell>
          <cell r="M2122">
            <v>-1250259.75</v>
          </cell>
          <cell r="N2122">
            <v>-3425380.05</v>
          </cell>
          <cell r="O2122">
            <v>-3437026.34</v>
          </cell>
          <cell r="P2122">
            <v>-3437026.34</v>
          </cell>
          <cell r="Q2122">
            <v>-3114455.47</v>
          </cell>
          <cell r="R2122">
            <v>-3114455.47</v>
          </cell>
          <cell r="S2122">
            <v>-3114455.47</v>
          </cell>
          <cell r="T2122">
            <v>-3117542.9</v>
          </cell>
          <cell r="U2122">
            <v>-2883498.9</v>
          </cell>
          <cell r="V2122">
            <v>-2883498.9</v>
          </cell>
          <cell r="W2122">
            <v>-2842206.36</v>
          </cell>
          <cell r="X2122">
            <v>-2842206.36</v>
          </cell>
          <cell r="Y2122">
            <v>-2842206.36</v>
          </cell>
          <cell r="Z2122">
            <v>-2735966.64</v>
          </cell>
          <cell r="AA2122">
            <v>-2766199.07</v>
          </cell>
          <cell r="AD2122">
            <v>-1868158.5358333334</v>
          </cell>
          <cell r="AE2122">
            <v>-2023051.1358333332</v>
          </cell>
          <cell r="AF2122">
            <v>-2177943.7358333333</v>
          </cell>
          <cell r="AG2122">
            <v>-2334300.1283333329</v>
          </cell>
          <cell r="AH2122">
            <v>-2482368.4799999995</v>
          </cell>
          <cell r="AI2122">
            <v>-2620684.9983333326</v>
          </cell>
          <cell r="AJ2122">
            <v>-2756174.3662499995</v>
          </cell>
          <cell r="AK2122">
            <v>-2888836.5837499998</v>
          </cell>
          <cell r="AL2122">
            <v>-3021498.8012499996</v>
          </cell>
          <cell r="AM2122">
            <v>-3059104.3512499998</v>
          </cell>
          <cell r="AN2122">
            <v>-3002427.65625</v>
          </cell>
          <cell r="AP2122">
            <v>-2902562.0566666666</v>
          </cell>
          <cell r="AT2122">
            <v>0</v>
          </cell>
        </row>
        <row r="2123">
          <cell r="J2123">
            <v>-102133.5</v>
          </cell>
          <cell r="K2123">
            <v>-97060.160000000003</v>
          </cell>
          <cell r="L2123">
            <v>-77020.45</v>
          </cell>
          <cell r="M2123">
            <v>-76462.89</v>
          </cell>
          <cell r="N2123">
            <v>-73881.009999999995</v>
          </cell>
          <cell r="O2123">
            <v>-82784.89</v>
          </cell>
          <cell r="P2123">
            <v>-81918.94</v>
          </cell>
          <cell r="Q2123">
            <v>-70035.72</v>
          </cell>
          <cell r="R2123">
            <v>-70035.72</v>
          </cell>
          <cell r="S2123">
            <v>-72618.259999999995</v>
          </cell>
          <cell r="T2123">
            <v>-72618.259999999995</v>
          </cell>
          <cell r="U2123">
            <v>-72296.710000000006</v>
          </cell>
          <cell r="V2123">
            <v>-71948.89</v>
          </cell>
          <cell r="W2123">
            <v>-71564</v>
          </cell>
          <cell r="X2123">
            <v>-71564</v>
          </cell>
          <cell r="Y2123">
            <v>-68633.509999999995</v>
          </cell>
          <cell r="Z2123">
            <v>-68116.31</v>
          </cell>
          <cell r="AA2123">
            <v>-83721.3</v>
          </cell>
          <cell r="AD2123">
            <v>-96663.557499999995</v>
          </cell>
          <cell r="AE2123">
            <v>-92676.677499999991</v>
          </cell>
          <cell r="AF2123">
            <v>-88700.420833333337</v>
          </cell>
          <cell r="AG2123">
            <v>-84764.736250000002</v>
          </cell>
          <cell r="AH2123">
            <v>-80942.038750000007</v>
          </cell>
          <cell r="AI2123">
            <v>-77814.51708333334</v>
          </cell>
          <cell r="AJ2123">
            <v>-75494.485000000001</v>
          </cell>
          <cell r="AK2123">
            <v>-74204.792916666658</v>
          </cell>
          <cell r="AL2123">
            <v>-73651.21666666666</v>
          </cell>
          <cell r="AM2123">
            <v>-73084.796666666676</v>
          </cell>
          <cell r="AN2123">
            <v>-72883.61791666667</v>
          </cell>
          <cell r="AP2123">
            <v>-73643.064166666663</v>
          </cell>
          <cell r="AT2123">
            <v>0</v>
          </cell>
        </row>
        <row r="2124">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D2124">
            <v>0</v>
          </cell>
          <cell r="AE2124">
            <v>0</v>
          </cell>
          <cell r="AF2124">
            <v>0</v>
          </cell>
          <cell r="AG2124">
            <v>0</v>
          </cell>
          <cell r="AH2124">
            <v>0</v>
          </cell>
          <cell r="AI2124">
            <v>0</v>
          </cell>
          <cell r="AJ2124">
            <v>0</v>
          </cell>
          <cell r="AK2124">
            <v>0</v>
          </cell>
          <cell r="AL2124">
            <v>0</v>
          </cell>
          <cell r="AM2124">
            <v>0</v>
          </cell>
          <cell r="AN2124">
            <v>0</v>
          </cell>
          <cell r="AP2124">
            <v>0</v>
          </cell>
          <cell r="AT2124">
            <v>0</v>
          </cell>
        </row>
        <row r="2125">
          <cell r="J2125">
            <v>-1267.27</v>
          </cell>
          <cell r="K2125">
            <v>-1267.27</v>
          </cell>
          <cell r="L2125">
            <v>-1267.27</v>
          </cell>
          <cell r="M2125">
            <v>-1267.27</v>
          </cell>
          <cell r="N2125">
            <v>-1267.27</v>
          </cell>
          <cell r="O2125">
            <v>-1271.58</v>
          </cell>
          <cell r="P2125">
            <v>-1271.58</v>
          </cell>
          <cell r="Q2125">
            <v>-32.51</v>
          </cell>
          <cell r="R2125">
            <v>-32.51</v>
          </cell>
          <cell r="S2125">
            <v>-32.51</v>
          </cell>
          <cell r="T2125">
            <v>-32.51</v>
          </cell>
          <cell r="U2125">
            <v>-32.51</v>
          </cell>
          <cell r="V2125">
            <v>-32.51</v>
          </cell>
          <cell r="W2125">
            <v>-32.51</v>
          </cell>
          <cell r="X2125">
            <v>-32.51</v>
          </cell>
          <cell r="Y2125">
            <v>-32.51</v>
          </cell>
          <cell r="Z2125">
            <v>-32.51</v>
          </cell>
          <cell r="AA2125">
            <v>-32.869999999999997</v>
          </cell>
          <cell r="AD2125">
            <v>-1216.5400000000002</v>
          </cell>
          <cell r="AE2125">
            <v>-1113.6433333333334</v>
          </cell>
          <cell r="AF2125">
            <v>-1010.7466666666668</v>
          </cell>
          <cell r="AG2125">
            <v>-907.85</v>
          </cell>
          <cell r="AH2125">
            <v>-804.95333333333338</v>
          </cell>
          <cell r="AI2125">
            <v>-702.05666666666673</v>
          </cell>
          <cell r="AJ2125">
            <v>-599.16000000000008</v>
          </cell>
          <cell r="AK2125">
            <v>-496.26333333333349</v>
          </cell>
          <cell r="AL2125">
            <v>-393.36666666666679</v>
          </cell>
          <cell r="AM2125">
            <v>-290.47000000000014</v>
          </cell>
          <cell r="AN2125">
            <v>-187.40874999999997</v>
          </cell>
          <cell r="AP2125">
            <v>-32.585000000000001</v>
          </cell>
          <cell r="AT2125">
            <v>0</v>
          </cell>
        </row>
        <row r="2126">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D2126">
            <v>0</v>
          </cell>
          <cell r="AE2126">
            <v>0</v>
          </cell>
          <cell r="AF2126">
            <v>0</v>
          </cell>
          <cell r="AG2126">
            <v>0</v>
          </cell>
          <cell r="AH2126">
            <v>0</v>
          </cell>
          <cell r="AI2126">
            <v>0</v>
          </cell>
          <cell r="AJ2126">
            <v>0</v>
          </cell>
          <cell r="AK2126">
            <v>0</v>
          </cell>
          <cell r="AL2126">
            <v>0</v>
          </cell>
          <cell r="AM2126">
            <v>0</v>
          </cell>
          <cell r="AN2126">
            <v>0</v>
          </cell>
          <cell r="AP2126">
            <v>0</v>
          </cell>
          <cell r="AT2126">
            <v>0</v>
          </cell>
        </row>
        <row r="2127">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D2127">
            <v>0</v>
          </cell>
          <cell r="AE2127">
            <v>0</v>
          </cell>
          <cell r="AF2127">
            <v>0</v>
          </cell>
          <cell r="AG2127">
            <v>0</v>
          </cell>
          <cell r="AH2127">
            <v>0</v>
          </cell>
          <cell r="AI2127">
            <v>0</v>
          </cell>
          <cell r="AJ2127">
            <v>0</v>
          </cell>
          <cell r="AK2127">
            <v>0</v>
          </cell>
          <cell r="AL2127">
            <v>0</v>
          </cell>
          <cell r="AM2127">
            <v>0</v>
          </cell>
          <cell r="AN2127">
            <v>0</v>
          </cell>
          <cell r="AP2127">
            <v>0</v>
          </cell>
          <cell r="AT2127">
            <v>0</v>
          </cell>
        </row>
        <row r="2128">
          <cell r="J2128">
            <v>-96986.5</v>
          </cell>
          <cell r="K2128">
            <v>-96986.5</v>
          </cell>
          <cell r="L2128">
            <v>-96986.5</v>
          </cell>
          <cell r="M2128">
            <v>-96986.5</v>
          </cell>
          <cell r="N2128">
            <v>-96986.5</v>
          </cell>
          <cell r="O2128">
            <v>-101316.25</v>
          </cell>
          <cell r="P2128">
            <v>-101316.25</v>
          </cell>
          <cell r="Q2128">
            <v>-101316.25</v>
          </cell>
          <cell r="R2128">
            <v>-101316.25</v>
          </cell>
          <cell r="S2128">
            <v>-102004.93</v>
          </cell>
          <cell r="T2128">
            <v>-102004.93</v>
          </cell>
          <cell r="U2128">
            <v>-102004.93</v>
          </cell>
          <cell r="V2128">
            <v>-102004.93</v>
          </cell>
          <cell r="W2128">
            <v>-102004.93</v>
          </cell>
          <cell r="X2128">
            <v>-102004.93</v>
          </cell>
          <cell r="Y2128">
            <v>-102004.93</v>
          </cell>
          <cell r="Z2128">
            <v>-102004.93</v>
          </cell>
          <cell r="AA2128">
            <v>-107132.09</v>
          </cell>
          <cell r="AD2128">
            <v>-97810.946249999994</v>
          </cell>
          <cell r="AE2128">
            <v>-98223.482083333321</v>
          </cell>
          <cell r="AF2128">
            <v>-98638.851250000007</v>
          </cell>
          <cell r="AG2128">
            <v>-99057.053750000006</v>
          </cell>
          <cell r="AH2128">
            <v>-99475.256249999991</v>
          </cell>
          <cell r="AI2128">
            <v>-99893.458749999991</v>
          </cell>
          <cell r="AJ2128">
            <v>-100311.66124999999</v>
          </cell>
          <cell r="AK2128">
            <v>-100729.86374999997</v>
          </cell>
          <cell r="AL2128">
            <v>-101148.06624999997</v>
          </cell>
          <cell r="AM2128">
            <v>-101566.26874999999</v>
          </cell>
          <cell r="AN2128">
            <v>-102017.69666666664</v>
          </cell>
          <cell r="AP2128">
            <v>-102987.0033333333</v>
          </cell>
          <cell r="AT2128">
            <v>0</v>
          </cell>
        </row>
        <row r="2129">
          <cell r="J2129">
            <v>-22848.97</v>
          </cell>
          <cell r="K2129">
            <v>-22848.97</v>
          </cell>
          <cell r="L2129">
            <v>-22848.97</v>
          </cell>
          <cell r="M2129">
            <v>-22848.97</v>
          </cell>
          <cell r="N2129">
            <v>-22848.97</v>
          </cell>
          <cell r="O2129">
            <v>-31865.89</v>
          </cell>
          <cell r="P2129">
            <v>-31865.89</v>
          </cell>
          <cell r="Q2129">
            <v>-31865.89</v>
          </cell>
          <cell r="R2129">
            <v>-31865.89</v>
          </cell>
          <cell r="S2129">
            <v>-32554.57</v>
          </cell>
          <cell r="T2129">
            <v>-32500.97</v>
          </cell>
          <cell r="U2129">
            <v>-32500.97</v>
          </cell>
          <cell r="V2129">
            <v>-32500.97</v>
          </cell>
          <cell r="W2129">
            <v>-32500.97</v>
          </cell>
          <cell r="X2129">
            <v>-32500.97</v>
          </cell>
          <cell r="Y2129">
            <v>-32500.97</v>
          </cell>
          <cell r="Z2129">
            <v>-32484.92</v>
          </cell>
          <cell r="AA2129">
            <v>-26096.63</v>
          </cell>
          <cell r="AD2129">
            <v>-24672.864166666666</v>
          </cell>
          <cell r="AE2129">
            <v>-25466.815833333338</v>
          </cell>
          <cell r="AF2129">
            <v>-26263.600833333334</v>
          </cell>
          <cell r="AG2129">
            <v>-27065.576666666671</v>
          </cell>
          <cell r="AH2129">
            <v>-27869.910000000003</v>
          </cell>
          <cell r="AI2129">
            <v>-28674.243333333328</v>
          </cell>
          <cell r="AJ2129">
            <v>-29478.576666666671</v>
          </cell>
          <cell r="AK2129">
            <v>-30282.909999999993</v>
          </cell>
          <cell r="AL2129">
            <v>-31087.243333333328</v>
          </cell>
          <cell r="AM2129">
            <v>-31890.907916666663</v>
          </cell>
          <cell r="AN2129">
            <v>-32052.019999999993</v>
          </cell>
          <cell r="AP2129">
            <v>-31090.476666666669</v>
          </cell>
          <cell r="AT2129">
            <v>0</v>
          </cell>
        </row>
        <row r="2130">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D2130">
            <v>0</v>
          </cell>
          <cell r="AE2130">
            <v>0</v>
          </cell>
          <cell r="AF2130">
            <v>0</v>
          </cell>
          <cell r="AG2130">
            <v>0</v>
          </cell>
          <cell r="AH2130">
            <v>0</v>
          </cell>
          <cell r="AI2130">
            <v>0</v>
          </cell>
          <cell r="AJ2130">
            <v>0</v>
          </cell>
          <cell r="AK2130">
            <v>0</v>
          </cell>
          <cell r="AL2130">
            <v>0</v>
          </cell>
          <cell r="AM2130">
            <v>0</v>
          </cell>
          <cell r="AN2130">
            <v>0</v>
          </cell>
          <cell r="AP2130">
            <v>0</v>
          </cell>
          <cell r="AT2130" t="str">
            <v>56</v>
          </cell>
        </row>
        <row r="2131">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-50000</v>
          </cell>
          <cell r="AD2131">
            <v>0</v>
          </cell>
          <cell r="AE2131">
            <v>0</v>
          </cell>
          <cell r="AF2131">
            <v>0</v>
          </cell>
          <cell r="AG2131">
            <v>0</v>
          </cell>
          <cell r="AH2131">
            <v>0</v>
          </cell>
          <cell r="AI2131">
            <v>0</v>
          </cell>
          <cell r="AJ2131">
            <v>0</v>
          </cell>
          <cell r="AK2131">
            <v>0</v>
          </cell>
          <cell r="AL2131">
            <v>0</v>
          </cell>
          <cell r="AM2131">
            <v>0</v>
          </cell>
          <cell r="AN2131">
            <v>-2083.3333333333335</v>
          </cell>
          <cell r="AP2131">
            <v>-8514.5029166666664</v>
          </cell>
          <cell r="AT2131" t="str">
            <v>57</v>
          </cell>
        </row>
        <row r="2132">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D2132">
            <v>0</v>
          </cell>
          <cell r="AE2132">
            <v>0</v>
          </cell>
          <cell r="AF2132">
            <v>0</v>
          </cell>
          <cell r="AG2132">
            <v>0</v>
          </cell>
          <cell r="AH2132">
            <v>0</v>
          </cell>
          <cell r="AI2132">
            <v>0</v>
          </cell>
          <cell r="AJ2132">
            <v>0</v>
          </cell>
          <cell r="AK2132">
            <v>0</v>
          </cell>
          <cell r="AL2132">
            <v>0</v>
          </cell>
          <cell r="AM2132">
            <v>0</v>
          </cell>
          <cell r="AN2132">
            <v>0</v>
          </cell>
          <cell r="AP2132">
            <v>0</v>
          </cell>
          <cell r="AT2132" t="str">
            <v>57</v>
          </cell>
        </row>
        <row r="2133">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D2133">
            <v>0</v>
          </cell>
          <cell r="AE2133">
            <v>0</v>
          </cell>
          <cell r="AF2133">
            <v>0</v>
          </cell>
          <cell r="AG2133">
            <v>0</v>
          </cell>
          <cell r="AH2133">
            <v>0</v>
          </cell>
          <cell r="AI2133">
            <v>0</v>
          </cell>
          <cell r="AJ2133">
            <v>0</v>
          </cell>
          <cell r="AK2133">
            <v>0</v>
          </cell>
          <cell r="AL2133">
            <v>0</v>
          </cell>
          <cell r="AM2133">
            <v>0</v>
          </cell>
          <cell r="AN2133">
            <v>0</v>
          </cell>
          <cell r="AP2133">
            <v>0</v>
          </cell>
          <cell r="AT2133" t="str">
            <v>56</v>
          </cell>
        </row>
        <row r="2134">
          <cell r="J2134">
            <v>0</v>
          </cell>
          <cell r="K2134">
            <v>0</v>
          </cell>
          <cell r="L2134">
            <v>0</v>
          </cell>
          <cell r="M2134">
            <v>0</v>
          </cell>
          <cell r="N2134">
            <v>0</v>
          </cell>
          <cell r="O2134">
            <v>0</v>
          </cell>
          <cell r="P2134">
            <v>0</v>
          </cell>
          <cell r="Q2134">
            <v>-665054.71999999997</v>
          </cell>
          <cell r="R2134">
            <v>0</v>
          </cell>
          <cell r="S2134">
            <v>0</v>
          </cell>
          <cell r="T2134">
            <v>0</v>
          </cell>
          <cell r="U2134">
            <v>0</v>
          </cell>
          <cell r="V2134">
            <v>0</v>
          </cell>
          <cell r="W2134">
            <v>0</v>
          </cell>
          <cell r="X2134">
            <v>0</v>
          </cell>
          <cell r="Y2134">
            <v>0</v>
          </cell>
          <cell r="Z2134">
            <v>0</v>
          </cell>
          <cell r="AA2134">
            <v>0</v>
          </cell>
          <cell r="AD2134">
            <v>-74989.473750000005</v>
          </cell>
          <cell r="AE2134">
            <v>-76434.054166666654</v>
          </cell>
          <cell r="AF2134">
            <v>-60674.433749999997</v>
          </cell>
          <cell r="AG2134">
            <v>-55421.226666666662</v>
          </cell>
          <cell r="AH2134">
            <v>-55421.226666666662</v>
          </cell>
          <cell r="AI2134">
            <v>-55421.226666666662</v>
          </cell>
          <cell r="AJ2134">
            <v>-55421.226666666662</v>
          </cell>
          <cell r="AK2134">
            <v>-55421.226666666662</v>
          </cell>
          <cell r="AL2134">
            <v>-55421.226666666662</v>
          </cell>
          <cell r="AM2134">
            <v>-55421.226666666662</v>
          </cell>
          <cell r="AN2134">
            <v>-55421.226666666662</v>
          </cell>
          <cell r="AP2134">
            <v>-27710.613333333331</v>
          </cell>
          <cell r="AT2134" t="str">
            <v>56</v>
          </cell>
        </row>
        <row r="2135">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D2135">
            <v>0</v>
          </cell>
          <cell r="AE2135">
            <v>0</v>
          </cell>
          <cell r="AF2135">
            <v>0</v>
          </cell>
          <cell r="AG2135">
            <v>0</v>
          </cell>
          <cell r="AH2135">
            <v>0</v>
          </cell>
          <cell r="AI2135">
            <v>0</v>
          </cell>
          <cell r="AJ2135">
            <v>0</v>
          </cell>
          <cell r="AK2135">
            <v>0</v>
          </cell>
          <cell r="AL2135">
            <v>0</v>
          </cell>
          <cell r="AM2135">
            <v>0</v>
          </cell>
          <cell r="AN2135">
            <v>0</v>
          </cell>
          <cell r="AP2135">
            <v>0</v>
          </cell>
          <cell r="AT2135" t="str">
            <v>55</v>
          </cell>
        </row>
        <row r="2136">
          <cell r="J2136">
            <v>0</v>
          </cell>
          <cell r="K2136">
            <v>0</v>
          </cell>
          <cell r="L2136">
            <v>0</v>
          </cell>
          <cell r="M2136">
            <v>0</v>
          </cell>
          <cell r="N2136">
            <v>0</v>
          </cell>
          <cell r="O2136">
            <v>0</v>
          </cell>
          <cell r="P2136">
            <v>0</v>
          </cell>
          <cell r="Q2136">
            <v>0</v>
          </cell>
          <cell r="R2136">
            <v>-626911.12</v>
          </cell>
          <cell r="S2136">
            <v>-603300.19999999995</v>
          </cell>
          <cell r="T2136">
            <v>-579649.73</v>
          </cell>
          <cell r="U2136">
            <v>-555959.64</v>
          </cell>
          <cell r="V2136">
            <v>-532229.87</v>
          </cell>
          <cell r="W2136">
            <v>-1380869.56</v>
          </cell>
          <cell r="X2136">
            <v>-1339204.33</v>
          </cell>
          <cell r="Y2136">
            <v>-1297468.83</v>
          </cell>
          <cell r="Z2136">
            <v>-1255663.42</v>
          </cell>
          <cell r="AA2136">
            <v>-1213787.99</v>
          </cell>
          <cell r="AD2136">
            <v>0</v>
          </cell>
          <cell r="AE2136">
            <v>-26121.296666666665</v>
          </cell>
          <cell r="AF2136">
            <v>-77380.101666666669</v>
          </cell>
          <cell r="AG2136">
            <v>-126669.68208333332</v>
          </cell>
          <cell r="AH2136">
            <v>-173986.73916666667</v>
          </cell>
          <cell r="AI2136">
            <v>-219327.96875</v>
          </cell>
          <cell r="AJ2136">
            <v>-299040.44500000001</v>
          </cell>
          <cell r="AK2136">
            <v>-412376.85708333337</v>
          </cell>
          <cell r="AL2136">
            <v>-522238.23875000002</v>
          </cell>
          <cell r="AM2136">
            <v>-628618.74916666665</v>
          </cell>
          <cell r="AN2136">
            <v>-731512.55791666673</v>
          </cell>
          <cell r="AP2136">
            <v>-900978.64374999993</v>
          </cell>
          <cell r="AT2136" t="str">
            <v>56</v>
          </cell>
        </row>
        <row r="2137">
          <cell r="J2137">
            <v>-59922455.329999998</v>
          </cell>
          <cell r="K2137">
            <v>-44012765.350000001</v>
          </cell>
          <cell r="L2137">
            <v>-38679699.950000003</v>
          </cell>
          <cell r="M2137">
            <v>-35878146.840000004</v>
          </cell>
          <cell r="N2137">
            <v>-31839193.699999999</v>
          </cell>
          <cell r="O2137">
            <v>-32165871.850000001</v>
          </cell>
          <cell r="P2137">
            <v>-31072816.43</v>
          </cell>
          <cell r="Q2137">
            <v>-30997296.890000001</v>
          </cell>
          <cell r="R2137">
            <v>-28135562.329999998</v>
          </cell>
          <cell r="S2137">
            <v>-46245725.299999997</v>
          </cell>
          <cell r="T2137">
            <v>-30226513.879999999</v>
          </cell>
          <cell r="U2137">
            <v>-23050476.719999999</v>
          </cell>
          <cell r="V2137">
            <v>-25395603.059999999</v>
          </cell>
          <cell r="W2137">
            <v>-29338119.989999998</v>
          </cell>
          <cell r="X2137">
            <v>-36415319.200000003</v>
          </cell>
          <cell r="Y2137">
            <v>-27519500.25</v>
          </cell>
          <cell r="Z2137">
            <v>-31386295.73</v>
          </cell>
          <cell r="AA2137">
            <v>-28880671.18</v>
          </cell>
          <cell r="AD2137">
            <v>-58060640.549166672</v>
          </cell>
          <cell r="AE2137">
            <v>-53513059.482499994</v>
          </cell>
          <cell r="AF2137">
            <v>-48013026.087916672</v>
          </cell>
          <cell r="AG2137">
            <v>-42343274.510833338</v>
          </cell>
          <cell r="AH2137">
            <v>-37873595.99583333</v>
          </cell>
          <cell r="AI2137">
            <v>-34580258.202916667</v>
          </cell>
          <cell r="AJ2137">
            <v>-32530195.801666666</v>
          </cell>
          <cell r="AK2137">
            <v>-31824403.047083337</v>
          </cell>
          <cell r="AL2137">
            <v>-31381776.907916665</v>
          </cell>
          <cell r="AM2137">
            <v>-31014629.217916664</v>
          </cell>
          <cell r="AN2137">
            <v>-30858875.107916668</v>
          </cell>
          <cell r="AP2137">
            <v>-31485116.838333338</v>
          </cell>
          <cell r="AT2137" t="str">
            <v>56</v>
          </cell>
        </row>
        <row r="2138">
          <cell r="J2138">
            <v>-29210862.949999999</v>
          </cell>
          <cell r="K2138">
            <v>-20222942.600000001</v>
          </cell>
          <cell r="L2138">
            <v>-18950166.399999999</v>
          </cell>
          <cell r="M2138">
            <v>-18574766.75</v>
          </cell>
          <cell r="N2138">
            <v>-18127025.32</v>
          </cell>
          <cell r="O2138">
            <v>-18524557.609999999</v>
          </cell>
          <cell r="P2138">
            <v>-14359173.48</v>
          </cell>
          <cell r="Q2138">
            <v>-13172212.289999999</v>
          </cell>
          <cell r="R2138">
            <v>-14851037.57</v>
          </cell>
          <cell r="S2138">
            <v>-22327681.300000001</v>
          </cell>
          <cell r="T2138">
            <v>-11396419.23</v>
          </cell>
          <cell r="U2138">
            <v>-9603070.5299999993</v>
          </cell>
          <cell r="V2138">
            <v>-11901532.75</v>
          </cell>
          <cell r="W2138">
            <v>-14693221.49</v>
          </cell>
          <cell r="X2138">
            <v>-18843351.300000001</v>
          </cell>
          <cell r="Y2138">
            <v>-13698998.050000001</v>
          </cell>
          <cell r="Z2138">
            <v>-18433884.260000002</v>
          </cell>
          <cell r="AA2138">
            <v>-17967511.760000002</v>
          </cell>
          <cell r="AD2138">
            <v>-29770929.738333333</v>
          </cell>
          <cell r="AE2138">
            <v>-26838861.80208334</v>
          </cell>
          <cell r="AF2138">
            <v>-23854863.027083334</v>
          </cell>
          <cell r="AG2138">
            <v>-20901146.637083333</v>
          </cell>
          <cell r="AH2138">
            <v>-18487898.971249998</v>
          </cell>
          <cell r="AI2138">
            <v>-16722104.244166665</v>
          </cell>
          <cell r="AJ2138">
            <v>-15770477.106249997</v>
          </cell>
          <cell r="AK2138">
            <v>-15535621.430833332</v>
          </cell>
          <cell r="AL2138">
            <v>-15328013.772500001</v>
          </cell>
          <cell r="AM2138">
            <v>-15137642.532500001</v>
          </cell>
          <cell r="AN2138">
            <v>-15127218.077916667</v>
          </cell>
          <cell r="AP2138">
            <v>-16596717.4825</v>
          </cell>
          <cell r="AT2138" t="str">
            <v>56</v>
          </cell>
        </row>
        <row r="2139">
          <cell r="J2139">
            <v>-12997192.91</v>
          </cell>
          <cell r="K2139">
            <v>-12761623.57</v>
          </cell>
          <cell r="L2139">
            <v>-11171159.92</v>
          </cell>
          <cell r="M2139">
            <v>-11722522.130000001</v>
          </cell>
          <cell r="N2139">
            <v>-13073739.57</v>
          </cell>
          <cell r="O2139">
            <v>-10310287.039999999</v>
          </cell>
          <cell r="P2139">
            <v>-12748508.48</v>
          </cell>
          <cell r="Q2139">
            <v>-10331786.85</v>
          </cell>
          <cell r="R2139">
            <v>-12211872.08</v>
          </cell>
          <cell r="S2139">
            <v>-15273602.550000001</v>
          </cell>
          <cell r="T2139">
            <v>-14272259.380000001</v>
          </cell>
          <cell r="U2139">
            <v>-10221812.66</v>
          </cell>
          <cell r="V2139">
            <v>-11342142.98</v>
          </cell>
          <cell r="W2139">
            <v>-10897306.34</v>
          </cell>
          <cell r="X2139">
            <v>-10583888.91</v>
          </cell>
          <cell r="Y2139">
            <v>-7868646.1200000001</v>
          </cell>
          <cell r="Z2139">
            <v>-8235923.8300000001</v>
          </cell>
          <cell r="AA2139">
            <v>-6621187.5800000001</v>
          </cell>
          <cell r="AD2139">
            <v>-16446298.762916664</v>
          </cell>
          <cell r="AE2139">
            <v>-14942125.469999999</v>
          </cell>
          <cell r="AF2139">
            <v>-13624651.280416666</v>
          </cell>
          <cell r="AG2139">
            <v>-12768342.762083335</v>
          </cell>
          <cell r="AH2139">
            <v>-12415028.272916665</v>
          </cell>
          <cell r="AI2139">
            <v>-12189070.181249999</v>
          </cell>
          <cell r="AJ2139">
            <v>-12042429.882916667</v>
          </cell>
          <cell r="AK2139">
            <v>-11940280.372916667</v>
          </cell>
          <cell r="AL2139">
            <v>-11755232.580416666</v>
          </cell>
          <cell r="AM2139">
            <v>-11393078.7575</v>
          </cell>
          <cell r="AN2139">
            <v>-11037790.624166667</v>
          </cell>
          <cell r="AP2139">
            <v>-10643893.807500001</v>
          </cell>
          <cell r="AT2139" t="str">
            <v>56</v>
          </cell>
        </row>
        <row r="2140">
          <cell r="J2140">
            <v>-8182862.0300000003</v>
          </cell>
          <cell r="K2140">
            <v>-7097374.9400000004</v>
          </cell>
          <cell r="L2140">
            <v>-6176465.9400000004</v>
          </cell>
          <cell r="M2140">
            <v>-6658443.1900000004</v>
          </cell>
          <cell r="N2140">
            <v>-7343667.1399999997</v>
          </cell>
          <cell r="O2140">
            <v>-6867124.21</v>
          </cell>
          <cell r="P2140">
            <v>-6933190.2699999996</v>
          </cell>
          <cell r="Q2140">
            <v>-5928762.4100000001</v>
          </cell>
          <cell r="R2140">
            <v>-7496493.4800000004</v>
          </cell>
          <cell r="S2140">
            <v>-9336375.3300000001</v>
          </cell>
          <cell r="T2140">
            <v>-8882777.9100000001</v>
          </cell>
          <cell r="U2140">
            <v>-6696845.6399999997</v>
          </cell>
          <cell r="V2140">
            <v>-7153237.6200000001</v>
          </cell>
          <cell r="W2140">
            <v>-7339556.2400000002</v>
          </cell>
          <cell r="X2140">
            <v>-7506975.8099999996</v>
          </cell>
          <cell r="Y2140">
            <v>-6468904</v>
          </cell>
          <cell r="Z2140">
            <v>-7342122.9199999999</v>
          </cell>
          <cell r="AA2140">
            <v>-7415821.1500000004</v>
          </cell>
          <cell r="AD2140">
            <v>-9538704.2070833314</v>
          </cell>
          <cell r="AE2140">
            <v>-8714695.1145833321</v>
          </cell>
          <cell r="AF2140">
            <v>-8030433.5112499995</v>
          </cell>
          <cell r="AG2140">
            <v>-7605576.6866666665</v>
          </cell>
          <cell r="AH2140">
            <v>-7403721.494583332</v>
          </cell>
          <cell r="AI2140">
            <v>-7257130.8570833327</v>
          </cell>
          <cell r="AJ2140">
            <v>-7224320.7275</v>
          </cell>
          <cell r="AK2140">
            <v>-7289849.5262500001</v>
          </cell>
          <cell r="AL2140">
            <v>-7337389.9712500004</v>
          </cell>
          <cell r="AM2140">
            <v>-7329428.1625000006</v>
          </cell>
          <cell r="AN2140">
            <v>-7352226.1924999999</v>
          </cell>
          <cell r="AP2140">
            <v>-7711267.7749999994</v>
          </cell>
          <cell r="AT2140" t="str">
            <v>56</v>
          </cell>
        </row>
        <row r="2141">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D2141">
            <v>0</v>
          </cell>
          <cell r="AE2141">
            <v>0</v>
          </cell>
          <cell r="AF2141">
            <v>0</v>
          </cell>
          <cell r="AG2141">
            <v>0</v>
          </cell>
          <cell r="AH2141">
            <v>0</v>
          </cell>
          <cell r="AI2141">
            <v>0</v>
          </cell>
          <cell r="AJ2141">
            <v>0</v>
          </cell>
          <cell r="AK2141">
            <v>0</v>
          </cell>
          <cell r="AL2141">
            <v>0</v>
          </cell>
          <cell r="AM2141">
            <v>0</v>
          </cell>
          <cell r="AN2141">
            <v>0</v>
          </cell>
          <cell r="AP2141">
            <v>0</v>
          </cell>
          <cell r="AT2141" t="str">
            <v>56</v>
          </cell>
        </row>
        <row r="2142">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D2142">
            <v>0</v>
          </cell>
          <cell r="AE2142">
            <v>0</v>
          </cell>
          <cell r="AF2142">
            <v>0</v>
          </cell>
          <cell r="AG2142">
            <v>0</v>
          </cell>
          <cell r="AH2142">
            <v>0</v>
          </cell>
          <cell r="AI2142">
            <v>0</v>
          </cell>
          <cell r="AJ2142">
            <v>0</v>
          </cell>
          <cell r="AK2142">
            <v>0</v>
          </cell>
          <cell r="AL2142">
            <v>0</v>
          </cell>
          <cell r="AM2142">
            <v>0</v>
          </cell>
          <cell r="AN2142">
            <v>0</v>
          </cell>
          <cell r="AP2142">
            <v>0</v>
          </cell>
          <cell r="AT2142" t="str">
            <v>56</v>
          </cell>
        </row>
        <row r="2143">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D2143">
            <v>0</v>
          </cell>
          <cell r="AE2143">
            <v>0</v>
          </cell>
          <cell r="AF2143">
            <v>0</v>
          </cell>
          <cell r="AG2143">
            <v>0</v>
          </cell>
          <cell r="AH2143">
            <v>0</v>
          </cell>
          <cell r="AI2143">
            <v>0</v>
          </cell>
          <cell r="AJ2143">
            <v>0</v>
          </cell>
          <cell r="AK2143">
            <v>0</v>
          </cell>
          <cell r="AL2143">
            <v>0</v>
          </cell>
          <cell r="AM2143">
            <v>0</v>
          </cell>
          <cell r="AN2143">
            <v>0</v>
          </cell>
          <cell r="AP2143">
            <v>0</v>
          </cell>
          <cell r="AT2143" t="str">
            <v>56</v>
          </cell>
        </row>
        <row r="2144">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D2144">
            <v>0</v>
          </cell>
          <cell r="AE2144">
            <v>0</v>
          </cell>
          <cell r="AF2144">
            <v>0</v>
          </cell>
          <cell r="AG2144">
            <v>0</v>
          </cell>
          <cell r="AH2144">
            <v>0</v>
          </cell>
          <cell r="AI2144">
            <v>0</v>
          </cell>
          <cell r="AJ2144">
            <v>0</v>
          </cell>
          <cell r="AK2144">
            <v>0</v>
          </cell>
          <cell r="AL2144">
            <v>0</v>
          </cell>
          <cell r="AM2144">
            <v>0</v>
          </cell>
          <cell r="AN2144">
            <v>0</v>
          </cell>
          <cell r="AP2144">
            <v>0</v>
          </cell>
          <cell r="AT2144" t="str">
            <v>56</v>
          </cell>
        </row>
        <row r="2145">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D2145">
            <v>0</v>
          </cell>
          <cell r="AE2145">
            <v>0</v>
          </cell>
          <cell r="AF2145">
            <v>0</v>
          </cell>
          <cell r="AG2145">
            <v>0</v>
          </cell>
          <cell r="AH2145">
            <v>0</v>
          </cell>
          <cell r="AI2145">
            <v>0</v>
          </cell>
          <cell r="AJ2145">
            <v>0</v>
          </cell>
          <cell r="AK2145">
            <v>0</v>
          </cell>
          <cell r="AL2145">
            <v>0</v>
          </cell>
          <cell r="AM2145">
            <v>0</v>
          </cell>
          <cell r="AN2145">
            <v>0</v>
          </cell>
          <cell r="AP2145">
            <v>0</v>
          </cell>
          <cell r="AT2145" t="str">
            <v>56</v>
          </cell>
        </row>
        <row r="2146">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D2146">
            <v>0</v>
          </cell>
          <cell r="AE2146">
            <v>0</v>
          </cell>
          <cell r="AF2146">
            <v>0</v>
          </cell>
          <cell r="AG2146">
            <v>0</v>
          </cell>
          <cell r="AH2146">
            <v>0</v>
          </cell>
          <cell r="AI2146">
            <v>0</v>
          </cell>
          <cell r="AJ2146">
            <v>0</v>
          </cell>
          <cell r="AK2146">
            <v>0</v>
          </cell>
          <cell r="AL2146">
            <v>0</v>
          </cell>
          <cell r="AM2146">
            <v>0</v>
          </cell>
          <cell r="AN2146">
            <v>0</v>
          </cell>
          <cell r="AP2146">
            <v>0</v>
          </cell>
          <cell r="AT2146" t="str">
            <v>56</v>
          </cell>
        </row>
        <row r="2147">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D2147">
            <v>0</v>
          </cell>
          <cell r="AE2147">
            <v>0</v>
          </cell>
          <cell r="AF2147">
            <v>0</v>
          </cell>
          <cell r="AG2147">
            <v>0</v>
          </cell>
          <cell r="AH2147">
            <v>0</v>
          </cell>
          <cell r="AI2147">
            <v>0</v>
          </cell>
          <cell r="AJ2147">
            <v>0</v>
          </cell>
          <cell r="AK2147">
            <v>0</v>
          </cell>
          <cell r="AL2147">
            <v>0</v>
          </cell>
          <cell r="AM2147">
            <v>0</v>
          </cell>
          <cell r="AN2147">
            <v>0</v>
          </cell>
          <cell r="AP2147">
            <v>0</v>
          </cell>
          <cell r="AT2147" t="str">
            <v>56</v>
          </cell>
        </row>
        <row r="2148">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D2148">
            <v>0</v>
          </cell>
          <cell r="AE2148">
            <v>0</v>
          </cell>
          <cell r="AF2148">
            <v>0</v>
          </cell>
          <cell r="AG2148">
            <v>0</v>
          </cell>
          <cell r="AH2148">
            <v>0</v>
          </cell>
          <cell r="AI2148">
            <v>0</v>
          </cell>
          <cell r="AJ2148">
            <v>0</v>
          </cell>
          <cell r="AK2148">
            <v>0</v>
          </cell>
          <cell r="AL2148">
            <v>0</v>
          </cell>
          <cell r="AM2148">
            <v>0</v>
          </cell>
          <cell r="AN2148">
            <v>0</v>
          </cell>
          <cell r="AP2148">
            <v>0</v>
          </cell>
          <cell r="AT2148" t="str">
            <v>56</v>
          </cell>
        </row>
        <row r="2149">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D2149">
            <v>0</v>
          </cell>
          <cell r="AE2149">
            <v>0</v>
          </cell>
          <cell r="AF2149">
            <v>0</v>
          </cell>
          <cell r="AG2149">
            <v>0</v>
          </cell>
          <cell r="AH2149">
            <v>0</v>
          </cell>
          <cell r="AI2149">
            <v>0</v>
          </cell>
          <cell r="AJ2149">
            <v>0</v>
          </cell>
          <cell r="AK2149">
            <v>0</v>
          </cell>
          <cell r="AL2149">
            <v>0</v>
          </cell>
          <cell r="AM2149">
            <v>0</v>
          </cell>
          <cell r="AN2149">
            <v>0</v>
          </cell>
          <cell r="AP2149">
            <v>0</v>
          </cell>
          <cell r="AT2149" t="str">
            <v>56</v>
          </cell>
        </row>
        <row r="2150">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D2150">
            <v>0</v>
          </cell>
          <cell r="AE2150">
            <v>0</v>
          </cell>
          <cell r="AF2150">
            <v>0</v>
          </cell>
          <cell r="AG2150">
            <v>0</v>
          </cell>
          <cell r="AH2150">
            <v>0</v>
          </cell>
          <cell r="AI2150">
            <v>0</v>
          </cell>
          <cell r="AJ2150">
            <v>0</v>
          </cell>
          <cell r="AK2150">
            <v>0</v>
          </cell>
          <cell r="AL2150">
            <v>0</v>
          </cell>
          <cell r="AM2150">
            <v>0</v>
          </cell>
          <cell r="AN2150">
            <v>0</v>
          </cell>
          <cell r="AP2150">
            <v>0</v>
          </cell>
          <cell r="AT2150" t="str">
            <v>56</v>
          </cell>
        </row>
        <row r="2151">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D2151">
            <v>0</v>
          </cell>
          <cell r="AE2151">
            <v>0</v>
          </cell>
          <cell r="AF2151">
            <v>0</v>
          </cell>
          <cell r="AG2151">
            <v>0</v>
          </cell>
          <cell r="AH2151">
            <v>0</v>
          </cell>
          <cell r="AI2151">
            <v>0</v>
          </cell>
          <cell r="AJ2151">
            <v>0</v>
          </cell>
          <cell r="AK2151">
            <v>0</v>
          </cell>
          <cell r="AL2151">
            <v>0</v>
          </cell>
          <cell r="AM2151">
            <v>0</v>
          </cell>
          <cell r="AN2151">
            <v>0</v>
          </cell>
          <cell r="AP2151">
            <v>0</v>
          </cell>
          <cell r="AT2151" t="str">
            <v>56</v>
          </cell>
        </row>
        <row r="2152">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D2152">
            <v>0</v>
          </cell>
          <cell r="AE2152">
            <v>0</v>
          </cell>
          <cell r="AF2152">
            <v>0</v>
          </cell>
          <cell r="AG2152">
            <v>0</v>
          </cell>
          <cell r="AH2152">
            <v>0</v>
          </cell>
          <cell r="AI2152">
            <v>0</v>
          </cell>
          <cell r="AJ2152">
            <v>0</v>
          </cell>
          <cell r="AK2152">
            <v>0</v>
          </cell>
          <cell r="AL2152">
            <v>0</v>
          </cell>
          <cell r="AM2152">
            <v>0</v>
          </cell>
          <cell r="AN2152">
            <v>0</v>
          </cell>
          <cell r="AP2152">
            <v>0</v>
          </cell>
          <cell r="AT2152" t="str">
            <v>56</v>
          </cell>
        </row>
        <row r="2153">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D2153">
            <v>0</v>
          </cell>
          <cell r="AE2153">
            <v>0</v>
          </cell>
          <cell r="AF2153">
            <v>0</v>
          </cell>
          <cell r="AG2153">
            <v>0</v>
          </cell>
          <cell r="AH2153">
            <v>0</v>
          </cell>
          <cell r="AI2153">
            <v>0</v>
          </cell>
          <cell r="AJ2153">
            <v>0</v>
          </cell>
          <cell r="AK2153">
            <v>0</v>
          </cell>
          <cell r="AL2153">
            <v>0</v>
          </cell>
          <cell r="AM2153">
            <v>0</v>
          </cell>
          <cell r="AN2153">
            <v>0</v>
          </cell>
          <cell r="AP2153">
            <v>0</v>
          </cell>
          <cell r="AT2153" t="str">
            <v>56</v>
          </cell>
        </row>
        <row r="2154">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D2154">
            <v>0</v>
          </cell>
          <cell r="AE2154">
            <v>0</v>
          </cell>
          <cell r="AF2154">
            <v>0</v>
          </cell>
          <cell r="AG2154">
            <v>0</v>
          </cell>
          <cell r="AH2154">
            <v>0</v>
          </cell>
          <cell r="AI2154">
            <v>0</v>
          </cell>
          <cell r="AJ2154">
            <v>0</v>
          </cell>
          <cell r="AK2154">
            <v>0</v>
          </cell>
          <cell r="AL2154">
            <v>0</v>
          </cell>
          <cell r="AM2154">
            <v>0</v>
          </cell>
          <cell r="AN2154">
            <v>0</v>
          </cell>
          <cell r="AP2154">
            <v>0</v>
          </cell>
          <cell r="AT2154" t="str">
            <v>56</v>
          </cell>
        </row>
        <row r="2155">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D2155">
            <v>0</v>
          </cell>
          <cell r="AE2155">
            <v>0</v>
          </cell>
          <cell r="AF2155">
            <v>0</v>
          </cell>
          <cell r="AG2155">
            <v>0</v>
          </cell>
          <cell r="AH2155">
            <v>0</v>
          </cell>
          <cell r="AI2155">
            <v>0</v>
          </cell>
          <cell r="AJ2155">
            <v>0</v>
          </cell>
          <cell r="AK2155">
            <v>0</v>
          </cell>
          <cell r="AL2155">
            <v>0</v>
          </cell>
          <cell r="AM2155">
            <v>0</v>
          </cell>
          <cell r="AN2155">
            <v>0</v>
          </cell>
          <cell r="AP2155">
            <v>0</v>
          </cell>
          <cell r="AT2155" t="str">
            <v>56</v>
          </cell>
        </row>
        <row r="2156">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D2156">
            <v>0</v>
          </cell>
          <cell r="AE2156">
            <v>0</v>
          </cell>
          <cell r="AF2156">
            <v>0</v>
          </cell>
          <cell r="AG2156">
            <v>0</v>
          </cell>
          <cell r="AH2156">
            <v>0</v>
          </cell>
          <cell r="AI2156">
            <v>0</v>
          </cell>
          <cell r="AJ2156">
            <v>0</v>
          </cell>
          <cell r="AK2156">
            <v>0</v>
          </cell>
          <cell r="AL2156">
            <v>0</v>
          </cell>
          <cell r="AM2156">
            <v>0</v>
          </cell>
          <cell r="AN2156">
            <v>0</v>
          </cell>
          <cell r="AP2156">
            <v>0</v>
          </cell>
          <cell r="AT2156" t="str">
            <v>56</v>
          </cell>
        </row>
        <row r="2157">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D2157">
            <v>0</v>
          </cell>
          <cell r="AE2157">
            <v>0</v>
          </cell>
          <cell r="AF2157">
            <v>0</v>
          </cell>
          <cell r="AG2157">
            <v>0</v>
          </cell>
          <cell r="AH2157">
            <v>0</v>
          </cell>
          <cell r="AI2157">
            <v>0</v>
          </cell>
          <cell r="AJ2157">
            <v>0</v>
          </cell>
          <cell r="AK2157">
            <v>0</v>
          </cell>
          <cell r="AL2157">
            <v>0</v>
          </cell>
          <cell r="AM2157">
            <v>0</v>
          </cell>
          <cell r="AN2157">
            <v>0</v>
          </cell>
          <cell r="AP2157">
            <v>0</v>
          </cell>
          <cell r="AT2157" t="str">
            <v>56</v>
          </cell>
        </row>
        <row r="2158">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D2158">
            <v>0</v>
          </cell>
          <cell r="AE2158">
            <v>0</v>
          </cell>
          <cell r="AF2158">
            <v>0</v>
          </cell>
          <cell r="AG2158">
            <v>0</v>
          </cell>
          <cell r="AH2158">
            <v>0</v>
          </cell>
          <cell r="AI2158">
            <v>0</v>
          </cell>
          <cell r="AJ2158">
            <v>0</v>
          </cell>
          <cell r="AK2158">
            <v>0</v>
          </cell>
          <cell r="AL2158">
            <v>0</v>
          </cell>
          <cell r="AM2158">
            <v>0</v>
          </cell>
          <cell r="AN2158">
            <v>0</v>
          </cell>
          <cell r="AP2158">
            <v>0</v>
          </cell>
          <cell r="AT2158" t="str">
            <v>56</v>
          </cell>
        </row>
        <row r="2159">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D2159">
            <v>0</v>
          </cell>
          <cell r="AE2159">
            <v>0</v>
          </cell>
          <cell r="AF2159">
            <v>0</v>
          </cell>
          <cell r="AG2159">
            <v>0</v>
          </cell>
          <cell r="AH2159">
            <v>0</v>
          </cell>
          <cell r="AI2159">
            <v>0</v>
          </cell>
          <cell r="AJ2159">
            <v>0</v>
          </cell>
          <cell r="AK2159">
            <v>0</v>
          </cell>
          <cell r="AL2159">
            <v>0</v>
          </cell>
          <cell r="AM2159">
            <v>0</v>
          </cell>
          <cell r="AN2159">
            <v>0</v>
          </cell>
          <cell r="AP2159">
            <v>0</v>
          </cell>
          <cell r="AT2159" t="str">
            <v>56</v>
          </cell>
        </row>
        <row r="2160">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D2160">
            <v>0</v>
          </cell>
          <cell r="AE2160">
            <v>0</v>
          </cell>
          <cell r="AF2160">
            <v>0</v>
          </cell>
          <cell r="AG2160">
            <v>0</v>
          </cell>
          <cell r="AH2160">
            <v>0</v>
          </cell>
          <cell r="AI2160">
            <v>0</v>
          </cell>
          <cell r="AJ2160">
            <v>0</v>
          </cell>
          <cell r="AK2160">
            <v>0</v>
          </cell>
          <cell r="AL2160">
            <v>0</v>
          </cell>
          <cell r="AM2160">
            <v>0</v>
          </cell>
          <cell r="AN2160">
            <v>0</v>
          </cell>
          <cell r="AP2160">
            <v>0</v>
          </cell>
          <cell r="AT2160" t="str">
            <v>56</v>
          </cell>
        </row>
        <row r="2161">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D2161">
            <v>0</v>
          </cell>
          <cell r="AE2161">
            <v>0</v>
          </cell>
          <cell r="AF2161">
            <v>0</v>
          </cell>
          <cell r="AG2161">
            <v>0</v>
          </cell>
          <cell r="AH2161">
            <v>0</v>
          </cell>
          <cell r="AI2161">
            <v>0</v>
          </cell>
          <cell r="AJ2161">
            <v>0</v>
          </cell>
          <cell r="AK2161">
            <v>0</v>
          </cell>
          <cell r="AL2161">
            <v>0</v>
          </cell>
          <cell r="AM2161">
            <v>0</v>
          </cell>
          <cell r="AN2161">
            <v>0</v>
          </cell>
          <cell r="AP2161">
            <v>0</v>
          </cell>
          <cell r="AT2161" t="str">
            <v>56</v>
          </cell>
        </row>
        <row r="2162">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D2162">
            <v>0</v>
          </cell>
          <cell r="AE2162">
            <v>0</v>
          </cell>
          <cell r="AF2162">
            <v>0</v>
          </cell>
          <cell r="AG2162">
            <v>0</v>
          </cell>
          <cell r="AH2162">
            <v>0</v>
          </cell>
          <cell r="AI2162">
            <v>0</v>
          </cell>
          <cell r="AJ2162">
            <v>0</v>
          </cell>
          <cell r="AK2162">
            <v>0</v>
          </cell>
          <cell r="AL2162">
            <v>0</v>
          </cell>
          <cell r="AM2162">
            <v>0</v>
          </cell>
          <cell r="AN2162">
            <v>0</v>
          </cell>
          <cell r="AP2162">
            <v>0</v>
          </cell>
          <cell r="AT2162" t="str">
            <v>56</v>
          </cell>
        </row>
        <row r="2163">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D2163">
            <v>0</v>
          </cell>
          <cell r="AE2163">
            <v>0</v>
          </cell>
          <cell r="AF2163">
            <v>0</v>
          </cell>
          <cell r="AG2163">
            <v>0</v>
          </cell>
          <cell r="AH2163">
            <v>0</v>
          </cell>
          <cell r="AI2163">
            <v>0</v>
          </cell>
          <cell r="AJ2163">
            <v>0</v>
          </cell>
          <cell r="AK2163">
            <v>0</v>
          </cell>
          <cell r="AL2163">
            <v>0</v>
          </cell>
          <cell r="AM2163">
            <v>0</v>
          </cell>
          <cell r="AN2163">
            <v>0</v>
          </cell>
          <cell r="AP2163">
            <v>0</v>
          </cell>
          <cell r="AT2163" t="str">
            <v>20</v>
          </cell>
        </row>
        <row r="2164">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D2164">
            <v>0</v>
          </cell>
          <cell r="AE2164">
            <v>0</v>
          </cell>
          <cell r="AF2164">
            <v>0</v>
          </cell>
          <cell r="AG2164">
            <v>0</v>
          </cell>
          <cell r="AH2164">
            <v>0</v>
          </cell>
          <cell r="AI2164">
            <v>0</v>
          </cell>
          <cell r="AJ2164">
            <v>0</v>
          </cell>
          <cell r="AK2164">
            <v>0</v>
          </cell>
          <cell r="AL2164">
            <v>0</v>
          </cell>
          <cell r="AM2164">
            <v>0</v>
          </cell>
          <cell r="AN2164">
            <v>0</v>
          </cell>
          <cell r="AP2164">
            <v>0</v>
          </cell>
          <cell r="AT2164" t="str">
            <v>38</v>
          </cell>
        </row>
        <row r="2165">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D2165">
            <v>0</v>
          </cell>
          <cell r="AE2165">
            <v>0</v>
          </cell>
          <cell r="AF2165">
            <v>0</v>
          </cell>
          <cell r="AG2165">
            <v>0</v>
          </cell>
          <cell r="AH2165">
            <v>0</v>
          </cell>
          <cell r="AI2165">
            <v>0</v>
          </cell>
          <cell r="AJ2165">
            <v>0</v>
          </cell>
          <cell r="AK2165">
            <v>0</v>
          </cell>
          <cell r="AL2165">
            <v>0</v>
          </cell>
          <cell r="AM2165">
            <v>0</v>
          </cell>
          <cell r="AN2165">
            <v>0</v>
          </cell>
          <cell r="AP2165">
            <v>0</v>
          </cell>
          <cell r="AT2165" t="str">
            <v>38</v>
          </cell>
        </row>
        <row r="2166">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D2166">
            <v>0</v>
          </cell>
          <cell r="AE2166">
            <v>0</v>
          </cell>
          <cell r="AF2166">
            <v>0</v>
          </cell>
          <cell r="AG2166">
            <v>0</v>
          </cell>
          <cell r="AH2166">
            <v>0</v>
          </cell>
          <cell r="AI2166">
            <v>0</v>
          </cell>
          <cell r="AJ2166">
            <v>0</v>
          </cell>
          <cell r="AK2166">
            <v>0</v>
          </cell>
          <cell r="AL2166">
            <v>0</v>
          </cell>
          <cell r="AM2166">
            <v>0</v>
          </cell>
          <cell r="AN2166">
            <v>0</v>
          </cell>
          <cell r="AP2166">
            <v>0</v>
          </cell>
          <cell r="AT2166" t="str">
            <v>38</v>
          </cell>
        </row>
        <row r="2167">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D2167">
            <v>0</v>
          </cell>
          <cell r="AE2167">
            <v>0</v>
          </cell>
          <cell r="AF2167">
            <v>0</v>
          </cell>
          <cell r="AG2167">
            <v>0</v>
          </cell>
          <cell r="AH2167">
            <v>0</v>
          </cell>
          <cell r="AI2167">
            <v>0</v>
          </cell>
          <cell r="AJ2167">
            <v>0</v>
          </cell>
          <cell r="AK2167">
            <v>0</v>
          </cell>
          <cell r="AL2167">
            <v>0</v>
          </cell>
          <cell r="AM2167">
            <v>0</v>
          </cell>
          <cell r="AN2167">
            <v>0</v>
          </cell>
          <cell r="AP2167">
            <v>0</v>
          </cell>
          <cell r="AT2167">
            <v>20</v>
          </cell>
        </row>
        <row r="2168">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D2168">
            <v>0</v>
          </cell>
          <cell r="AE2168">
            <v>0</v>
          </cell>
          <cell r="AF2168">
            <v>0</v>
          </cell>
          <cell r="AG2168">
            <v>0</v>
          </cell>
          <cell r="AH2168">
            <v>0</v>
          </cell>
          <cell r="AI2168">
            <v>0</v>
          </cell>
          <cell r="AJ2168">
            <v>0</v>
          </cell>
          <cell r="AK2168">
            <v>0</v>
          </cell>
          <cell r="AL2168">
            <v>0</v>
          </cell>
          <cell r="AM2168">
            <v>0</v>
          </cell>
          <cell r="AN2168">
            <v>0</v>
          </cell>
          <cell r="AP2168">
            <v>0</v>
          </cell>
          <cell r="AT2168">
            <v>20</v>
          </cell>
        </row>
        <row r="2169">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D2169">
            <v>0</v>
          </cell>
          <cell r="AE2169">
            <v>0</v>
          </cell>
          <cell r="AF2169">
            <v>0</v>
          </cell>
          <cell r="AG2169">
            <v>0</v>
          </cell>
          <cell r="AH2169">
            <v>0</v>
          </cell>
          <cell r="AI2169">
            <v>0</v>
          </cell>
          <cell r="AJ2169">
            <v>0</v>
          </cell>
          <cell r="AK2169">
            <v>0</v>
          </cell>
          <cell r="AL2169">
            <v>0</v>
          </cell>
          <cell r="AM2169">
            <v>0</v>
          </cell>
          <cell r="AN2169">
            <v>0</v>
          </cell>
          <cell r="AP2169">
            <v>0</v>
          </cell>
          <cell r="AT2169" t="str">
            <v>38</v>
          </cell>
        </row>
        <row r="2170">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D2170">
            <v>0</v>
          </cell>
          <cell r="AE2170">
            <v>0</v>
          </cell>
          <cell r="AF2170">
            <v>0</v>
          </cell>
          <cell r="AG2170">
            <v>0</v>
          </cell>
          <cell r="AH2170">
            <v>0</v>
          </cell>
          <cell r="AI2170">
            <v>0</v>
          </cell>
          <cell r="AJ2170">
            <v>0</v>
          </cell>
          <cell r="AK2170">
            <v>0</v>
          </cell>
          <cell r="AL2170">
            <v>0</v>
          </cell>
          <cell r="AM2170">
            <v>0</v>
          </cell>
          <cell r="AN2170">
            <v>0</v>
          </cell>
          <cell r="AP2170">
            <v>0</v>
          </cell>
          <cell r="AT2170" t="str">
            <v>38</v>
          </cell>
        </row>
        <row r="2171">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D2171">
            <v>0</v>
          </cell>
          <cell r="AE2171">
            <v>0</v>
          </cell>
          <cell r="AF2171">
            <v>0</v>
          </cell>
          <cell r="AG2171">
            <v>0</v>
          </cell>
          <cell r="AH2171">
            <v>0</v>
          </cell>
          <cell r="AI2171">
            <v>0</v>
          </cell>
          <cell r="AJ2171">
            <v>0</v>
          </cell>
          <cell r="AK2171">
            <v>0</v>
          </cell>
          <cell r="AL2171">
            <v>0</v>
          </cell>
          <cell r="AM2171">
            <v>0</v>
          </cell>
          <cell r="AN2171">
            <v>0</v>
          </cell>
          <cell r="AP2171">
            <v>0</v>
          </cell>
          <cell r="AT2171">
            <v>20</v>
          </cell>
        </row>
        <row r="2172">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D2172">
            <v>0</v>
          </cell>
          <cell r="AE2172">
            <v>0</v>
          </cell>
          <cell r="AF2172">
            <v>0</v>
          </cell>
          <cell r="AG2172">
            <v>0</v>
          </cell>
          <cell r="AH2172">
            <v>0</v>
          </cell>
          <cell r="AI2172">
            <v>0</v>
          </cell>
          <cell r="AJ2172">
            <v>0</v>
          </cell>
          <cell r="AK2172">
            <v>0</v>
          </cell>
          <cell r="AL2172">
            <v>0</v>
          </cell>
          <cell r="AM2172">
            <v>0</v>
          </cell>
          <cell r="AN2172">
            <v>0</v>
          </cell>
          <cell r="AP2172">
            <v>0</v>
          </cell>
          <cell r="AT2172" t="str">
            <v>38</v>
          </cell>
        </row>
        <row r="2173">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D2173">
            <v>0</v>
          </cell>
          <cell r="AE2173">
            <v>0</v>
          </cell>
          <cell r="AF2173">
            <v>0</v>
          </cell>
          <cell r="AG2173">
            <v>0</v>
          </cell>
          <cell r="AH2173">
            <v>0</v>
          </cell>
          <cell r="AI2173">
            <v>0</v>
          </cell>
          <cell r="AJ2173">
            <v>0</v>
          </cell>
          <cell r="AK2173">
            <v>0</v>
          </cell>
          <cell r="AL2173">
            <v>0</v>
          </cell>
          <cell r="AM2173">
            <v>0</v>
          </cell>
          <cell r="AN2173">
            <v>0</v>
          </cell>
          <cell r="AP2173">
            <v>0</v>
          </cell>
          <cell r="AT2173" t="str">
            <v>20</v>
          </cell>
        </row>
        <row r="2174">
          <cell r="J2174">
            <v>-15660.38</v>
          </cell>
          <cell r="K2174">
            <v>-15660.38</v>
          </cell>
          <cell r="L2174">
            <v>-15660.38</v>
          </cell>
          <cell r="M2174">
            <v>-15660.38</v>
          </cell>
          <cell r="N2174">
            <v>-15660.38</v>
          </cell>
          <cell r="O2174">
            <v>-15660.38</v>
          </cell>
          <cell r="P2174">
            <v>0</v>
          </cell>
          <cell r="Q2174">
            <v>0</v>
          </cell>
          <cell r="R2174">
            <v>0</v>
          </cell>
          <cell r="S2174">
            <v>0</v>
          </cell>
          <cell r="T2174">
            <v>0</v>
          </cell>
          <cell r="U2174">
            <v>0</v>
          </cell>
          <cell r="V2174">
            <v>0</v>
          </cell>
          <cell r="W2174">
            <v>0</v>
          </cell>
          <cell r="X2174">
            <v>0</v>
          </cell>
          <cell r="Y2174">
            <v>0</v>
          </cell>
          <cell r="Z2174">
            <v>0</v>
          </cell>
          <cell r="AA2174">
            <v>0</v>
          </cell>
          <cell r="AD2174">
            <v>-13702.832500000002</v>
          </cell>
          <cell r="AE2174">
            <v>-12397.800833333335</v>
          </cell>
          <cell r="AF2174">
            <v>-11092.769166666667</v>
          </cell>
          <cell r="AG2174">
            <v>-9787.7375000000011</v>
          </cell>
          <cell r="AH2174">
            <v>-8482.7058333333334</v>
          </cell>
          <cell r="AI2174">
            <v>-7177.6741666666667</v>
          </cell>
          <cell r="AJ2174">
            <v>-5872.642499999999</v>
          </cell>
          <cell r="AK2174">
            <v>-4567.6108333333332</v>
          </cell>
          <cell r="AL2174">
            <v>-3262.5791666666664</v>
          </cell>
          <cell r="AM2174">
            <v>-1957.5474999999999</v>
          </cell>
          <cell r="AN2174">
            <v>-652.51583333333326</v>
          </cell>
          <cell r="AP2174">
            <v>0</v>
          </cell>
          <cell r="AT2174" t="str">
            <v>38</v>
          </cell>
        </row>
        <row r="2175">
          <cell r="J2175">
            <v>-6616703.9699999997</v>
          </cell>
          <cell r="K2175">
            <v>-6748935.21</v>
          </cell>
          <cell r="L2175">
            <v>-6840582.5199999996</v>
          </cell>
          <cell r="M2175">
            <v>-7065758.4299999997</v>
          </cell>
          <cell r="N2175">
            <v>-7309827.9900000002</v>
          </cell>
          <cell r="O2175">
            <v>-7439498.29</v>
          </cell>
          <cell r="P2175">
            <v>-6661226.9900000002</v>
          </cell>
          <cell r="Q2175">
            <v>-6870960.6200000001</v>
          </cell>
          <cell r="R2175">
            <v>-7019888.9100000001</v>
          </cell>
          <cell r="S2175">
            <v>-7171232.04</v>
          </cell>
          <cell r="T2175">
            <v>-7437115.6699999999</v>
          </cell>
          <cell r="U2175">
            <v>-7641280.1299999999</v>
          </cell>
          <cell r="V2175">
            <v>-7823374.1100000003</v>
          </cell>
          <cell r="W2175">
            <v>-8155859</v>
          </cell>
          <cell r="X2175">
            <v>-8363548.75</v>
          </cell>
          <cell r="Y2175">
            <v>-8691243.0500000007</v>
          </cell>
          <cell r="Z2175">
            <v>-8979212.8699999992</v>
          </cell>
          <cell r="AA2175">
            <v>-9169666.3800000008</v>
          </cell>
          <cell r="AD2175">
            <v>-6665414.59375</v>
          </cell>
          <cell r="AE2175">
            <v>-6746820.7850000011</v>
          </cell>
          <cell r="AF2175">
            <v>-6829811.3849999988</v>
          </cell>
          <cell r="AG2175">
            <v>-6919957.6820833338</v>
          </cell>
          <cell r="AH2175">
            <v>-7018152.9304166669</v>
          </cell>
          <cell r="AI2175">
            <v>-7118862.1533333324</v>
          </cell>
          <cell r="AJ2175">
            <v>-7227761.9004166676</v>
          </cell>
          <cell r="AK2175">
            <v>-7349840.651250001</v>
          </cell>
          <cell r="AL2175">
            <v>-7481026.1033333326</v>
          </cell>
          <cell r="AM2175">
            <v>-7618312.3325000005</v>
          </cell>
          <cell r="AN2175">
            <v>-7759960.3729166659</v>
          </cell>
          <cell r="AP2175">
            <v>-8127886.6975000007</v>
          </cell>
          <cell r="AT2175">
            <v>20</v>
          </cell>
        </row>
        <row r="2176">
          <cell r="J2176">
            <v>-15509477.33</v>
          </cell>
          <cell r="K2176">
            <v>-15405629.75</v>
          </cell>
          <cell r="L2176">
            <v>-15311890.09</v>
          </cell>
          <cell r="M2176">
            <v>-15765278.390000001</v>
          </cell>
          <cell r="N2176">
            <v>-16599170.85</v>
          </cell>
          <cell r="O2176">
            <v>-17346544.129999999</v>
          </cell>
          <cell r="P2176">
            <v>-17802025.199999999</v>
          </cell>
          <cell r="Q2176">
            <v>-18832792.969999999</v>
          </cell>
          <cell r="R2176">
            <v>-19404224.510000002</v>
          </cell>
          <cell r="S2176">
            <v>-19428105.329999998</v>
          </cell>
          <cell r="T2176">
            <v>-19699246.52</v>
          </cell>
          <cell r="U2176">
            <v>-20680970.399999999</v>
          </cell>
          <cell r="V2176">
            <v>-20629854.41</v>
          </cell>
          <cell r="W2176">
            <v>-20842325.420000002</v>
          </cell>
          <cell r="X2176">
            <v>-21038194.289999999</v>
          </cell>
          <cell r="Y2176">
            <v>-21665661.73</v>
          </cell>
          <cell r="Z2176">
            <v>-21847062.030000001</v>
          </cell>
          <cell r="AA2176">
            <v>-21941960.370000001</v>
          </cell>
          <cell r="AD2176">
            <v>-15611314.543333331</v>
          </cell>
          <cell r="AE2176">
            <v>-16048743.663333334</v>
          </cell>
          <cell r="AF2176">
            <v>-16502009.435833329</v>
          </cell>
          <cell r="AG2176">
            <v>-16953511.667916663</v>
          </cell>
          <cell r="AH2176">
            <v>-17415972.62166667</v>
          </cell>
          <cell r="AI2176">
            <v>-17862128.667500004</v>
          </cell>
          <cell r="AJ2176">
            <v>-18302006.69875</v>
          </cell>
          <cell r="AK2176">
            <v>-18767131.693333331</v>
          </cell>
          <cell r="AL2176">
            <v>-19251577.0075</v>
          </cell>
          <cell r="AM2176">
            <v>-19716088.445833329</v>
          </cell>
          <cell r="AN2176">
            <v>-20126226.254999999</v>
          </cell>
          <cell r="AP2176">
            <v>-20856300.241250001</v>
          </cell>
          <cell r="AT2176">
            <v>20</v>
          </cell>
        </row>
        <row r="2177">
          <cell r="J2177">
            <v>-34548596.07</v>
          </cell>
          <cell r="K2177">
            <v>-35015323.869999997</v>
          </cell>
          <cell r="L2177">
            <v>-35688031.079999998</v>
          </cell>
          <cell r="M2177">
            <v>-36801976.229999997</v>
          </cell>
          <cell r="N2177">
            <v>-37894853.18</v>
          </cell>
          <cell r="O2177">
            <v>-38636891.219999999</v>
          </cell>
          <cell r="P2177">
            <v>-34751969.469999999</v>
          </cell>
          <cell r="Q2177">
            <v>-35393314.5</v>
          </cell>
          <cell r="R2177">
            <v>-36421556.210000001</v>
          </cell>
          <cell r="S2177">
            <v>-37126447.920000002</v>
          </cell>
          <cell r="T2177">
            <v>-37923478.350000001</v>
          </cell>
          <cell r="U2177">
            <v>-38624422.549999997</v>
          </cell>
          <cell r="V2177">
            <v>-39313242.810000002</v>
          </cell>
          <cell r="W2177">
            <v>-40074737.200000003</v>
          </cell>
          <cell r="X2177">
            <v>-40563091.990000002</v>
          </cell>
          <cell r="Y2177">
            <v>-41481647.030000001</v>
          </cell>
          <cell r="Z2177">
            <v>-42246325.409999996</v>
          </cell>
          <cell r="AA2177">
            <v>-42747241.32</v>
          </cell>
          <cell r="AD2177">
            <v>-34788446.664583333</v>
          </cell>
          <cell r="AE2177">
            <v>-35159158.303750001</v>
          </cell>
          <cell r="AF2177">
            <v>-35540203.769999996</v>
          </cell>
          <cell r="AG2177">
            <v>-35934874.058749996</v>
          </cell>
          <cell r="AH2177">
            <v>-36353158.719583333</v>
          </cell>
          <cell r="AI2177">
            <v>-36767432.001666673</v>
          </cell>
          <cell r="AJ2177">
            <v>-37176767.837916672</v>
          </cell>
          <cell r="AK2177">
            <v>-37590704.264583342</v>
          </cell>
          <cell r="AL2177">
            <v>-37988818.085833333</v>
          </cell>
          <cell r="AM2177">
            <v>-38365115.712083332</v>
          </cell>
          <cell r="AN2177">
            <v>-38717691.642499991</v>
          </cell>
          <cell r="AP2177">
            <v>-39775009.390833326</v>
          </cell>
          <cell r="AT2177">
            <v>20</v>
          </cell>
        </row>
        <row r="2178">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D2178">
            <v>0</v>
          </cell>
          <cell r="AE2178">
            <v>0</v>
          </cell>
          <cell r="AF2178">
            <v>0</v>
          </cell>
          <cell r="AG2178">
            <v>0</v>
          </cell>
          <cell r="AH2178">
            <v>0</v>
          </cell>
          <cell r="AI2178">
            <v>0</v>
          </cell>
          <cell r="AJ2178">
            <v>0</v>
          </cell>
          <cell r="AK2178">
            <v>0</v>
          </cell>
          <cell r="AL2178">
            <v>0</v>
          </cell>
          <cell r="AM2178">
            <v>0</v>
          </cell>
          <cell r="AN2178">
            <v>0</v>
          </cell>
          <cell r="AP2178">
            <v>0</v>
          </cell>
          <cell r="AT2178">
            <v>20</v>
          </cell>
        </row>
        <row r="2179">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D2179">
            <v>0</v>
          </cell>
          <cell r="AE2179">
            <v>0</v>
          </cell>
          <cell r="AF2179">
            <v>0</v>
          </cell>
          <cell r="AG2179">
            <v>0</v>
          </cell>
          <cell r="AH2179">
            <v>0</v>
          </cell>
          <cell r="AI2179">
            <v>0</v>
          </cell>
          <cell r="AJ2179">
            <v>0</v>
          </cell>
          <cell r="AK2179">
            <v>0</v>
          </cell>
          <cell r="AL2179">
            <v>0</v>
          </cell>
          <cell r="AM2179">
            <v>0</v>
          </cell>
          <cell r="AN2179">
            <v>0</v>
          </cell>
          <cell r="AP2179">
            <v>0</v>
          </cell>
          <cell r="AT2179" t="str">
            <v>20</v>
          </cell>
        </row>
        <row r="2180">
          <cell r="J2180">
            <v>-19342140.960000001</v>
          </cell>
          <cell r="K2180">
            <v>-19643383.859999999</v>
          </cell>
          <cell r="L2180">
            <v>-20484401.579999998</v>
          </cell>
          <cell r="M2180">
            <v>-20775746.489999998</v>
          </cell>
          <cell r="N2180">
            <v>-21017779.32</v>
          </cell>
          <cell r="O2180">
            <v>-21328039.59</v>
          </cell>
          <cell r="P2180">
            <v>-18463441</v>
          </cell>
          <cell r="Q2180">
            <v>-18790109.739999998</v>
          </cell>
          <cell r="R2180">
            <v>-18861818.960000001</v>
          </cell>
          <cell r="S2180">
            <v>-19367091.329999998</v>
          </cell>
          <cell r="T2180">
            <v>-19523162.600000001</v>
          </cell>
          <cell r="U2180">
            <v>-19551662.949999999</v>
          </cell>
          <cell r="V2180">
            <v>-19796459.449999999</v>
          </cell>
          <cell r="W2180">
            <v>-19934845.370000001</v>
          </cell>
          <cell r="X2180">
            <v>-19955738.640000001</v>
          </cell>
          <cell r="Y2180">
            <v>-19966110.219999999</v>
          </cell>
          <cell r="Z2180">
            <v>-19962772.239999998</v>
          </cell>
          <cell r="AA2180">
            <v>-19962772.239999998</v>
          </cell>
          <cell r="AD2180">
            <v>-19570208.500416666</v>
          </cell>
          <cell r="AE2180">
            <v>-19618656.572500002</v>
          </cell>
          <cell r="AF2180">
            <v>-19663700.192916669</v>
          </cell>
          <cell r="AG2180">
            <v>-19711867.745000001</v>
          </cell>
          <cell r="AH2180">
            <v>-19748202.901666671</v>
          </cell>
          <cell r="AI2180">
            <v>-19781328.135416668</v>
          </cell>
          <cell r="AJ2180">
            <v>-19812402.302083332</v>
          </cell>
          <cell r="AK2180">
            <v>-19802518.909166664</v>
          </cell>
          <cell r="AL2180">
            <v>-19746756.442083333</v>
          </cell>
          <cell r="AM2180">
            <v>-19669062.969166666</v>
          </cell>
          <cell r="AN2180">
            <v>-19568218.201250002</v>
          </cell>
          <cell r="AP2180">
            <v>-19532169.493333336</v>
          </cell>
          <cell r="AT2180" t="str">
            <v>38</v>
          </cell>
        </row>
        <row r="2181">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D2181">
            <v>0</v>
          </cell>
          <cell r="AE2181">
            <v>0</v>
          </cell>
          <cell r="AF2181">
            <v>0</v>
          </cell>
          <cell r="AG2181">
            <v>0</v>
          </cell>
          <cell r="AH2181">
            <v>0</v>
          </cell>
          <cell r="AI2181">
            <v>0</v>
          </cell>
          <cell r="AJ2181">
            <v>0</v>
          </cell>
          <cell r="AK2181">
            <v>0</v>
          </cell>
          <cell r="AL2181">
            <v>0</v>
          </cell>
          <cell r="AM2181">
            <v>0</v>
          </cell>
          <cell r="AN2181">
            <v>0</v>
          </cell>
          <cell r="AP2181">
            <v>0</v>
          </cell>
          <cell r="AT2181" t="str">
            <v>20</v>
          </cell>
        </row>
        <row r="2182">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D2182">
            <v>0</v>
          </cell>
          <cell r="AE2182">
            <v>0</v>
          </cell>
          <cell r="AF2182">
            <v>0</v>
          </cell>
          <cell r="AG2182">
            <v>0</v>
          </cell>
          <cell r="AH2182">
            <v>0</v>
          </cell>
          <cell r="AI2182">
            <v>0</v>
          </cell>
          <cell r="AJ2182">
            <v>0</v>
          </cell>
          <cell r="AK2182">
            <v>0</v>
          </cell>
          <cell r="AL2182">
            <v>0</v>
          </cell>
          <cell r="AM2182">
            <v>0</v>
          </cell>
          <cell r="AN2182">
            <v>0</v>
          </cell>
          <cell r="AP2182">
            <v>0</v>
          </cell>
          <cell r="AT2182" t="str">
            <v>38</v>
          </cell>
        </row>
        <row r="2183">
          <cell r="J2183">
            <v>-1213152.99</v>
          </cell>
          <cell r="K2183">
            <v>-1213996.99</v>
          </cell>
          <cell r="L2183">
            <v>-1218609.99</v>
          </cell>
          <cell r="M2183">
            <v>-1288723.99</v>
          </cell>
          <cell r="N2183">
            <v>-1267886.99</v>
          </cell>
          <cell r="O2183">
            <v>-1538029.99</v>
          </cell>
          <cell r="P2183">
            <v>-2143806.9900000002</v>
          </cell>
          <cell r="Q2183">
            <v>-2300126.9900000002</v>
          </cell>
          <cell r="R2183">
            <v>-2328216.9900000002</v>
          </cell>
          <cell r="S2183">
            <v>-2339692.9900000002</v>
          </cell>
          <cell r="T2183">
            <v>-2332225.9900000002</v>
          </cell>
          <cell r="U2183">
            <v>-2332225.9900000002</v>
          </cell>
          <cell r="V2183">
            <v>-2327911.9900000002</v>
          </cell>
          <cell r="W2183">
            <v>-2327911.9900000002</v>
          </cell>
          <cell r="X2183">
            <v>-2327911.9900000002</v>
          </cell>
          <cell r="Y2183">
            <v>-2193722.9900000002</v>
          </cell>
          <cell r="Z2183">
            <v>-2193722.9900000002</v>
          </cell>
          <cell r="AA2183">
            <v>-2189426.9900000002</v>
          </cell>
          <cell r="AD2183">
            <v>-1379814.2845833336</v>
          </cell>
          <cell r="AE2183">
            <v>-1465261.2420833334</v>
          </cell>
          <cell r="AF2183">
            <v>-1556721.6579166669</v>
          </cell>
          <cell r="AG2183">
            <v>-1652110.9904166667</v>
          </cell>
          <cell r="AH2183">
            <v>-1746323.3233333335</v>
          </cell>
          <cell r="AI2183">
            <v>-1839506.3650000002</v>
          </cell>
          <cell r="AJ2183">
            <v>-1932367.781666667</v>
          </cell>
          <cell r="AK2183">
            <v>-2025001.8233333335</v>
          </cell>
          <cell r="AL2183">
            <v>-2108931.0316666677</v>
          </cell>
          <cell r="AM2183">
            <v>-2185215.8233333342</v>
          </cell>
          <cell r="AN2183">
            <v>-2250933.8650000007</v>
          </cell>
          <cell r="AP2183">
            <v>-2267324.5316666677</v>
          </cell>
          <cell r="AT2183" t="str">
            <v>38</v>
          </cell>
        </row>
        <row r="2184">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D2184">
            <v>0</v>
          </cell>
          <cell r="AE2184">
            <v>0</v>
          </cell>
          <cell r="AF2184">
            <v>0</v>
          </cell>
          <cell r="AG2184">
            <v>0</v>
          </cell>
          <cell r="AH2184">
            <v>0</v>
          </cell>
          <cell r="AI2184">
            <v>0</v>
          </cell>
          <cell r="AJ2184">
            <v>0</v>
          </cell>
          <cell r="AK2184">
            <v>0</v>
          </cell>
          <cell r="AL2184">
            <v>0</v>
          </cell>
          <cell r="AM2184">
            <v>0</v>
          </cell>
          <cell r="AN2184">
            <v>0</v>
          </cell>
          <cell r="AP2184">
            <v>0</v>
          </cell>
          <cell r="AT2184" t="str">
            <v>38</v>
          </cell>
        </row>
        <row r="2185">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D2185">
            <v>0</v>
          </cell>
          <cell r="AE2185">
            <v>0</v>
          </cell>
          <cell r="AF2185">
            <v>0</v>
          </cell>
          <cell r="AG2185">
            <v>0</v>
          </cell>
          <cell r="AH2185">
            <v>0</v>
          </cell>
          <cell r="AI2185">
            <v>0</v>
          </cell>
          <cell r="AJ2185">
            <v>0</v>
          </cell>
          <cell r="AK2185">
            <v>0</v>
          </cell>
          <cell r="AL2185">
            <v>0</v>
          </cell>
          <cell r="AM2185">
            <v>0</v>
          </cell>
          <cell r="AN2185">
            <v>0</v>
          </cell>
          <cell r="AP2185">
            <v>0</v>
          </cell>
          <cell r="AT2185" t="str">
            <v>38</v>
          </cell>
        </row>
        <row r="2186">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D2186">
            <v>0</v>
          </cell>
          <cell r="AE2186">
            <v>0</v>
          </cell>
          <cell r="AF2186">
            <v>0</v>
          </cell>
          <cell r="AG2186">
            <v>0</v>
          </cell>
          <cell r="AH2186">
            <v>0</v>
          </cell>
          <cell r="AI2186">
            <v>0</v>
          </cell>
          <cell r="AJ2186">
            <v>0</v>
          </cell>
          <cell r="AK2186">
            <v>0</v>
          </cell>
          <cell r="AL2186">
            <v>0</v>
          </cell>
          <cell r="AM2186">
            <v>0</v>
          </cell>
          <cell r="AN2186">
            <v>0</v>
          </cell>
          <cell r="AP2186">
            <v>0</v>
          </cell>
          <cell r="AT2186" t="str">
            <v>38</v>
          </cell>
        </row>
        <row r="2187">
          <cell r="J2187">
            <v>-2988792.51</v>
          </cell>
          <cell r="K2187">
            <v>0</v>
          </cell>
          <cell r="L2187">
            <v>77235.740000000005</v>
          </cell>
          <cell r="M2187">
            <v>-70910.509999999995</v>
          </cell>
          <cell r="N2187">
            <v>-68646.12</v>
          </cell>
          <cell r="O2187">
            <v>-68903.47</v>
          </cell>
          <cell r="P2187">
            <v>-66089.13</v>
          </cell>
          <cell r="Q2187">
            <v>-55105.58</v>
          </cell>
          <cell r="R2187">
            <v>-66533.990000000005</v>
          </cell>
          <cell r="S2187">
            <v>-60992.43</v>
          </cell>
          <cell r="T2187">
            <v>-46657.69</v>
          </cell>
          <cell r="U2187">
            <v>-51600.2</v>
          </cell>
          <cell r="V2187">
            <v>-33350.51</v>
          </cell>
          <cell r="W2187">
            <v>-28038.639999999999</v>
          </cell>
          <cell r="X2187">
            <v>-64422.57</v>
          </cell>
          <cell r="Y2187">
            <v>-70038.14</v>
          </cell>
          <cell r="Z2187">
            <v>-33924.550000000003</v>
          </cell>
          <cell r="AA2187">
            <v>-33372.97</v>
          </cell>
          <cell r="AD2187">
            <v>-298198.87208333326</v>
          </cell>
          <cell r="AE2187">
            <v>-294614.15124999994</v>
          </cell>
          <cell r="AF2187">
            <v>-291395.85583333328</v>
          </cell>
          <cell r="AG2187">
            <v>-288745.39250000002</v>
          </cell>
          <cell r="AH2187">
            <v>-288415.6983333333</v>
          </cell>
          <cell r="AI2187">
            <v>-165772.90749999997</v>
          </cell>
          <cell r="AJ2187">
            <v>-43797.767499999994</v>
          </cell>
          <cell r="AK2187">
            <v>-50868.473750000005</v>
          </cell>
          <cell r="AL2187">
            <v>-56734.554583333324</v>
          </cell>
          <cell r="AM2187">
            <v>-55251.473749999997</v>
          </cell>
          <cell r="AN2187">
            <v>-52324.304166666669</v>
          </cell>
          <cell r="AP2187">
            <v>-47349.380416666674</v>
          </cell>
          <cell r="AT2187">
            <v>0</v>
          </cell>
        </row>
        <row r="2188">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D2188">
            <v>0</v>
          </cell>
          <cell r="AE2188">
            <v>0</v>
          </cell>
          <cell r="AF2188">
            <v>0</v>
          </cell>
          <cell r="AG2188">
            <v>0</v>
          </cell>
          <cell r="AH2188">
            <v>0</v>
          </cell>
          <cell r="AI2188">
            <v>0</v>
          </cell>
          <cell r="AJ2188">
            <v>0</v>
          </cell>
          <cell r="AK2188">
            <v>0</v>
          </cell>
          <cell r="AL2188">
            <v>0</v>
          </cell>
          <cell r="AM2188">
            <v>0</v>
          </cell>
          <cell r="AN2188">
            <v>0</v>
          </cell>
          <cell r="AP2188">
            <v>0</v>
          </cell>
          <cell r="AT2188" t="str">
            <v>38</v>
          </cell>
        </row>
        <row r="2189">
          <cell r="J2189">
            <v>-5000</v>
          </cell>
          <cell r="K2189">
            <v>-5000</v>
          </cell>
          <cell r="L2189">
            <v>-5000</v>
          </cell>
          <cell r="M2189">
            <v>-5000</v>
          </cell>
          <cell r="N2189">
            <v>-5000</v>
          </cell>
          <cell r="O2189">
            <v>-5000</v>
          </cell>
          <cell r="P2189">
            <v>-5000</v>
          </cell>
          <cell r="Q2189">
            <v>-5000</v>
          </cell>
          <cell r="R2189">
            <v>-5000</v>
          </cell>
          <cell r="S2189">
            <v>-5000</v>
          </cell>
          <cell r="T2189">
            <v>-5000</v>
          </cell>
          <cell r="U2189">
            <v>-5000</v>
          </cell>
          <cell r="V2189">
            <v>-5000</v>
          </cell>
          <cell r="W2189">
            <v>-5000</v>
          </cell>
          <cell r="X2189">
            <v>-5000</v>
          </cell>
          <cell r="Y2189">
            <v>-5000</v>
          </cell>
          <cell r="Z2189">
            <v>-5000</v>
          </cell>
          <cell r="AA2189">
            <v>-5000</v>
          </cell>
          <cell r="AD2189">
            <v>-5000</v>
          </cell>
          <cell r="AE2189">
            <v>-5000</v>
          </cell>
          <cell r="AF2189">
            <v>-5000</v>
          </cell>
          <cell r="AG2189">
            <v>-5000</v>
          </cell>
          <cell r="AH2189">
            <v>-5000</v>
          </cell>
          <cell r="AI2189">
            <v>-5000</v>
          </cell>
          <cell r="AJ2189">
            <v>-5000</v>
          </cell>
          <cell r="AK2189">
            <v>-5000</v>
          </cell>
          <cell r="AL2189">
            <v>-5000</v>
          </cell>
          <cell r="AM2189">
            <v>-5000</v>
          </cell>
          <cell r="AN2189">
            <v>-5000</v>
          </cell>
          <cell r="AP2189">
            <v>-5000</v>
          </cell>
          <cell r="AT2189">
            <v>0</v>
          </cell>
        </row>
        <row r="2190">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D2190">
            <v>0</v>
          </cell>
          <cell r="AE2190">
            <v>0</v>
          </cell>
          <cell r="AF2190">
            <v>0</v>
          </cell>
          <cell r="AG2190">
            <v>0</v>
          </cell>
          <cell r="AH2190">
            <v>0</v>
          </cell>
          <cell r="AI2190">
            <v>0</v>
          </cell>
          <cell r="AJ2190">
            <v>0</v>
          </cell>
          <cell r="AK2190">
            <v>0</v>
          </cell>
          <cell r="AL2190">
            <v>0</v>
          </cell>
          <cell r="AM2190">
            <v>0</v>
          </cell>
          <cell r="AN2190">
            <v>0</v>
          </cell>
          <cell r="AP2190">
            <v>0</v>
          </cell>
          <cell r="AT2190">
            <v>0</v>
          </cell>
        </row>
        <row r="2191">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D2191">
            <v>0</v>
          </cell>
          <cell r="AE2191">
            <v>0</v>
          </cell>
          <cell r="AF2191">
            <v>0</v>
          </cell>
          <cell r="AG2191">
            <v>0</v>
          </cell>
          <cell r="AH2191">
            <v>0</v>
          </cell>
          <cell r="AI2191">
            <v>0</v>
          </cell>
          <cell r="AJ2191">
            <v>0</v>
          </cell>
          <cell r="AK2191">
            <v>0</v>
          </cell>
          <cell r="AL2191">
            <v>0</v>
          </cell>
          <cell r="AM2191">
            <v>0</v>
          </cell>
          <cell r="AN2191">
            <v>0</v>
          </cell>
          <cell r="AP2191">
            <v>0</v>
          </cell>
          <cell r="AT2191">
            <v>0</v>
          </cell>
        </row>
        <row r="2192">
          <cell r="J2192">
            <v>-8448067.8499999996</v>
          </cell>
          <cell r="K2192">
            <v>-8442712.8300000001</v>
          </cell>
          <cell r="L2192">
            <v>-8330492.2800000003</v>
          </cell>
          <cell r="M2192">
            <v>-8209927.4299999997</v>
          </cell>
          <cell r="N2192">
            <v>-8260540.0999999996</v>
          </cell>
          <cell r="O2192">
            <v>-8184508.3099999996</v>
          </cell>
          <cell r="P2192">
            <v>-8072621.4199999999</v>
          </cell>
          <cell r="Q2192">
            <v>-8101359.9199999999</v>
          </cell>
          <cell r="R2192">
            <v>-7590447.96</v>
          </cell>
          <cell r="S2192">
            <v>-7458104.6200000001</v>
          </cell>
          <cell r="T2192">
            <v>-7542661.0099999998</v>
          </cell>
          <cell r="U2192">
            <v>-7498720.3200000003</v>
          </cell>
          <cell r="V2192">
            <v>-7379462.3399999999</v>
          </cell>
          <cell r="W2192">
            <v>-7390949.1100000003</v>
          </cell>
          <cell r="X2192">
            <v>-7367708.54</v>
          </cell>
          <cell r="Y2192">
            <v>-7260541.7800000003</v>
          </cell>
          <cell r="Z2192">
            <v>-7313808.1799999997</v>
          </cell>
          <cell r="AA2192">
            <v>-7297890.6900000004</v>
          </cell>
          <cell r="AD2192">
            <v>-8404596.852500001</v>
          </cell>
          <cell r="AE2192">
            <v>-8331797.2583333338</v>
          </cell>
          <cell r="AF2192">
            <v>-8243833.24125</v>
          </cell>
          <cell r="AG2192">
            <v>-8151598.5595833333</v>
          </cell>
          <cell r="AH2192">
            <v>-8057501.2437500013</v>
          </cell>
          <cell r="AI2192">
            <v>-7967155.1079166681</v>
          </cell>
          <cell r="AJ2192">
            <v>-7878806.3900000006</v>
          </cell>
          <cell r="AK2192">
            <v>-7794866.9125000006</v>
          </cell>
          <cell r="AL2192">
            <v>-7715193.1879166672</v>
          </cell>
          <cell r="AM2192">
            <v>-7636188.2891666666</v>
          </cell>
          <cell r="AN2192">
            <v>-7559798.7250000015</v>
          </cell>
          <cell r="AP2192">
            <v>-7418853.6712499997</v>
          </cell>
          <cell r="AT2192">
            <v>0</v>
          </cell>
        </row>
        <row r="2193">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D2193">
            <v>0</v>
          </cell>
          <cell r="AE2193">
            <v>0</v>
          </cell>
          <cell r="AF2193">
            <v>0</v>
          </cell>
          <cell r="AG2193">
            <v>0</v>
          </cell>
          <cell r="AH2193">
            <v>0</v>
          </cell>
          <cell r="AI2193">
            <v>0</v>
          </cell>
          <cell r="AJ2193">
            <v>0</v>
          </cell>
          <cell r="AK2193">
            <v>0</v>
          </cell>
          <cell r="AL2193">
            <v>0</v>
          </cell>
          <cell r="AM2193">
            <v>0</v>
          </cell>
          <cell r="AN2193">
            <v>0</v>
          </cell>
          <cell r="AP2193">
            <v>0</v>
          </cell>
          <cell r="AT2193" t="str">
            <v>53</v>
          </cell>
        </row>
        <row r="2194">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D2194">
            <v>0</v>
          </cell>
          <cell r="AE2194">
            <v>0</v>
          </cell>
          <cell r="AF2194">
            <v>0</v>
          </cell>
          <cell r="AG2194">
            <v>0</v>
          </cell>
          <cell r="AH2194">
            <v>0</v>
          </cell>
          <cell r="AI2194">
            <v>0</v>
          </cell>
          <cell r="AJ2194">
            <v>0</v>
          </cell>
          <cell r="AK2194">
            <v>0</v>
          </cell>
          <cell r="AL2194">
            <v>0</v>
          </cell>
          <cell r="AM2194">
            <v>0</v>
          </cell>
          <cell r="AN2194">
            <v>0</v>
          </cell>
          <cell r="AP2194">
            <v>0</v>
          </cell>
          <cell r="AT2194">
            <v>0</v>
          </cell>
        </row>
        <row r="2195">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D2195">
            <v>0</v>
          </cell>
          <cell r="AE2195">
            <v>0</v>
          </cell>
          <cell r="AF2195">
            <v>0</v>
          </cell>
          <cell r="AG2195">
            <v>0</v>
          </cell>
          <cell r="AH2195">
            <v>0</v>
          </cell>
          <cell r="AI2195">
            <v>0</v>
          </cell>
          <cell r="AJ2195">
            <v>0</v>
          </cell>
          <cell r="AK2195">
            <v>0</v>
          </cell>
          <cell r="AL2195">
            <v>0</v>
          </cell>
          <cell r="AM2195">
            <v>0</v>
          </cell>
          <cell r="AN2195">
            <v>0</v>
          </cell>
          <cell r="AP2195">
            <v>0</v>
          </cell>
          <cell r="AT2195" t="str">
            <v>57</v>
          </cell>
        </row>
        <row r="2196">
          <cell r="J2196">
            <v>-186167012</v>
          </cell>
          <cell r="K2196">
            <v>-188141427</v>
          </cell>
          <cell r="L2196">
            <v>-189887837</v>
          </cell>
          <cell r="M2196">
            <v>-191246149</v>
          </cell>
          <cell r="N2196">
            <v>-193097986</v>
          </cell>
          <cell r="O2196">
            <v>-194399251</v>
          </cell>
          <cell r="P2196">
            <v>-195861830</v>
          </cell>
          <cell r="Q2196">
            <v>-197205295</v>
          </cell>
          <cell r="R2196">
            <v>-197205295</v>
          </cell>
          <cell r="S2196">
            <v>-197205295</v>
          </cell>
          <cell r="T2196">
            <v>-197205295</v>
          </cell>
          <cell r="U2196">
            <v>-197205295</v>
          </cell>
          <cell r="V2196">
            <v>-197205295</v>
          </cell>
          <cell r="W2196">
            <v>-197205295</v>
          </cell>
          <cell r="X2196">
            <v>-197205295</v>
          </cell>
          <cell r="Y2196">
            <v>-197205295</v>
          </cell>
          <cell r="Z2196">
            <v>-197205295</v>
          </cell>
          <cell r="AA2196">
            <v>-197205295</v>
          </cell>
          <cell r="AD2196">
            <v>-187604545.70833334</v>
          </cell>
          <cell r="AE2196">
            <v>-189210850.75</v>
          </cell>
          <cell r="AF2196">
            <v>-190698329.29166666</v>
          </cell>
          <cell r="AG2196">
            <v>-192021633.625</v>
          </cell>
          <cell r="AH2196">
            <v>-193185463.70833334</v>
          </cell>
          <cell r="AI2196">
            <v>-194195592.375</v>
          </cell>
          <cell r="AJ2196">
            <v>-195033182</v>
          </cell>
          <cell r="AK2196">
            <v>-195715737.25</v>
          </cell>
          <cell r="AL2196">
            <v>-196268929.08333334</v>
          </cell>
          <cell r="AM2196">
            <v>-196688364.70833334</v>
          </cell>
          <cell r="AN2196">
            <v>-196976421.08333334</v>
          </cell>
          <cell r="AP2196">
            <v>-194983165.79458332</v>
          </cell>
          <cell r="AT2196" t="str">
            <v>23</v>
          </cell>
        </row>
        <row r="2197">
          <cell r="J2197">
            <v>-1000</v>
          </cell>
          <cell r="K2197">
            <v>-1000</v>
          </cell>
          <cell r="L2197">
            <v>-1000</v>
          </cell>
          <cell r="M2197">
            <v>-1000</v>
          </cell>
          <cell r="N2197">
            <v>-1000</v>
          </cell>
          <cell r="O2197">
            <v>-1000</v>
          </cell>
          <cell r="P2197">
            <v>-1000</v>
          </cell>
          <cell r="Q2197">
            <v>-1000</v>
          </cell>
          <cell r="R2197">
            <v>-1000</v>
          </cell>
          <cell r="S2197">
            <v>-1000</v>
          </cell>
          <cell r="T2197">
            <v>-1000</v>
          </cell>
          <cell r="U2197">
            <v>-1000</v>
          </cell>
          <cell r="V2197">
            <v>-1000</v>
          </cell>
          <cell r="W2197">
            <v>-1000</v>
          </cell>
          <cell r="X2197">
            <v>-1000</v>
          </cell>
          <cell r="Y2197">
            <v>-1000</v>
          </cell>
          <cell r="Z2197">
            <v>-1000</v>
          </cell>
          <cell r="AA2197">
            <v>-1000</v>
          </cell>
          <cell r="AD2197">
            <v>-1000</v>
          </cell>
          <cell r="AE2197">
            <v>-1000</v>
          </cell>
          <cell r="AF2197">
            <v>-1000</v>
          </cell>
          <cell r="AG2197">
            <v>-1000</v>
          </cell>
          <cell r="AH2197">
            <v>-1000</v>
          </cell>
          <cell r="AI2197">
            <v>-1000</v>
          </cell>
          <cell r="AJ2197">
            <v>-1000</v>
          </cell>
          <cell r="AK2197">
            <v>-1000</v>
          </cell>
          <cell r="AL2197">
            <v>-1000</v>
          </cell>
          <cell r="AM2197">
            <v>-1000</v>
          </cell>
          <cell r="AN2197">
            <v>-1000</v>
          </cell>
          <cell r="AP2197">
            <v>-1000</v>
          </cell>
          <cell r="AT2197">
            <v>0</v>
          </cell>
        </row>
        <row r="2198">
          <cell r="J2198">
            <v>-2104519.94</v>
          </cell>
          <cell r="K2198">
            <v>-2031950.29</v>
          </cell>
          <cell r="L2198">
            <v>-1959380.64</v>
          </cell>
          <cell r="M2198">
            <v>-1886810.99</v>
          </cell>
          <cell r="N2198">
            <v>-1814241.34</v>
          </cell>
          <cell r="O2198">
            <v>-1741671.69</v>
          </cell>
          <cell r="P2198">
            <v>-1669102.04</v>
          </cell>
          <cell r="Q2198">
            <v>-1596532.39</v>
          </cell>
          <cell r="R2198">
            <v>-1523962.74</v>
          </cell>
          <cell r="S2198">
            <v>-1451393.09</v>
          </cell>
          <cell r="T2198">
            <v>-1378823.44</v>
          </cell>
          <cell r="U2198">
            <v>-1306253.79</v>
          </cell>
          <cell r="V2198">
            <v>-1233684.1399999999</v>
          </cell>
          <cell r="W2198">
            <v>-1161114.49</v>
          </cell>
          <cell r="X2198">
            <v>-1088544.8400000001</v>
          </cell>
          <cell r="Y2198">
            <v>-1015975.19</v>
          </cell>
          <cell r="Z2198">
            <v>-943405.54</v>
          </cell>
          <cell r="AA2198">
            <v>-870835.89</v>
          </cell>
          <cell r="AD2198">
            <v>-2031950.2899999998</v>
          </cell>
          <cell r="AE2198">
            <v>-1959380.64</v>
          </cell>
          <cell r="AF2198">
            <v>-1886810.9899999995</v>
          </cell>
          <cell r="AG2198">
            <v>-1814241.3399999999</v>
          </cell>
          <cell r="AH2198">
            <v>-1741671.6900000004</v>
          </cell>
          <cell r="AI2198">
            <v>-1669102.0399999998</v>
          </cell>
          <cell r="AJ2198">
            <v>-1596532.39</v>
          </cell>
          <cell r="AK2198">
            <v>-1523962.74</v>
          </cell>
          <cell r="AL2198">
            <v>-1451393.0899999999</v>
          </cell>
          <cell r="AM2198">
            <v>-1378823.44</v>
          </cell>
          <cell r="AN2198">
            <v>-1306253.7899999998</v>
          </cell>
          <cell r="AP2198">
            <v>-1161114.49</v>
          </cell>
          <cell r="AT2198" t="str">
            <v>57</v>
          </cell>
        </row>
        <row r="2199">
          <cell r="J2199">
            <v>-529166.22</v>
          </cell>
          <cell r="K2199">
            <v>-510919.11</v>
          </cell>
          <cell r="L2199">
            <v>-492672</v>
          </cell>
          <cell r="M2199">
            <v>-474424.89</v>
          </cell>
          <cell r="N2199">
            <v>-456177.78</v>
          </cell>
          <cell r="O2199">
            <v>-437930.67</v>
          </cell>
          <cell r="P2199">
            <v>-419683.56</v>
          </cell>
          <cell r="Q2199">
            <v>-401436.45</v>
          </cell>
          <cell r="R2199">
            <v>-383189.34</v>
          </cell>
          <cell r="S2199">
            <v>-364942.23</v>
          </cell>
          <cell r="T2199">
            <v>-346695.12</v>
          </cell>
          <cell r="U2199">
            <v>-328448.01</v>
          </cell>
          <cell r="V2199">
            <v>-310200.90000000002</v>
          </cell>
          <cell r="W2199">
            <v>-291953.78999999998</v>
          </cell>
          <cell r="X2199">
            <v>-273706.68</v>
          </cell>
          <cell r="Y2199">
            <v>-255459.57</v>
          </cell>
          <cell r="Z2199">
            <v>-237212.46</v>
          </cell>
          <cell r="AA2199">
            <v>-218965.35</v>
          </cell>
          <cell r="AD2199">
            <v>-510919.11000000004</v>
          </cell>
          <cell r="AE2199">
            <v>-492672</v>
          </cell>
          <cell r="AF2199">
            <v>-474424.88999999996</v>
          </cell>
          <cell r="AG2199">
            <v>-456177.78</v>
          </cell>
          <cell r="AH2199">
            <v>-437930.67</v>
          </cell>
          <cell r="AI2199">
            <v>-419683.56</v>
          </cell>
          <cell r="AJ2199">
            <v>-401436.45</v>
          </cell>
          <cell r="AK2199">
            <v>-383189.33999999991</v>
          </cell>
          <cell r="AL2199">
            <v>-364942.23</v>
          </cell>
          <cell r="AM2199">
            <v>-346695.12</v>
          </cell>
          <cell r="AN2199">
            <v>-328448.01</v>
          </cell>
          <cell r="AP2199">
            <v>-291953.79000000004</v>
          </cell>
          <cell r="AT2199" t="str">
            <v>57</v>
          </cell>
        </row>
        <row r="2200">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D2200">
            <v>0</v>
          </cell>
          <cell r="AE2200">
            <v>0</v>
          </cell>
          <cell r="AF2200">
            <v>0</v>
          </cell>
          <cell r="AG2200">
            <v>0</v>
          </cell>
          <cell r="AH2200">
            <v>0</v>
          </cell>
          <cell r="AI2200">
            <v>0</v>
          </cell>
          <cell r="AJ2200">
            <v>0</v>
          </cell>
          <cell r="AK2200">
            <v>0</v>
          </cell>
          <cell r="AL2200">
            <v>0</v>
          </cell>
          <cell r="AM2200">
            <v>0</v>
          </cell>
          <cell r="AN2200">
            <v>0</v>
          </cell>
          <cell r="AP2200">
            <v>0</v>
          </cell>
          <cell r="AT2200">
            <v>0</v>
          </cell>
        </row>
        <row r="2201">
          <cell r="J2201">
            <v>-3033405.8</v>
          </cell>
          <cell r="K2201">
            <v>-3401232.97</v>
          </cell>
          <cell r="L2201">
            <v>-3119013.74</v>
          </cell>
          <cell r="M2201">
            <v>-2591506</v>
          </cell>
          <cell r="N2201">
            <v>-2066406.24</v>
          </cell>
          <cell r="O2201">
            <v>-1581854.35</v>
          </cell>
          <cell r="P2201">
            <v>-1161150.72</v>
          </cell>
          <cell r="Q2201">
            <v>-3352645.08</v>
          </cell>
          <cell r="R2201">
            <v>-5364744.5999999996</v>
          </cell>
          <cell r="S2201">
            <v>-4828814.24</v>
          </cell>
          <cell r="T2201">
            <v>-4251088.9000000004</v>
          </cell>
          <cell r="U2201">
            <v>-3610125.82</v>
          </cell>
          <cell r="V2201">
            <v>-3277832.81</v>
          </cell>
          <cell r="W2201">
            <v>-3764517.74</v>
          </cell>
          <cell r="X2201">
            <v>-3290930.81</v>
          </cell>
          <cell r="Y2201">
            <v>-2760102.96</v>
          </cell>
          <cell r="Z2201">
            <v>-2127505.06</v>
          </cell>
          <cell r="AA2201">
            <v>-1519822.88</v>
          </cell>
          <cell r="AD2201">
            <v>-2790236.9583333335</v>
          </cell>
          <cell r="AE2201">
            <v>-2932016.3604166671</v>
          </cell>
          <cell r="AF2201">
            <v>-3088680.550416667</v>
          </cell>
          <cell r="AG2201">
            <v>-3138078.6908333339</v>
          </cell>
          <cell r="AH2201">
            <v>-3173963.9162499998</v>
          </cell>
          <cell r="AI2201">
            <v>-3207016.8304166668</v>
          </cell>
          <cell r="AJ2201">
            <v>-3232338.1545833335</v>
          </cell>
          <cell r="AK2201">
            <v>-3254638.2312499997</v>
          </cell>
          <cell r="AL2201">
            <v>-3268826.3158333325</v>
          </cell>
          <cell r="AM2201">
            <v>-3278396.9733333332</v>
          </cell>
          <cell r="AN2201">
            <v>-3278358.1129166665</v>
          </cell>
          <cell r="AP2201">
            <v>-3420478.3308333331</v>
          </cell>
          <cell r="AT2201">
            <v>0</v>
          </cell>
        </row>
        <row r="2202">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D2202">
            <v>0</v>
          </cell>
          <cell r="AE2202">
            <v>0</v>
          </cell>
          <cell r="AF2202">
            <v>0</v>
          </cell>
          <cell r="AG2202">
            <v>0</v>
          </cell>
          <cell r="AH2202">
            <v>0</v>
          </cell>
          <cell r="AI2202">
            <v>0</v>
          </cell>
          <cell r="AJ2202">
            <v>0</v>
          </cell>
          <cell r="AK2202">
            <v>0</v>
          </cell>
          <cell r="AL2202">
            <v>0</v>
          </cell>
          <cell r="AM2202">
            <v>0</v>
          </cell>
          <cell r="AN2202">
            <v>0</v>
          </cell>
          <cell r="AP2202">
            <v>0</v>
          </cell>
          <cell r="AT2202">
            <v>0</v>
          </cell>
        </row>
        <row r="2203">
          <cell r="J2203">
            <v>-10058023.99</v>
          </cell>
          <cell r="K2203">
            <v>-10109503.369999999</v>
          </cell>
          <cell r="L2203">
            <v>-10139498.73</v>
          </cell>
          <cell r="M2203">
            <v>-10262919.560000001</v>
          </cell>
          <cell r="N2203">
            <v>-10355863.109999999</v>
          </cell>
          <cell r="O2203">
            <v>-10390150.07</v>
          </cell>
          <cell r="P2203">
            <v>-10442478.99</v>
          </cell>
          <cell r="Q2203">
            <v>-10612285.640000001</v>
          </cell>
          <cell r="R2203">
            <v>-10792109.91</v>
          </cell>
          <cell r="S2203">
            <v>-10836938.210000001</v>
          </cell>
          <cell r="T2203">
            <v>-10884428.26</v>
          </cell>
          <cell r="U2203">
            <v>-10878623.91</v>
          </cell>
          <cell r="V2203">
            <v>-10933850.15</v>
          </cell>
          <cell r="W2203">
            <v>-11039921.08</v>
          </cell>
          <cell r="X2203">
            <v>-11082207.25</v>
          </cell>
          <cell r="Y2203">
            <v>-11096298.75</v>
          </cell>
          <cell r="Z2203">
            <v>-11170756.77</v>
          </cell>
          <cell r="AA2203">
            <v>-11253610.800000001</v>
          </cell>
          <cell r="AD2203">
            <v>-10150261.380416667</v>
          </cell>
          <cell r="AE2203">
            <v>-10220091.929583332</v>
          </cell>
          <cell r="AF2203">
            <v>-10295258.815416666</v>
          </cell>
          <cell r="AG2203">
            <v>-10370755.274166668</v>
          </cell>
          <cell r="AH2203">
            <v>-10444210.126249999</v>
          </cell>
          <cell r="AI2203">
            <v>-10516728.069166668</v>
          </cell>
          <cell r="AJ2203">
            <v>-10591988.230416667</v>
          </cell>
          <cell r="AK2203">
            <v>-10670035.156666668</v>
          </cell>
          <cell r="AL2203">
            <v>-10744038.811249999</v>
          </cell>
          <cell r="AM2203">
            <v>-10812716.846666666</v>
          </cell>
          <cell r="AN2203">
            <v>-10882648.279583333</v>
          </cell>
          <cell r="AP2203">
            <v>-11024914.157083334</v>
          </cell>
          <cell r="AT2203">
            <v>0</v>
          </cell>
        </row>
        <row r="2204">
          <cell r="J2204">
            <v>-75000</v>
          </cell>
          <cell r="K2204">
            <v>-75000</v>
          </cell>
          <cell r="L2204">
            <v>-75000</v>
          </cell>
          <cell r="M2204">
            <v>-75000</v>
          </cell>
          <cell r="N2204">
            <v>-75000</v>
          </cell>
          <cell r="O2204">
            <v>-75000</v>
          </cell>
          <cell r="P2204">
            <v>-75000</v>
          </cell>
          <cell r="Q2204">
            <v>-75000</v>
          </cell>
          <cell r="R2204">
            <v>-75000</v>
          </cell>
          <cell r="S2204">
            <v>-75000</v>
          </cell>
          <cell r="T2204">
            <v>-50000</v>
          </cell>
          <cell r="U2204">
            <v>-50000</v>
          </cell>
          <cell r="V2204">
            <v>-50000</v>
          </cell>
          <cell r="W2204">
            <v>-50000</v>
          </cell>
          <cell r="X2204">
            <v>-50000</v>
          </cell>
          <cell r="Y2204">
            <v>-50000</v>
          </cell>
          <cell r="Z2204">
            <v>-50000</v>
          </cell>
          <cell r="AA2204">
            <v>-50000</v>
          </cell>
          <cell r="AD2204">
            <v>-78125</v>
          </cell>
          <cell r="AE2204">
            <v>-76041.666666666672</v>
          </cell>
          <cell r="AF2204">
            <v>-75000</v>
          </cell>
          <cell r="AG2204">
            <v>-73958.333333333328</v>
          </cell>
          <cell r="AH2204">
            <v>-71875</v>
          </cell>
          <cell r="AI2204">
            <v>-69791.666666666672</v>
          </cell>
          <cell r="AJ2204">
            <v>-67708.333333333328</v>
          </cell>
          <cell r="AK2204">
            <v>-65625</v>
          </cell>
          <cell r="AL2204">
            <v>-63541.666666666664</v>
          </cell>
          <cell r="AM2204">
            <v>-61458.333333333336</v>
          </cell>
          <cell r="AN2204">
            <v>-59375</v>
          </cell>
          <cell r="AP2204">
            <v>-55208.333333333336</v>
          </cell>
          <cell r="AT2204">
            <v>0</v>
          </cell>
        </row>
        <row r="2205">
          <cell r="J2205">
            <v>-505560.83</v>
          </cell>
          <cell r="K2205">
            <v>-505560.83</v>
          </cell>
          <cell r="L2205">
            <v>-505560.83</v>
          </cell>
          <cell r="M2205">
            <v>-505560.83</v>
          </cell>
          <cell r="N2205">
            <v>-505560.83</v>
          </cell>
          <cell r="O2205">
            <v>-505276.21</v>
          </cell>
          <cell r="P2205">
            <v>-505276.21</v>
          </cell>
          <cell r="Q2205">
            <v>-493553.66</v>
          </cell>
          <cell r="R2205">
            <v>-504383.43</v>
          </cell>
          <cell r="S2205">
            <v>-504162.64</v>
          </cell>
          <cell r="T2205">
            <v>-504162.64</v>
          </cell>
          <cell r="U2205">
            <v>-504162.64</v>
          </cell>
          <cell r="V2205">
            <v>-497861.64</v>
          </cell>
          <cell r="W2205">
            <v>-497861.64</v>
          </cell>
          <cell r="X2205">
            <v>-497861.64</v>
          </cell>
          <cell r="Y2205">
            <v>-497861.64</v>
          </cell>
          <cell r="Z2205">
            <v>-497861.64</v>
          </cell>
          <cell r="AA2205">
            <v>-497861.64</v>
          </cell>
          <cell r="AD2205">
            <v>-506176.5229166667</v>
          </cell>
          <cell r="AE2205">
            <v>-504746.52916666673</v>
          </cell>
          <cell r="AF2205">
            <v>-504367.38791666669</v>
          </cell>
          <cell r="AG2205">
            <v>-504239.90541666659</v>
          </cell>
          <cell r="AH2205">
            <v>-504123.38958333334</v>
          </cell>
          <cell r="AI2205">
            <v>-503744.33208333334</v>
          </cell>
          <cell r="AJ2205">
            <v>-503102.73291666666</v>
          </cell>
          <cell r="AK2205">
            <v>-502461.13375000004</v>
          </cell>
          <cell r="AL2205">
            <v>-501819.53458333336</v>
          </cell>
          <cell r="AM2205">
            <v>-501177.93541666662</v>
          </cell>
          <cell r="AN2205">
            <v>-500548.19541666663</v>
          </cell>
          <cell r="AP2205">
            <v>-499800.87333333335</v>
          </cell>
          <cell r="AT2205">
            <v>0</v>
          </cell>
        </row>
        <row r="2206">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D2206">
            <v>0</v>
          </cell>
          <cell r="AE2206">
            <v>0</v>
          </cell>
          <cell r="AF2206">
            <v>0</v>
          </cell>
          <cell r="AG2206">
            <v>0</v>
          </cell>
          <cell r="AH2206">
            <v>0</v>
          </cell>
          <cell r="AI2206">
            <v>0</v>
          </cell>
          <cell r="AJ2206">
            <v>0</v>
          </cell>
          <cell r="AK2206">
            <v>0</v>
          </cell>
          <cell r="AL2206">
            <v>0</v>
          </cell>
          <cell r="AM2206">
            <v>0</v>
          </cell>
          <cell r="AN2206">
            <v>0</v>
          </cell>
          <cell r="AP2206">
            <v>0</v>
          </cell>
          <cell r="AT2206" t="str">
            <v>23</v>
          </cell>
        </row>
        <row r="2207">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D2207">
            <v>0</v>
          </cell>
          <cell r="AE2207">
            <v>0</v>
          </cell>
          <cell r="AF2207">
            <v>0</v>
          </cell>
          <cell r="AG2207">
            <v>0</v>
          </cell>
          <cell r="AH2207">
            <v>0</v>
          </cell>
          <cell r="AI2207">
            <v>0</v>
          </cell>
          <cell r="AJ2207">
            <v>0</v>
          </cell>
          <cell r="AK2207">
            <v>0</v>
          </cell>
          <cell r="AL2207">
            <v>0</v>
          </cell>
          <cell r="AM2207">
            <v>0</v>
          </cell>
          <cell r="AN2207">
            <v>0</v>
          </cell>
          <cell r="AP2207">
            <v>0</v>
          </cell>
          <cell r="AT2207" t="str">
            <v>57</v>
          </cell>
        </row>
        <row r="2208">
          <cell r="J2208">
            <v>-4274951.63</v>
          </cell>
          <cell r="K2208">
            <v>-4262550.25</v>
          </cell>
          <cell r="L2208">
            <v>-4250460.09</v>
          </cell>
          <cell r="M2208">
            <v>-4238305.43</v>
          </cell>
          <cell r="N2208">
            <v>-4225797.05</v>
          </cell>
          <cell r="O2208">
            <v>-4213595.93</v>
          </cell>
          <cell r="P2208">
            <v>-4201041.33</v>
          </cell>
          <cell r="Q2208">
            <v>-4188711.21</v>
          </cell>
          <cell r="R2208">
            <v>-4176398.09</v>
          </cell>
          <cell r="S2208">
            <v>-4163164.98</v>
          </cell>
          <cell r="T2208">
            <v>-4150722.86</v>
          </cell>
          <cell r="U2208">
            <v>-4138010.59</v>
          </cell>
          <cell r="V2208">
            <v>-4125518.07</v>
          </cell>
          <cell r="W2208">
            <v>-4112682.29</v>
          </cell>
          <cell r="X2208">
            <v>-4100138.75</v>
          </cell>
          <cell r="Y2208">
            <v>-4087530.71</v>
          </cell>
          <cell r="Z2208">
            <v>-4074582.44</v>
          </cell>
          <cell r="AA2208">
            <v>-4059923.54</v>
          </cell>
          <cell r="AD2208">
            <v>-4262518.7104166662</v>
          </cell>
          <cell r="AE2208">
            <v>-4250253.7983333329</v>
          </cell>
          <cell r="AF2208">
            <v>-4237941.1049999995</v>
          </cell>
          <cell r="AG2208">
            <v>-4225580.6304166662</v>
          </cell>
          <cell r="AH2208">
            <v>-4213183.4562499998</v>
          </cell>
          <cell r="AI2208">
            <v>-4200749.3883333327</v>
          </cell>
          <cell r="AJ2208">
            <v>-4188278.4916666672</v>
          </cell>
          <cell r="AK2208">
            <v>-4175770.6041666665</v>
          </cell>
          <cell r="AL2208">
            <v>-4163224.9350000001</v>
          </cell>
          <cell r="AM2208">
            <v>-4150642.0462500001</v>
          </cell>
          <cell r="AN2208">
            <v>-4137938.4212500001</v>
          </cell>
          <cell r="AP2208">
            <v>-4112544.8850000002</v>
          </cell>
          <cell r="AT2208" t="str">
            <v>23</v>
          </cell>
        </row>
        <row r="2209">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D2209">
            <v>0</v>
          </cell>
          <cell r="AE2209">
            <v>0</v>
          </cell>
          <cell r="AF2209">
            <v>0</v>
          </cell>
          <cell r="AG2209">
            <v>0</v>
          </cell>
          <cell r="AH2209">
            <v>0</v>
          </cell>
          <cell r="AI2209">
            <v>0</v>
          </cell>
          <cell r="AJ2209">
            <v>0</v>
          </cell>
          <cell r="AK2209">
            <v>0</v>
          </cell>
          <cell r="AL2209">
            <v>0</v>
          </cell>
          <cell r="AM2209">
            <v>0</v>
          </cell>
          <cell r="AN2209">
            <v>0</v>
          </cell>
          <cell r="AP2209">
            <v>0</v>
          </cell>
          <cell r="AT2209">
            <v>0</v>
          </cell>
        </row>
        <row r="2210">
          <cell r="J2210">
            <v>-5787057</v>
          </cell>
          <cell r="K2210">
            <v>-5764001</v>
          </cell>
          <cell r="L2210">
            <v>-5740945</v>
          </cell>
          <cell r="M2210">
            <v>-5717889</v>
          </cell>
          <cell r="N2210">
            <v>-5694833</v>
          </cell>
          <cell r="O2210">
            <v>-5671777</v>
          </cell>
          <cell r="P2210">
            <v>-5648721</v>
          </cell>
          <cell r="Q2210">
            <v>-5625665</v>
          </cell>
          <cell r="R2210">
            <v>-5602609</v>
          </cell>
          <cell r="S2210">
            <v>-5579553</v>
          </cell>
          <cell r="T2210">
            <v>-5556497</v>
          </cell>
          <cell r="U2210">
            <v>-5533441</v>
          </cell>
          <cell r="V2210">
            <v>-5510385</v>
          </cell>
          <cell r="W2210">
            <v>-5487329</v>
          </cell>
          <cell r="X2210">
            <v>-5464273</v>
          </cell>
          <cell r="Y2210">
            <v>-5441217</v>
          </cell>
          <cell r="Z2210">
            <v>-5418161</v>
          </cell>
          <cell r="AA2210">
            <v>-5395105</v>
          </cell>
          <cell r="AD2210">
            <v>-5764001</v>
          </cell>
          <cell r="AE2210">
            <v>-5740945</v>
          </cell>
          <cell r="AF2210">
            <v>-5717889</v>
          </cell>
          <cell r="AG2210">
            <v>-5694833</v>
          </cell>
          <cell r="AH2210">
            <v>-5671777</v>
          </cell>
          <cell r="AI2210">
            <v>-5648721</v>
          </cell>
          <cell r="AJ2210">
            <v>-5625665</v>
          </cell>
          <cell r="AK2210">
            <v>-5602609</v>
          </cell>
          <cell r="AL2210">
            <v>-5579553</v>
          </cell>
          <cell r="AM2210">
            <v>-5556497</v>
          </cell>
          <cell r="AN2210">
            <v>-5533441</v>
          </cell>
          <cell r="AP2210">
            <v>-5487329</v>
          </cell>
          <cell r="AT2210" t="str">
            <v>57</v>
          </cell>
        </row>
        <row r="2211">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D2211">
            <v>0</v>
          </cell>
          <cell r="AE2211">
            <v>0</v>
          </cell>
          <cell r="AF2211">
            <v>0</v>
          </cell>
          <cell r="AG2211">
            <v>0</v>
          </cell>
          <cell r="AH2211">
            <v>0</v>
          </cell>
          <cell r="AI2211">
            <v>0</v>
          </cell>
          <cell r="AJ2211">
            <v>0</v>
          </cell>
          <cell r="AK2211">
            <v>0</v>
          </cell>
          <cell r="AL2211">
            <v>0</v>
          </cell>
          <cell r="AM2211">
            <v>0</v>
          </cell>
          <cell r="AN2211">
            <v>0</v>
          </cell>
          <cell r="AP2211">
            <v>0</v>
          </cell>
          <cell r="AT2211" t="str">
            <v>57</v>
          </cell>
        </row>
        <row r="2212">
          <cell r="J2212">
            <v>-83963.45</v>
          </cell>
          <cell r="K2212">
            <v>-80964.75</v>
          </cell>
          <cell r="L2212">
            <v>-77966.05</v>
          </cell>
          <cell r="M2212">
            <v>-74967.350000000006</v>
          </cell>
          <cell r="N2212">
            <v>-71968.649999999994</v>
          </cell>
          <cell r="O2212">
            <v>-68969.95</v>
          </cell>
          <cell r="P2212">
            <v>-65971.25</v>
          </cell>
          <cell r="Q2212">
            <v>-8957972.5500000007</v>
          </cell>
          <cell r="R2212">
            <v>-8954973.8499999996</v>
          </cell>
          <cell r="S2212">
            <v>-8951975.1500000004</v>
          </cell>
          <cell r="T2212">
            <v>-8948976.4499999993</v>
          </cell>
          <cell r="U2212">
            <v>-8945977.75</v>
          </cell>
          <cell r="V2212">
            <v>-8942979.0500000007</v>
          </cell>
          <cell r="W2212">
            <v>-8939980.3499999996</v>
          </cell>
          <cell r="X2212">
            <v>-8936981.6500000004</v>
          </cell>
          <cell r="Y2212">
            <v>-8933982.9499999993</v>
          </cell>
          <cell r="Z2212">
            <v>-8930984.25</v>
          </cell>
          <cell r="AA2212">
            <v>-8927985.5500000007</v>
          </cell>
          <cell r="AD2212">
            <v>-451589.75</v>
          </cell>
          <cell r="AE2212">
            <v>-1189841.05</v>
          </cell>
          <cell r="AF2212">
            <v>-1928092.3500000003</v>
          </cell>
          <cell r="AG2212">
            <v>-2666343.65</v>
          </cell>
          <cell r="AH2212">
            <v>-3404594.9500000007</v>
          </cell>
          <cell r="AI2212">
            <v>-4142846.25</v>
          </cell>
          <cell r="AJ2212">
            <v>-4881097.55</v>
          </cell>
          <cell r="AK2212">
            <v>-5619348.8500000006</v>
          </cell>
          <cell r="AL2212">
            <v>-6357600.1499999994</v>
          </cell>
          <cell r="AM2212">
            <v>-7095851.4500000002</v>
          </cell>
          <cell r="AN2212">
            <v>-7834102.75</v>
          </cell>
          <cell r="AP2212">
            <v>-8939980.3499999996</v>
          </cell>
          <cell r="AT2212" t="str">
            <v>35</v>
          </cell>
        </row>
        <row r="2213">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D2213">
            <v>0</v>
          </cell>
          <cell r="AE2213">
            <v>0</v>
          </cell>
          <cell r="AF2213">
            <v>0</v>
          </cell>
          <cell r="AG2213">
            <v>0</v>
          </cell>
          <cell r="AH2213">
            <v>0</v>
          </cell>
          <cell r="AI2213">
            <v>0</v>
          </cell>
          <cell r="AJ2213">
            <v>0</v>
          </cell>
          <cell r="AK2213">
            <v>0</v>
          </cell>
          <cell r="AL2213">
            <v>0</v>
          </cell>
          <cell r="AM2213">
            <v>0</v>
          </cell>
          <cell r="AN2213">
            <v>0</v>
          </cell>
          <cell r="AP2213">
            <v>0</v>
          </cell>
          <cell r="AT2213" t="str">
            <v>57</v>
          </cell>
        </row>
        <row r="2214">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D2214">
            <v>0</v>
          </cell>
          <cell r="AE2214">
            <v>0</v>
          </cell>
          <cell r="AF2214">
            <v>0</v>
          </cell>
          <cell r="AG2214">
            <v>0</v>
          </cell>
          <cell r="AH2214">
            <v>0</v>
          </cell>
          <cell r="AI2214">
            <v>0</v>
          </cell>
          <cell r="AJ2214">
            <v>0</v>
          </cell>
          <cell r="AK2214">
            <v>0</v>
          </cell>
          <cell r="AL2214">
            <v>0</v>
          </cell>
          <cell r="AM2214">
            <v>0</v>
          </cell>
          <cell r="AN2214">
            <v>0</v>
          </cell>
          <cell r="AP2214">
            <v>0</v>
          </cell>
          <cell r="AT2214" t="str">
            <v>57</v>
          </cell>
        </row>
        <row r="2215">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D2215">
            <v>0</v>
          </cell>
          <cell r="AE2215">
            <v>0</v>
          </cell>
          <cell r="AF2215">
            <v>0</v>
          </cell>
          <cell r="AG2215">
            <v>0</v>
          </cell>
          <cell r="AH2215">
            <v>0</v>
          </cell>
          <cell r="AI2215">
            <v>0</v>
          </cell>
          <cell r="AJ2215">
            <v>0</v>
          </cell>
          <cell r="AK2215">
            <v>0</v>
          </cell>
          <cell r="AL2215">
            <v>0</v>
          </cell>
          <cell r="AM2215">
            <v>0</v>
          </cell>
          <cell r="AN2215">
            <v>0</v>
          </cell>
          <cell r="AP2215">
            <v>0</v>
          </cell>
          <cell r="AT2215" t="str">
            <v>57</v>
          </cell>
        </row>
        <row r="2216">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D2216">
            <v>0</v>
          </cell>
          <cell r="AE2216">
            <v>0</v>
          </cell>
          <cell r="AF2216">
            <v>0</v>
          </cell>
          <cell r="AG2216">
            <v>0</v>
          </cell>
          <cell r="AH2216">
            <v>0</v>
          </cell>
          <cell r="AI2216">
            <v>0</v>
          </cell>
          <cell r="AJ2216">
            <v>0</v>
          </cell>
          <cell r="AK2216">
            <v>0</v>
          </cell>
          <cell r="AL2216">
            <v>0</v>
          </cell>
          <cell r="AM2216">
            <v>0</v>
          </cell>
          <cell r="AN2216">
            <v>0</v>
          </cell>
          <cell r="AP2216">
            <v>0</v>
          </cell>
          <cell r="AT2216" t="str">
            <v>57</v>
          </cell>
        </row>
        <row r="2217">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D2217">
            <v>0</v>
          </cell>
          <cell r="AE2217">
            <v>0</v>
          </cell>
          <cell r="AF2217">
            <v>0</v>
          </cell>
          <cell r="AG2217">
            <v>0</v>
          </cell>
          <cell r="AH2217">
            <v>0</v>
          </cell>
          <cell r="AI2217">
            <v>0</v>
          </cell>
          <cell r="AJ2217">
            <v>0</v>
          </cell>
          <cell r="AK2217">
            <v>0</v>
          </cell>
          <cell r="AL2217">
            <v>0</v>
          </cell>
          <cell r="AM2217">
            <v>0</v>
          </cell>
          <cell r="AN2217">
            <v>0</v>
          </cell>
          <cell r="AP2217">
            <v>0</v>
          </cell>
          <cell r="AT2217" t="str">
            <v>57</v>
          </cell>
        </row>
        <row r="2218">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D2218">
            <v>0</v>
          </cell>
          <cell r="AE2218">
            <v>0</v>
          </cell>
          <cell r="AF2218">
            <v>0</v>
          </cell>
          <cell r="AG2218">
            <v>0</v>
          </cell>
          <cell r="AH2218">
            <v>0</v>
          </cell>
          <cell r="AI2218">
            <v>0</v>
          </cell>
          <cell r="AJ2218">
            <v>0</v>
          </cell>
          <cell r="AK2218">
            <v>0</v>
          </cell>
          <cell r="AL2218">
            <v>0</v>
          </cell>
          <cell r="AM2218">
            <v>0</v>
          </cell>
          <cell r="AN2218">
            <v>0</v>
          </cell>
          <cell r="AP2218">
            <v>0</v>
          </cell>
          <cell r="AT2218" t="str">
            <v>57</v>
          </cell>
        </row>
        <row r="2219">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D2219">
            <v>0</v>
          </cell>
          <cell r="AE2219">
            <v>0</v>
          </cell>
          <cell r="AF2219">
            <v>0</v>
          </cell>
          <cell r="AG2219">
            <v>0</v>
          </cell>
          <cell r="AH2219">
            <v>0</v>
          </cell>
          <cell r="AI2219">
            <v>0</v>
          </cell>
          <cell r="AJ2219">
            <v>0</v>
          </cell>
          <cell r="AK2219">
            <v>0</v>
          </cell>
          <cell r="AL2219">
            <v>0</v>
          </cell>
          <cell r="AM2219">
            <v>0</v>
          </cell>
          <cell r="AN2219">
            <v>0</v>
          </cell>
          <cell r="AP2219">
            <v>0</v>
          </cell>
          <cell r="AT2219" t="str">
            <v>57</v>
          </cell>
        </row>
        <row r="2220">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D2220">
            <v>-95425.922500000001</v>
          </cell>
          <cell r="AE2220">
            <v>-55922.516666666663</v>
          </cell>
          <cell r="AF2220">
            <v>-26498.16916666667</v>
          </cell>
          <cell r="AG2220">
            <v>-7152.88</v>
          </cell>
          <cell r="AH2220">
            <v>0</v>
          </cell>
          <cell r="AI2220">
            <v>0</v>
          </cell>
          <cell r="AJ2220">
            <v>0</v>
          </cell>
          <cell r="AK2220">
            <v>0</v>
          </cell>
          <cell r="AL2220">
            <v>0</v>
          </cell>
          <cell r="AM2220">
            <v>0</v>
          </cell>
          <cell r="AN2220">
            <v>0</v>
          </cell>
          <cell r="AP2220">
            <v>0</v>
          </cell>
          <cell r="AT2220" t="str">
            <v>57</v>
          </cell>
        </row>
        <row r="2221">
          <cell r="J2221">
            <v>-506260</v>
          </cell>
          <cell r="K2221">
            <v>-506260</v>
          </cell>
          <cell r="L2221">
            <v>-506260</v>
          </cell>
          <cell r="M2221">
            <v>-506260</v>
          </cell>
          <cell r="N2221">
            <v>-506260</v>
          </cell>
          <cell r="O2221">
            <v>-506260</v>
          </cell>
          <cell r="P2221">
            <v>-506260</v>
          </cell>
          <cell r="Q2221">
            <v>-506260</v>
          </cell>
          <cell r="R2221">
            <v>-506260</v>
          </cell>
          <cell r="S2221">
            <v>-506260</v>
          </cell>
          <cell r="T2221">
            <v>-506260</v>
          </cell>
          <cell r="U2221">
            <v>-506260</v>
          </cell>
          <cell r="V2221">
            <v>-506260</v>
          </cell>
          <cell r="W2221">
            <v>-506260</v>
          </cell>
          <cell r="X2221">
            <v>-506260</v>
          </cell>
          <cell r="Y2221">
            <v>-506260</v>
          </cell>
          <cell r="Z2221">
            <v>-506260</v>
          </cell>
          <cell r="AA2221">
            <v>-500140</v>
          </cell>
          <cell r="AD2221">
            <v>-506260</v>
          </cell>
          <cell r="AE2221">
            <v>-506260</v>
          </cell>
          <cell r="AF2221">
            <v>-506260</v>
          </cell>
          <cell r="AG2221">
            <v>-506260</v>
          </cell>
          <cell r="AH2221">
            <v>-506260</v>
          </cell>
          <cell r="AI2221">
            <v>-506260</v>
          </cell>
          <cell r="AJ2221">
            <v>-506260</v>
          </cell>
          <cell r="AK2221">
            <v>-506260</v>
          </cell>
          <cell r="AL2221">
            <v>-506260</v>
          </cell>
          <cell r="AM2221">
            <v>-506260</v>
          </cell>
          <cell r="AN2221">
            <v>-506005</v>
          </cell>
          <cell r="AP2221">
            <v>-504985</v>
          </cell>
          <cell r="AT2221" t="str">
            <v>23</v>
          </cell>
        </row>
        <row r="2222">
          <cell r="J2222">
            <v>-6495198.3200000003</v>
          </cell>
          <cell r="K2222">
            <v>-6746981.3200000003</v>
          </cell>
          <cell r="L2222">
            <v>-7123981.3200000003</v>
          </cell>
          <cell r="M2222">
            <v>-7500981.3200000003</v>
          </cell>
          <cell r="N2222">
            <v>-7523047.3200000003</v>
          </cell>
          <cell r="O2222">
            <v>-7870047.3200000003</v>
          </cell>
          <cell r="P2222">
            <v>-8217047.3200000003</v>
          </cell>
          <cell r="Q2222">
            <v>-10424796</v>
          </cell>
          <cell r="R2222">
            <v>-10861066</v>
          </cell>
          <cell r="S2222">
            <v>-11297336</v>
          </cell>
          <cell r="T2222">
            <v>-7165930.8099999996</v>
          </cell>
          <cell r="U2222">
            <v>-7649390.8099999996</v>
          </cell>
          <cell r="V2222">
            <v>-8132850.8099999996</v>
          </cell>
          <cell r="W2222">
            <v>-8616310.4299999997</v>
          </cell>
          <cell r="X2222">
            <v>-9099770.4299999997</v>
          </cell>
          <cell r="Y2222">
            <v>-9583230.4299999997</v>
          </cell>
          <cell r="Z2222">
            <v>-10036335.32</v>
          </cell>
          <cell r="AA2222">
            <v>-10518558.32</v>
          </cell>
          <cell r="AD2222">
            <v>-7580029.0733333332</v>
          </cell>
          <cell r="AE2222">
            <v>-7741289.3233333332</v>
          </cell>
          <cell r="AF2222">
            <v>-7910488.7399999993</v>
          </cell>
          <cell r="AG2222">
            <v>-8055187.09375</v>
          </cell>
          <cell r="AH2222">
            <v>-8176475.6345833344</v>
          </cell>
          <cell r="AI2222">
            <v>-8307885.842083334</v>
          </cell>
          <cell r="AJ2222">
            <v>-8454010.0754166674</v>
          </cell>
          <cell r="AK2222">
            <v>-8614223.3345833346</v>
          </cell>
          <cell r="AL2222">
            <v>-8783308.260416666</v>
          </cell>
          <cell r="AM2222">
            <v>-8974788.9733333346</v>
          </cell>
          <cell r="AN2222">
            <v>-9189863.9316666666</v>
          </cell>
          <cell r="AP2222">
            <v>-10096772.242083332</v>
          </cell>
          <cell r="AT2222" t="str">
            <v>57</v>
          </cell>
        </row>
        <row r="2223">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D2223">
            <v>0</v>
          </cell>
          <cell r="AE2223">
            <v>0</v>
          </cell>
          <cell r="AF2223">
            <v>0</v>
          </cell>
          <cell r="AG2223">
            <v>0</v>
          </cell>
          <cell r="AH2223">
            <v>0</v>
          </cell>
          <cell r="AI2223">
            <v>0</v>
          </cell>
          <cell r="AJ2223">
            <v>0</v>
          </cell>
          <cell r="AK2223">
            <v>0</v>
          </cell>
          <cell r="AL2223">
            <v>0</v>
          </cell>
          <cell r="AM2223">
            <v>0</v>
          </cell>
          <cell r="AN2223">
            <v>0</v>
          </cell>
          <cell r="AP2223">
            <v>0</v>
          </cell>
          <cell r="AT2223">
            <v>0</v>
          </cell>
        </row>
        <row r="2224">
          <cell r="J2224">
            <v>-0.01</v>
          </cell>
          <cell r="K2224">
            <v>-0.01</v>
          </cell>
          <cell r="L2224">
            <v>-0.01</v>
          </cell>
          <cell r="M2224">
            <v>-0.01</v>
          </cell>
          <cell r="N2224">
            <v>-0.01</v>
          </cell>
          <cell r="O2224">
            <v>-13064.02</v>
          </cell>
          <cell r="P2224">
            <v>-0.01</v>
          </cell>
          <cell r="Q2224">
            <v>0</v>
          </cell>
          <cell r="R2224">
            <v>0</v>
          </cell>
          <cell r="S2224">
            <v>0</v>
          </cell>
          <cell r="T2224">
            <v>0</v>
          </cell>
          <cell r="U2224">
            <v>0</v>
          </cell>
          <cell r="V2224">
            <v>0</v>
          </cell>
          <cell r="W2224">
            <v>0</v>
          </cell>
          <cell r="X2224">
            <v>0</v>
          </cell>
          <cell r="Y2224">
            <v>0</v>
          </cell>
          <cell r="Z2224">
            <v>0</v>
          </cell>
          <cell r="AA2224">
            <v>-116469.41</v>
          </cell>
          <cell r="AD2224">
            <v>-1088.6770833333333</v>
          </cell>
          <cell r="AE2224">
            <v>-1088.67625</v>
          </cell>
          <cell r="AF2224">
            <v>-1088.6754166666667</v>
          </cell>
          <cell r="AG2224">
            <v>-1088.6745833333332</v>
          </cell>
          <cell r="AH2224">
            <v>-1088.6737499999999</v>
          </cell>
          <cell r="AI2224">
            <v>-1088.6729166666667</v>
          </cell>
          <cell r="AJ2224">
            <v>-1088.6720833333334</v>
          </cell>
          <cell r="AK2224">
            <v>-1088.6712500000001</v>
          </cell>
          <cell r="AL2224">
            <v>-1088.6704166666666</v>
          </cell>
          <cell r="AM2224">
            <v>-1088.6695833333333</v>
          </cell>
          <cell r="AN2224">
            <v>-5397.2270833333341</v>
          </cell>
          <cell r="AP2224">
            <v>-9705.7841666666664</v>
          </cell>
          <cell r="AT2224">
            <v>0</v>
          </cell>
        </row>
        <row r="2225">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D2225">
            <v>0</v>
          </cell>
          <cell r="AE2225">
            <v>0</v>
          </cell>
          <cell r="AF2225">
            <v>0</v>
          </cell>
          <cell r="AG2225">
            <v>0</v>
          </cell>
          <cell r="AH2225">
            <v>0</v>
          </cell>
          <cell r="AI2225">
            <v>0</v>
          </cell>
          <cell r="AJ2225">
            <v>0</v>
          </cell>
          <cell r="AK2225">
            <v>0</v>
          </cell>
          <cell r="AL2225">
            <v>0</v>
          </cell>
          <cell r="AM2225">
            <v>0</v>
          </cell>
          <cell r="AN2225">
            <v>0</v>
          </cell>
          <cell r="AP2225">
            <v>0</v>
          </cell>
          <cell r="AT2225" t="str">
            <v>57</v>
          </cell>
        </row>
        <row r="2226">
          <cell r="J2226">
            <v>-48643.17</v>
          </cell>
          <cell r="K2226">
            <v>-47497.34</v>
          </cell>
          <cell r="L2226">
            <v>-46351.51</v>
          </cell>
          <cell r="M2226">
            <v>-45205.68</v>
          </cell>
          <cell r="N2226">
            <v>-44059.85</v>
          </cell>
          <cell r="O2226">
            <v>-42914.02</v>
          </cell>
          <cell r="P2226">
            <v>-41768.19</v>
          </cell>
          <cell r="Q2226">
            <v>-40622.36</v>
          </cell>
          <cell r="R2226">
            <v>-39476.53</v>
          </cell>
          <cell r="S2226">
            <v>-38330.699999999997</v>
          </cell>
          <cell r="T2226">
            <v>-37184.870000000003</v>
          </cell>
          <cell r="U2226">
            <v>-36039.040000000001</v>
          </cell>
          <cell r="V2226">
            <v>-34893.21</v>
          </cell>
          <cell r="W2226">
            <v>-33747.379999999997</v>
          </cell>
          <cell r="X2226">
            <v>-32601.55</v>
          </cell>
          <cell r="Y2226">
            <v>-31455.72</v>
          </cell>
          <cell r="Z2226">
            <v>-30309.89</v>
          </cell>
          <cell r="AA2226">
            <v>-29164.06</v>
          </cell>
          <cell r="AD2226">
            <v>-47497.34</v>
          </cell>
          <cell r="AE2226">
            <v>-46351.509999999987</v>
          </cell>
          <cell r="AF2226">
            <v>-45205.68</v>
          </cell>
          <cell r="AG2226">
            <v>-44059.850000000006</v>
          </cell>
          <cell r="AH2226">
            <v>-42914.020000000004</v>
          </cell>
          <cell r="AI2226">
            <v>-41768.189999999995</v>
          </cell>
          <cell r="AJ2226">
            <v>-40622.36</v>
          </cell>
          <cell r="AK2226">
            <v>-39476.53</v>
          </cell>
          <cell r="AL2226">
            <v>-38330.699999999997</v>
          </cell>
          <cell r="AM2226">
            <v>-37184.869999999995</v>
          </cell>
          <cell r="AN2226">
            <v>-36039.040000000001</v>
          </cell>
          <cell r="AP2226">
            <v>-33747.379999999997</v>
          </cell>
          <cell r="AT2226">
            <v>0</v>
          </cell>
        </row>
        <row r="2227">
          <cell r="J2227">
            <v>-2794875.48</v>
          </cell>
          <cell r="K2227">
            <v>-2706078</v>
          </cell>
          <cell r="L2227">
            <v>-2706078</v>
          </cell>
          <cell r="M2227">
            <v>-2706078</v>
          </cell>
          <cell r="N2227">
            <v>-2664901.7799999998</v>
          </cell>
          <cell r="O2227">
            <v>-2664901.7799999998</v>
          </cell>
          <cell r="P2227">
            <v>-2664901.7799999998</v>
          </cell>
          <cell r="Q2227">
            <v>-2481898.29</v>
          </cell>
          <cell r="R2227">
            <v>-2481898.29</v>
          </cell>
          <cell r="S2227">
            <v>-2481898.29</v>
          </cell>
          <cell r="T2227">
            <v>-2480520.87</v>
          </cell>
          <cell r="U2227">
            <v>-2480520.87</v>
          </cell>
          <cell r="V2227">
            <v>-2480520.87</v>
          </cell>
          <cell r="W2227">
            <v>-2460776.06</v>
          </cell>
          <cell r="X2227">
            <v>-2460776.06</v>
          </cell>
          <cell r="Y2227">
            <v>-2460776.06</v>
          </cell>
          <cell r="Z2227">
            <v>-2534487.27</v>
          </cell>
          <cell r="AA2227">
            <v>-2534487.27</v>
          </cell>
          <cell r="AD2227">
            <v>-2807523.8854166674</v>
          </cell>
          <cell r="AE2227">
            <v>-2749289.6862500003</v>
          </cell>
          <cell r="AF2227">
            <v>-2691055.4870833331</v>
          </cell>
          <cell r="AG2227">
            <v>-2648840.2787500001</v>
          </cell>
          <cell r="AH2227">
            <v>-2622644.0612499998</v>
          </cell>
          <cell r="AI2227">
            <v>-2596447.84375</v>
          </cell>
          <cell r="AJ2227">
            <v>-2573128.8208333333</v>
          </cell>
          <cell r="AK2227">
            <v>-2552686.9925000002</v>
          </cell>
          <cell r="AL2227">
            <v>-2532245.1641666666</v>
          </cell>
          <cell r="AM2227">
            <v>-2516590.3120833333</v>
          </cell>
          <cell r="AN2227">
            <v>-2505722.4362499998</v>
          </cell>
          <cell r="AP2227">
            <v>-2483213.5254166666</v>
          </cell>
          <cell r="AT2227">
            <v>0</v>
          </cell>
        </row>
        <row r="2228">
          <cell r="J2228">
            <v>-5555597.0999999996</v>
          </cell>
          <cell r="K2228">
            <v>-5450776.4000000004</v>
          </cell>
          <cell r="L2228">
            <v>-5345955.7</v>
          </cell>
          <cell r="M2228">
            <v>-5241135</v>
          </cell>
          <cell r="N2228">
            <v>-5136314.3</v>
          </cell>
          <cell r="O2228">
            <v>-5031493.5999999996</v>
          </cell>
          <cell r="P2228">
            <v>-4926672.9000000004</v>
          </cell>
          <cell r="Q2228">
            <v>-4821852.2</v>
          </cell>
          <cell r="R2228">
            <v>-4717031.5</v>
          </cell>
          <cell r="S2228">
            <v>-4612210.8</v>
          </cell>
          <cell r="T2228">
            <v>-4507390.0999999996</v>
          </cell>
          <cell r="U2228">
            <v>-4402569.4000000004</v>
          </cell>
          <cell r="V2228">
            <v>-4297748.7</v>
          </cell>
          <cell r="W2228">
            <v>-4192928</v>
          </cell>
          <cell r="X2228">
            <v>-4088107.3</v>
          </cell>
          <cell r="Y2228">
            <v>-3983286.6</v>
          </cell>
          <cell r="Z2228">
            <v>-3878465.9</v>
          </cell>
          <cell r="AA2228">
            <v>-3773645.2</v>
          </cell>
          <cell r="AD2228">
            <v>-5450776.3999999994</v>
          </cell>
          <cell r="AE2228">
            <v>-5345955.7</v>
          </cell>
          <cell r="AF2228">
            <v>-5241135</v>
          </cell>
          <cell r="AG2228">
            <v>-5136314.3</v>
          </cell>
          <cell r="AH2228">
            <v>-5031493.6000000006</v>
          </cell>
          <cell r="AI2228">
            <v>-4926672.8999999994</v>
          </cell>
          <cell r="AJ2228">
            <v>-4821852.2</v>
          </cell>
          <cell r="AK2228">
            <v>-4717031.5</v>
          </cell>
          <cell r="AL2228">
            <v>-4612210.8</v>
          </cell>
          <cell r="AM2228">
            <v>-4507390.1000000006</v>
          </cell>
          <cell r="AN2228">
            <v>-4402569.3999999994</v>
          </cell>
          <cell r="AP2228">
            <v>-4192928</v>
          </cell>
          <cell r="AT2228" t="str">
            <v>26</v>
          </cell>
        </row>
        <row r="2229">
          <cell r="J2229">
            <v>-1408487.04</v>
          </cell>
          <cell r="K2229">
            <v>-1354314.45</v>
          </cell>
          <cell r="L2229">
            <v>-1300141.8600000001</v>
          </cell>
          <cell r="M2229">
            <v>-1245969.27</v>
          </cell>
          <cell r="N2229">
            <v>-1191796.68</v>
          </cell>
          <cell r="O2229">
            <v>-1137624.0900000001</v>
          </cell>
          <cell r="P2229">
            <v>-1083451.5</v>
          </cell>
          <cell r="Q2229">
            <v>-1029278.91</v>
          </cell>
          <cell r="R2229">
            <v>-975106.32</v>
          </cell>
          <cell r="S2229">
            <v>-920933.73</v>
          </cell>
          <cell r="T2229">
            <v>-866761.14</v>
          </cell>
          <cell r="U2229">
            <v>-812588.55</v>
          </cell>
          <cell r="V2229">
            <v>-758415.96</v>
          </cell>
          <cell r="W2229">
            <v>-704243.37</v>
          </cell>
          <cell r="X2229">
            <v>-650070.78</v>
          </cell>
          <cell r="Y2229">
            <v>-595898.18999999994</v>
          </cell>
          <cell r="Z2229">
            <v>-541725.6</v>
          </cell>
          <cell r="AA2229">
            <v>-487553.01</v>
          </cell>
          <cell r="AD2229">
            <v>-1354314.4499999997</v>
          </cell>
          <cell r="AE2229">
            <v>-1300141.8599999999</v>
          </cell>
          <cell r="AF2229">
            <v>-1245969.27</v>
          </cell>
          <cell r="AG2229">
            <v>-1191796.68</v>
          </cell>
          <cell r="AH2229">
            <v>-1137624.0900000001</v>
          </cell>
          <cell r="AI2229">
            <v>-1083451.5000000002</v>
          </cell>
          <cell r="AJ2229">
            <v>-1029278.9100000001</v>
          </cell>
          <cell r="AK2229">
            <v>-975106.32000000018</v>
          </cell>
          <cell r="AL2229">
            <v>-920933.72999999986</v>
          </cell>
          <cell r="AM2229">
            <v>-866761.14</v>
          </cell>
          <cell r="AN2229">
            <v>-812588.54999999993</v>
          </cell>
          <cell r="AP2229">
            <v>-704243.37</v>
          </cell>
          <cell r="AT2229" t="str">
            <v>26</v>
          </cell>
        </row>
        <row r="2230">
          <cell r="J2230">
            <v>-1402396.64</v>
          </cell>
          <cell r="K2230">
            <v>0</v>
          </cell>
          <cell r="L2230">
            <v>0</v>
          </cell>
          <cell r="M2230">
            <v>0</v>
          </cell>
          <cell r="N2230">
            <v>0</v>
          </cell>
          <cell r="O2230">
            <v>0</v>
          </cell>
          <cell r="P2230">
            <v>0</v>
          </cell>
          <cell r="Q2230">
            <v>0</v>
          </cell>
          <cell r="R2230">
            <v>-7849963.2999999998</v>
          </cell>
          <cell r="S2230">
            <v>-9736561.6699999999</v>
          </cell>
          <cell r="T2230">
            <v>-9736561.6699999999</v>
          </cell>
          <cell r="U2230">
            <v>-9736561.6699999999</v>
          </cell>
          <cell r="V2230">
            <v>-9736561.6699999999</v>
          </cell>
          <cell r="W2230">
            <v>-5910919.0499999998</v>
          </cell>
          <cell r="X2230">
            <v>0</v>
          </cell>
          <cell r="Y2230">
            <v>0</v>
          </cell>
          <cell r="Z2230">
            <v>0</v>
          </cell>
          <cell r="AA2230">
            <v>0</v>
          </cell>
          <cell r="AD2230">
            <v>-584331.93333333323</v>
          </cell>
          <cell r="AE2230">
            <v>-852980.54416666657</v>
          </cell>
          <cell r="AF2230">
            <v>-1468886.03125</v>
          </cell>
          <cell r="AG2230">
            <v>-2163399.7837499999</v>
          </cell>
          <cell r="AH2230">
            <v>-2857913.5362500004</v>
          </cell>
          <cell r="AI2230">
            <v>-3552427.2887500003</v>
          </cell>
          <cell r="AJ2230">
            <v>-4145972.4587500002</v>
          </cell>
          <cell r="AK2230">
            <v>-4392260.7525000004</v>
          </cell>
          <cell r="AL2230">
            <v>-4392260.7525000004</v>
          </cell>
          <cell r="AM2230">
            <v>-4392260.7525000004</v>
          </cell>
          <cell r="AN2230">
            <v>-4392260.7525000004</v>
          </cell>
          <cell r="AP2230">
            <v>-4392260.7525000004</v>
          </cell>
          <cell r="AT2230">
            <v>0</v>
          </cell>
        </row>
        <row r="2231">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D2231">
            <v>0</v>
          </cell>
          <cell r="AE2231">
            <v>0</v>
          </cell>
          <cell r="AF2231">
            <v>0</v>
          </cell>
          <cell r="AG2231">
            <v>0</v>
          </cell>
          <cell r="AH2231">
            <v>0</v>
          </cell>
          <cell r="AI2231">
            <v>0</v>
          </cell>
          <cell r="AJ2231">
            <v>0</v>
          </cell>
          <cell r="AK2231">
            <v>0</v>
          </cell>
          <cell r="AL2231">
            <v>0</v>
          </cell>
          <cell r="AM2231">
            <v>0</v>
          </cell>
          <cell r="AN2231">
            <v>0</v>
          </cell>
          <cell r="AP2231">
            <v>0</v>
          </cell>
          <cell r="AT2231" t="str">
            <v>57</v>
          </cell>
        </row>
        <row r="2232">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D2232">
            <v>0</v>
          </cell>
          <cell r="AE2232">
            <v>0</v>
          </cell>
          <cell r="AF2232">
            <v>0</v>
          </cell>
          <cell r="AG2232">
            <v>0</v>
          </cell>
          <cell r="AH2232">
            <v>0</v>
          </cell>
          <cell r="AI2232">
            <v>0</v>
          </cell>
          <cell r="AJ2232">
            <v>0</v>
          </cell>
          <cell r="AK2232">
            <v>0</v>
          </cell>
          <cell r="AL2232">
            <v>0</v>
          </cell>
          <cell r="AM2232">
            <v>0</v>
          </cell>
          <cell r="AN2232">
            <v>0</v>
          </cell>
          <cell r="AP2232">
            <v>0</v>
          </cell>
          <cell r="AT2232">
            <v>0</v>
          </cell>
        </row>
        <row r="2233">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D2233">
            <v>0</v>
          </cell>
          <cell r="AE2233">
            <v>0</v>
          </cell>
          <cell r="AF2233">
            <v>0</v>
          </cell>
          <cell r="AG2233">
            <v>0</v>
          </cell>
          <cell r="AH2233">
            <v>0</v>
          </cell>
          <cell r="AI2233">
            <v>0</v>
          </cell>
          <cell r="AJ2233">
            <v>0</v>
          </cell>
          <cell r="AK2233">
            <v>0</v>
          </cell>
          <cell r="AL2233">
            <v>0</v>
          </cell>
          <cell r="AM2233">
            <v>0</v>
          </cell>
          <cell r="AN2233">
            <v>0</v>
          </cell>
          <cell r="AP2233">
            <v>0</v>
          </cell>
          <cell r="AT2233">
            <v>0</v>
          </cell>
        </row>
        <row r="2234">
          <cell r="J2234">
            <v>-526866.5</v>
          </cell>
          <cell r="K2234">
            <v>-506602.4</v>
          </cell>
          <cell r="L2234">
            <v>-486338.3</v>
          </cell>
          <cell r="M2234">
            <v>-466074.2</v>
          </cell>
          <cell r="N2234">
            <v>-445810.1</v>
          </cell>
          <cell r="O2234">
            <v>-425546</v>
          </cell>
          <cell r="P2234">
            <v>-405281.9</v>
          </cell>
          <cell r="Q2234">
            <v>-385017.8</v>
          </cell>
          <cell r="R2234">
            <v>-364753.7</v>
          </cell>
          <cell r="S2234">
            <v>-344489.6</v>
          </cell>
          <cell r="T2234">
            <v>-324225.5</v>
          </cell>
          <cell r="U2234">
            <v>-303961.40000000002</v>
          </cell>
          <cell r="V2234">
            <v>-283697.3</v>
          </cell>
          <cell r="W2234">
            <v>-263433.2</v>
          </cell>
          <cell r="X2234">
            <v>-243169.1</v>
          </cell>
          <cell r="Y2234">
            <v>-222905</v>
          </cell>
          <cell r="Z2234">
            <v>-202640.9</v>
          </cell>
          <cell r="AA2234">
            <v>-182376.8</v>
          </cell>
          <cell r="AD2234">
            <v>-506602.39999999997</v>
          </cell>
          <cell r="AE2234">
            <v>-486338.3</v>
          </cell>
          <cell r="AF2234">
            <v>-466074.2</v>
          </cell>
          <cell r="AG2234">
            <v>-445810.09999999992</v>
          </cell>
          <cell r="AH2234">
            <v>-425546</v>
          </cell>
          <cell r="AI2234">
            <v>-405281.90000000008</v>
          </cell>
          <cell r="AJ2234">
            <v>-385017.8</v>
          </cell>
          <cell r="AK2234">
            <v>-364753.7</v>
          </cell>
          <cell r="AL2234">
            <v>-344489.60000000003</v>
          </cell>
          <cell r="AM2234">
            <v>-324225.5</v>
          </cell>
          <cell r="AN2234">
            <v>-303961.39999999997</v>
          </cell>
          <cell r="AP2234">
            <v>-263433.2</v>
          </cell>
          <cell r="AT2234" t="str">
            <v>26</v>
          </cell>
        </row>
        <row r="2235">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D2235">
            <v>0</v>
          </cell>
          <cell r="AE2235">
            <v>0</v>
          </cell>
          <cell r="AF2235">
            <v>0</v>
          </cell>
          <cell r="AG2235">
            <v>0</v>
          </cell>
          <cell r="AH2235">
            <v>0</v>
          </cell>
          <cell r="AI2235">
            <v>0</v>
          </cell>
          <cell r="AJ2235">
            <v>0</v>
          </cell>
          <cell r="AK2235">
            <v>0</v>
          </cell>
          <cell r="AL2235">
            <v>0</v>
          </cell>
          <cell r="AM2235">
            <v>0</v>
          </cell>
          <cell r="AN2235">
            <v>0</v>
          </cell>
          <cell r="AP2235">
            <v>0</v>
          </cell>
          <cell r="AT2235">
            <v>0</v>
          </cell>
        </row>
        <row r="2236">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D2236">
            <v>0</v>
          </cell>
          <cell r="AE2236">
            <v>0</v>
          </cell>
          <cell r="AF2236">
            <v>0</v>
          </cell>
          <cell r="AG2236">
            <v>0</v>
          </cell>
          <cell r="AH2236">
            <v>0</v>
          </cell>
          <cell r="AI2236">
            <v>0</v>
          </cell>
          <cell r="AJ2236">
            <v>0</v>
          </cell>
          <cell r="AK2236">
            <v>0</v>
          </cell>
          <cell r="AL2236">
            <v>0</v>
          </cell>
          <cell r="AM2236">
            <v>0</v>
          </cell>
          <cell r="AN2236">
            <v>0</v>
          </cell>
          <cell r="AP2236">
            <v>0</v>
          </cell>
          <cell r="AT2236">
            <v>0</v>
          </cell>
        </row>
        <row r="2237">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D2237">
            <v>0</v>
          </cell>
          <cell r="AE2237">
            <v>0</v>
          </cell>
          <cell r="AF2237">
            <v>0</v>
          </cell>
          <cell r="AG2237">
            <v>0</v>
          </cell>
          <cell r="AH2237">
            <v>0</v>
          </cell>
          <cell r="AI2237">
            <v>0</v>
          </cell>
          <cell r="AJ2237">
            <v>0</v>
          </cell>
          <cell r="AK2237">
            <v>0</v>
          </cell>
          <cell r="AL2237">
            <v>0</v>
          </cell>
          <cell r="AM2237">
            <v>0</v>
          </cell>
          <cell r="AN2237">
            <v>0</v>
          </cell>
          <cell r="AP2237">
            <v>0</v>
          </cell>
          <cell r="AT2237">
            <v>0</v>
          </cell>
        </row>
        <row r="2238">
          <cell r="J2238">
            <v>-700157.32</v>
          </cell>
          <cell r="K2238">
            <v>-688679.34</v>
          </cell>
          <cell r="L2238">
            <v>-677201.36</v>
          </cell>
          <cell r="M2238">
            <v>-665723.38</v>
          </cell>
          <cell r="N2238">
            <v>-654245.4</v>
          </cell>
          <cell r="O2238">
            <v>-642767.42000000004</v>
          </cell>
          <cell r="P2238">
            <v>-631289.43999999994</v>
          </cell>
          <cell r="Q2238">
            <v>-619811.46</v>
          </cell>
          <cell r="R2238">
            <v>-608333.48</v>
          </cell>
          <cell r="S2238">
            <v>-596855.5</v>
          </cell>
          <cell r="T2238">
            <v>-585377.52</v>
          </cell>
          <cell r="U2238">
            <v>-573899.54</v>
          </cell>
          <cell r="V2238">
            <v>-562421.56000000006</v>
          </cell>
          <cell r="W2238">
            <v>-550943.57999999996</v>
          </cell>
          <cell r="X2238">
            <v>-539465.6</v>
          </cell>
          <cell r="Y2238">
            <v>-527987.62</v>
          </cell>
          <cell r="Z2238">
            <v>-516509.64</v>
          </cell>
          <cell r="AA2238">
            <v>-505031.66</v>
          </cell>
          <cell r="AD2238">
            <v>-688679.34</v>
          </cell>
          <cell r="AE2238">
            <v>-677201.36</v>
          </cell>
          <cell r="AF2238">
            <v>-665723.38</v>
          </cell>
          <cell r="AG2238">
            <v>-654245.39999999991</v>
          </cell>
          <cell r="AH2238">
            <v>-642767.41999999993</v>
          </cell>
          <cell r="AI2238">
            <v>-631289.43999999994</v>
          </cell>
          <cell r="AJ2238">
            <v>-619811.45999999985</v>
          </cell>
          <cell r="AK2238">
            <v>-608333.48</v>
          </cell>
          <cell r="AL2238">
            <v>-596855.5</v>
          </cell>
          <cell r="AM2238">
            <v>-585377.52</v>
          </cell>
          <cell r="AN2238">
            <v>-573899.53999999992</v>
          </cell>
          <cell r="AP2238">
            <v>-550943.57999999996</v>
          </cell>
          <cell r="AT2238" t="str">
            <v>26</v>
          </cell>
        </row>
        <row r="2239">
          <cell r="J2239">
            <v>-1915.18</v>
          </cell>
          <cell r="K2239">
            <v>-1915.18</v>
          </cell>
          <cell r="L2239">
            <v>-1915.18</v>
          </cell>
          <cell r="M2239">
            <v>-1915.18</v>
          </cell>
          <cell r="N2239">
            <v>-148305.53</v>
          </cell>
          <cell r="O2239">
            <v>-487899.37</v>
          </cell>
          <cell r="P2239">
            <v>-8204.66</v>
          </cell>
          <cell r="Q2239">
            <v>-9451.14</v>
          </cell>
          <cell r="R2239">
            <v>-9451.14</v>
          </cell>
          <cell r="S2239">
            <v>-9451.14</v>
          </cell>
          <cell r="T2239">
            <v>-9451.14</v>
          </cell>
          <cell r="U2239">
            <v>-3214.45</v>
          </cell>
          <cell r="V2239">
            <v>-3214.45</v>
          </cell>
          <cell r="W2239">
            <v>-3214.45</v>
          </cell>
          <cell r="X2239">
            <v>-3214.45</v>
          </cell>
          <cell r="Y2239">
            <v>-3214.45</v>
          </cell>
          <cell r="Z2239">
            <v>-3214.45</v>
          </cell>
          <cell r="AA2239">
            <v>-474624.05</v>
          </cell>
          <cell r="AD2239">
            <v>-55451.18</v>
          </cell>
          <cell r="AE2239">
            <v>-56079.176666666674</v>
          </cell>
          <cell r="AF2239">
            <v>-56707.17333333334</v>
          </cell>
          <cell r="AG2239">
            <v>-57335.170000000013</v>
          </cell>
          <cell r="AH2239">
            <v>-57703.304583333338</v>
          </cell>
          <cell r="AI2239">
            <v>-57811.57708333333</v>
          </cell>
          <cell r="AJ2239">
            <v>-57919.849583333329</v>
          </cell>
          <cell r="AK2239">
            <v>-58028.122083333321</v>
          </cell>
          <cell r="AL2239">
            <v>-58136.39458333332</v>
          </cell>
          <cell r="AM2239">
            <v>-52145.069166666646</v>
          </cell>
          <cell r="AN2239">
            <v>-45546.469166666655</v>
          </cell>
          <cell r="AP2239">
            <v>-43966.559999999998</v>
          </cell>
          <cell r="AT2239">
            <v>0</v>
          </cell>
        </row>
        <row r="2240">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D2240">
            <v>0</v>
          </cell>
          <cell r="AE2240">
            <v>0</v>
          </cell>
          <cell r="AF2240">
            <v>0</v>
          </cell>
          <cell r="AG2240">
            <v>0</v>
          </cell>
          <cell r="AH2240">
            <v>0</v>
          </cell>
          <cell r="AI2240">
            <v>0</v>
          </cell>
          <cell r="AJ2240">
            <v>0</v>
          </cell>
          <cell r="AK2240">
            <v>0</v>
          </cell>
          <cell r="AL2240">
            <v>0</v>
          </cell>
          <cell r="AM2240">
            <v>0</v>
          </cell>
          <cell r="AN2240">
            <v>0</v>
          </cell>
          <cell r="AP2240">
            <v>0</v>
          </cell>
          <cell r="AT2240">
            <v>0</v>
          </cell>
        </row>
        <row r="2241">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D2241">
            <v>0</v>
          </cell>
          <cell r="AE2241">
            <v>0</v>
          </cell>
          <cell r="AF2241">
            <v>0</v>
          </cell>
          <cell r="AG2241">
            <v>0</v>
          </cell>
          <cell r="AH2241">
            <v>0</v>
          </cell>
          <cell r="AI2241">
            <v>0</v>
          </cell>
          <cell r="AJ2241">
            <v>0</v>
          </cell>
          <cell r="AK2241">
            <v>0</v>
          </cell>
          <cell r="AL2241">
            <v>0</v>
          </cell>
          <cell r="AM2241">
            <v>0</v>
          </cell>
          <cell r="AN2241">
            <v>0</v>
          </cell>
          <cell r="AP2241">
            <v>-5.1074999999999999</v>
          </cell>
          <cell r="AT2241">
            <v>0</v>
          </cell>
        </row>
        <row r="2242">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D2242">
            <v>0</v>
          </cell>
          <cell r="AE2242">
            <v>0</v>
          </cell>
          <cell r="AF2242">
            <v>0</v>
          </cell>
          <cell r="AG2242">
            <v>0</v>
          </cell>
          <cell r="AH2242">
            <v>0</v>
          </cell>
          <cell r="AI2242">
            <v>0</v>
          </cell>
          <cell r="AJ2242">
            <v>0</v>
          </cell>
          <cell r="AK2242">
            <v>0</v>
          </cell>
          <cell r="AL2242">
            <v>0</v>
          </cell>
          <cell r="AM2242">
            <v>0</v>
          </cell>
          <cell r="AN2242">
            <v>0</v>
          </cell>
          <cell r="AP2242">
            <v>0</v>
          </cell>
          <cell r="AT2242">
            <v>0</v>
          </cell>
        </row>
        <row r="2243">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D2243">
            <v>0</v>
          </cell>
          <cell r="AE2243">
            <v>0</v>
          </cell>
          <cell r="AF2243">
            <v>0</v>
          </cell>
          <cell r="AG2243">
            <v>0</v>
          </cell>
          <cell r="AH2243">
            <v>0</v>
          </cell>
          <cell r="AI2243">
            <v>0</v>
          </cell>
          <cell r="AJ2243">
            <v>0</v>
          </cell>
          <cell r="AK2243">
            <v>0</v>
          </cell>
          <cell r="AL2243">
            <v>0</v>
          </cell>
          <cell r="AM2243">
            <v>0</v>
          </cell>
          <cell r="AN2243">
            <v>0</v>
          </cell>
          <cell r="AP2243">
            <v>0</v>
          </cell>
          <cell r="AT2243" t="str">
            <v>57</v>
          </cell>
        </row>
        <row r="2244">
          <cell r="J2244">
            <v>-9589801.2300000004</v>
          </cell>
          <cell r="K2244">
            <v>-9904485.5999999996</v>
          </cell>
          <cell r="L2244">
            <v>-9810039.3699999992</v>
          </cell>
          <cell r="M2244">
            <v>-9850693.5999999996</v>
          </cell>
          <cell r="N2244">
            <v>-7611087.1900000004</v>
          </cell>
          <cell r="O2244">
            <v>-6534182.4100000001</v>
          </cell>
          <cell r="P2244">
            <v>-6168277.1699999999</v>
          </cell>
          <cell r="Q2244">
            <v>-4542436.4800000004</v>
          </cell>
          <cell r="R2244">
            <v>-3705668.22</v>
          </cell>
          <cell r="S2244">
            <v>-4313730.6500000004</v>
          </cell>
          <cell r="T2244">
            <v>-3696912.76</v>
          </cell>
          <cell r="U2244">
            <v>-3945535.64</v>
          </cell>
          <cell r="V2244">
            <v>-4060140.65</v>
          </cell>
          <cell r="W2244">
            <v>-3941043.19</v>
          </cell>
          <cell r="X2244">
            <v>-3655609.87</v>
          </cell>
          <cell r="Y2244">
            <v>-3207351.6</v>
          </cell>
          <cell r="Z2244">
            <v>-2978724.15</v>
          </cell>
          <cell r="AA2244">
            <v>-1916637.54</v>
          </cell>
          <cell r="AD2244">
            <v>-7897339.7029166659</v>
          </cell>
          <cell r="AE2244">
            <v>-7765634.0612500003</v>
          </cell>
          <cell r="AF2244">
            <v>-7548972.833333333</v>
          </cell>
          <cell r="AG2244">
            <v>-7250294.3237500004</v>
          </cell>
          <cell r="AH2244">
            <v>-6856974.529583334</v>
          </cell>
          <cell r="AI2244">
            <v>-6409001.6691666665</v>
          </cell>
          <cell r="AJ2244">
            <v>-5930122.3779166667</v>
          </cell>
          <cell r="AK2244">
            <v>-5425211.0483333319</v>
          </cell>
          <cell r="AL2244">
            <v>-4891970.5691666668</v>
          </cell>
          <cell r="AM2244">
            <v>-4422149.5258333329</v>
          </cell>
          <cell r="AN2244">
            <v>-4036736.6962499996</v>
          </cell>
          <cell r="AP2244">
            <v>-3155797.1695833337</v>
          </cell>
          <cell r="AT2244" t="str">
            <v>23</v>
          </cell>
        </row>
        <row r="2245">
          <cell r="J2245">
            <v>0</v>
          </cell>
          <cell r="K2245">
            <v>0</v>
          </cell>
          <cell r="L2245">
            <v>0</v>
          </cell>
          <cell r="M2245">
            <v>0</v>
          </cell>
          <cell r="N2245">
            <v>0</v>
          </cell>
          <cell r="O2245">
            <v>-2000</v>
          </cell>
          <cell r="P2245">
            <v>0</v>
          </cell>
          <cell r="Q2245">
            <v>0</v>
          </cell>
          <cell r="R2245">
            <v>0</v>
          </cell>
          <cell r="S2245">
            <v>0</v>
          </cell>
          <cell r="T2245">
            <v>0</v>
          </cell>
          <cell r="U2245">
            <v>0</v>
          </cell>
          <cell r="V2245">
            <v>0</v>
          </cell>
          <cell r="W2245">
            <v>0</v>
          </cell>
          <cell r="X2245">
            <v>0</v>
          </cell>
          <cell r="Y2245">
            <v>0</v>
          </cell>
          <cell r="Z2245">
            <v>0</v>
          </cell>
          <cell r="AA2245">
            <v>0</v>
          </cell>
          <cell r="AD2245">
            <v>-166.66666666666666</v>
          </cell>
          <cell r="AE2245">
            <v>-166.66666666666666</v>
          </cell>
          <cell r="AF2245">
            <v>-166.66666666666666</v>
          </cell>
          <cell r="AG2245">
            <v>-166.66666666666666</v>
          </cell>
          <cell r="AH2245">
            <v>-166.66666666666666</v>
          </cell>
          <cell r="AI2245">
            <v>-166.66666666666666</v>
          </cell>
          <cell r="AJ2245">
            <v>-166.66666666666666</v>
          </cell>
          <cell r="AK2245">
            <v>-166.66666666666666</v>
          </cell>
          <cell r="AL2245">
            <v>-166.66666666666666</v>
          </cell>
          <cell r="AM2245">
            <v>-166.66666666666666</v>
          </cell>
          <cell r="AN2245">
            <v>-83.333333333333329</v>
          </cell>
          <cell r="AP2245">
            <v>0</v>
          </cell>
          <cell r="AT2245">
            <v>0</v>
          </cell>
        </row>
        <row r="2246">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D2246">
            <v>0</v>
          </cell>
          <cell r="AE2246">
            <v>0</v>
          </cell>
          <cell r="AF2246">
            <v>0</v>
          </cell>
          <cell r="AG2246">
            <v>0</v>
          </cell>
          <cell r="AH2246">
            <v>0</v>
          </cell>
          <cell r="AI2246">
            <v>0</v>
          </cell>
          <cell r="AJ2246">
            <v>0</v>
          </cell>
          <cell r="AK2246">
            <v>0</v>
          </cell>
          <cell r="AL2246">
            <v>0</v>
          </cell>
          <cell r="AM2246">
            <v>0</v>
          </cell>
          <cell r="AN2246">
            <v>0</v>
          </cell>
          <cell r="AP2246">
            <v>0</v>
          </cell>
          <cell r="AT2246">
            <v>0</v>
          </cell>
        </row>
        <row r="2247">
          <cell r="J2247">
            <v>-3513.77</v>
          </cell>
          <cell r="K2247">
            <v>-3513.77</v>
          </cell>
          <cell r="L2247">
            <v>-3513.77</v>
          </cell>
          <cell r="M2247">
            <v>-3513.77</v>
          </cell>
          <cell r="N2247">
            <v>-3375.06</v>
          </cell>
          <cell r="O2247">
            <v>-3375.06</v>
          </cell>
          <cell r="P2247">
            <v>-3248.63</v>
          </cell>
          <cell r="Q2247">
            <v>-3248.63</v>
          </cell>
          <cell r="R2247">
            <v>-3248.63</v>
          </cell>
          <cell r="S2247">
            <v>-3248.63</v>
          </cell>
          <cell r="T2247">
            <v>-3248.63</v>
          </cell>
          <cell r="U2247">
            <v>-6236.69</v>
          </cell>
          <cell r="V2247">
            <v>-5987.44</v>
          </cell>
          <cell r="W2247">
            <v>0</v>
          </cell>
          <cell r="X2247">
            <v>0</v>
          </cell>
          <cell r="Y2247">
            <v>0</v>
          </cell>
          <cell r="Z2247">
            <v>0</v>
          </cell>
          <cell r="AA2247">
            <v>-7941.4</v>
          </cell>
          <cell r="AD2247">
            <v>-3457.5091666666663</v>
          </cell>
          <cell r="AE2247">
            <v>-3435.414166666666</v>
          </cell>
          <cell r="AF2247">
            <v>-3413.3191666666662</v>
          </cell>
          <cell r="AG2247">
            <v>-3391.2241666666664</v>
          </cell>
          <cell r="AH2247">
            <v>-3493.6316666666667</v>
          </cell>
          <cell r="AI2247">
            <v>-3710.15625</v>
          </cell>
          <cell r="AJ2247">
            <v>-3666.8187500000008</v>
          </cell>
          <cell r="AK2247">
            <v>-3374.0045833333338</v>
          </cell>
          <cell r="AL2247">
            <v>-3081.1904166666668</v>
          </cell>
          <cell r="AM2247">
            <v>-2794.1558333333337</v>
          </cell>
          <cell r="AN2247">
            <v>-2843.7924999999996</v>
          </cell>
          <cell r="AP2247">
            <v>-3620.6529166666664</v>
          </cell>
          <cell r="AT2247">
            <v>0</v>
          </cell>
        </row>
        <row r="2248">
          <cell r="J2248">
            <v>-7989232</v>
          </cell>
          <cell r="K2248">
            <v>-7998721</v>
          </cell>
          <cell r="L2248">
            <v>-7998721</v>
          </cell>
          <cell r="M2248">
            <v>-7998721</v>
          </cell>
          <cell r="N2248">
            <v>-8008370</v>
          </cell>
          <cell r="O2248">
            <v>-8008370</v>
          </cell>
          <cell r="P2248">
            <v>-8008370</v>
          </cell>
          <cell r="Q2248">
            <v>-8018182</v>
          </cell>
          <cell r="R2248">
            <v>-8018182</v>
          </cell>
          <cell r="S2248">
            <v>-8018182</v>
          </cell>
          <cell r="T2248">
            <v>-8032859</v>
          </cell>
          <cell r="U2248">
            <v>-8032859</v>
          </cell>
          <cell r="V2248">
            <v>-8032859</v>
          </cell>
          <cell r="W2248">
            <v>-8047782</v>
          </cell>
          <cell r="X2248">
            <v>-8047782</v>
          </cell>
          <cell r="Y2248">
            <v>-8047782</v>
          </cell>
          <cell r="Z2248">
            <v>-8062957</v>
          </cell>
          <cell r="AA2248">
            <v>-8062957</v>
          </cell>
          <cell r="AD2248">
            <v>-7995650.625</v>
          </cell>
          <cell r="AE2248">
            <v>-7998840.875</v>
          </cell>
          <cell r="AF2248">
            <v>-8002031.125</v>
          </cell>
          <cell r="AG2248">
            <v>-8005444.041666667</v>
          </cell>
          <cell r="AH2248">
            <v>-8009079.625</v>
          </cell>
          <cell r="AI2248">
            <v>-8012715.208333333</v>
          </cell>
          <cell r="AJ2248">
            <v>-8016577.208333333</v>
          </cell>
          <cell r="AK2248">
            <v>-8020665.625</v>
          </cell>
          <cell r="AL2248">
            <v>-8024754.041666667</v>
          </cell>
          <cell r="AM2248">
            <v>-8029072.708333333</v>
          </cell>
          <cell r="AN2248">
            <v>-8033621.625</v>
          </cell>
          <cell r="AP2248">
            <v>-8012238.875</v>
          </cell>
          <cell r="AT2248" t="str">
            <v>57</v>
          </cell>
        </row>
        <row r="2249">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D2249">
            <v>0</v>
          </cell>
          <cell r="AE2249">
            <v>0</v>
          </cell>
          <cell r="AF2249">
            <v>0</v>
          </cell>
          <cell r="AG2249">
            <v>0</v>
          </cell>
          <cell r="AH2249">
            <v>0</v>
          </cell>
          <cell r="AI2249">
            <v>0</v>
          </cell>
          <cell r="AJ2249">
            <v>0</v>
          </cell>
          <cell r="AK2249">
            <v>0</v>
          </cell>
          <cell r="AL2249">
            <v>0</v>
          </cell>
          <cell r="AM2249">
            <v>0</v>
          </cell>
          <cell r="AN2249">
            <v>0</v>
          </cell>
          <cell r="AP2249">
            <v>0</v>
          </cell>
          <cell r="AT2249">
            <v>0</v>
          </cell>
        </row>
        <row r="2250">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D2250">
            <v>0</v>
          </cell>
          <cell r="AE2250">
            <v>0</v>
          </cell>
          <cell r="AF2250">
            <v>0</v>
          </cell>
          <cell r="AG2250">
            <v>0</v>
          </cell>
          <cell r="AH2250">
            <v>0</v>
          </cell>
          <cell r="AI2250">
            <v>0</v>
          </cell>
          <cell r="AJ2250">
            <v>0</v>
          </cell>
          <cell r="AK2250">
            <v>0</v>
          </cell>
          <cell r="AL2250">
            <v>0</v>
          </cell>
          <cell r="AM2250">
            <v>0</v>
          </cell>
          <cell r="AN2250">
            <v>0</v>
          </cell>
          <cell r="AP2250">
            <v>0</v>
          </cell>
          <cell r="AT2250">
            <v>0</v>
          </cell>
        </row>
        <row r="2251">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D2251">
            <v>0</v>
          </cell>
          <cell r="AE2251">
            <v>0</v>
          </cell>
          <cell r="AF2251">
            <v>0</v>
          </cell>
          <cell r="AG2251">
            <v>0</v>
          </cell>
          <cell r="AH2251">
            <v>0</v>
          </cell>
          <cell r="AI2251">
            <v>0</v>
          </cell>
          <cell r="AJ2251">
            <v>0</v>
          </cell>
          <cell r="AK2251">
            <v>0</v>
          </cell>
          <cell r="AL2251">
            <v>0</v>
          </cell>
          <cell r="AM2251">
            <v>0</v>
          </cell>
          <cell r="AN2251">
            <v>0</v>
          </cell>
          <cell r="AP2251">
            <v>0</v>
          </cell>
          <cell r="AT2251">
            <v>0</v>
          </cell>
        </row>
        <row r="2252">
          <cell r="J2252">
            <v>-5174706.6399999997</v>
          </cell>
          <cell r="K2252">
            <v>-5174706.6399999997</v>
          </cell>
          <cell r="L2252">
            <v>-5174706.6399999997</v>
          </cell>
          <cell r="M2252">
            <v>-5174706.6399999997</v>
          </cell>
          <cell r="N2252">
            <v>-5174706.6399999997</v>
          </cell>
          <cell r="O2252">
            <v>-5788525.9400000004</v>
          </cell>
          <cell r="P2252">
            <v>-5816651.3600000003</v>
          </cell>
          <cell r="Q2252">
            <v>-5816651.3600000003</v>
          </cell>
          <cell r="R2252">
            <v>-5816651.3600000003</v>
          </cell>
          <cell r="S2252">
            <v>-5816651.3600000003</v>
          </cell>
          <cell r="T2252">
            <v>-5816651.3600000003</v>
          </cell>
          <cell r="U2252">
            <v>-5816651.3600000003</v>
          </cell>
          <cell r="V2252">
            <v>-5816651.3600000003</v>
          </cell>
          <cell r="W2252">
            <v>-5816651.3600000003</v>
          </cell>
          <cell r="X2252">
            <v>-5816651.3600000003</v>
          </cell>
          <cell r="Y2252">
            <v>-5816651.3600000003</v>
          </cell>
          <cell r="Z2252">
            <v>-5816651.3600000003</v>
          </cell>
          <cell r="AA2252">
            <v>-6395007.2699999996</v>
          </cell>
          <cell r="AD2252">
            <v>-5306101.3383333329</v>
          </cell>
          <cell r="AE2252">
            <v>-5359596.7316666665</v>
          </cell>
          <cell r="AF2252">
            <v>-5413092.1249999991</v>
          </cell>
          <cell r="AG2252">
            <v>-5466587.5183333335</v>
          </cell>
          <cell r="AH2252">
            <v>-5520082.9116666662</v>
          </cell>
          <cell r="AI2252">
            <v>-5573578.3049999997</v>
          </cell>
          <cell r="AJ2252">
            <v>-5627073.6983333332</v>
          </cell>
          <cell r="AK2252">
            <v>-5680569.0916666659</v>
          </cell>
          <cell r="AL2252">
            <v>-5734064.4849999994</v>
          </cell>
          <cell r="AM2252">
            <v>-5787559.8783333329</v>
          </cell>
          <cell r="AN2252">
            <v>-5839577.6304166662</v>
          </cell>
          <cell r="AP2252">
            <v>-5941499.1420833329</v>
          </cell>
          <cell r="AT2252">
            <v>0</v>
          </cell>
        </row>
        <row r="2253">
          <cell r="J2253">
            <v>-2209620.63</v>
          </cell>
          <cell r="K2253">
            <v>-2209620.63</v>
          </cell>
          <cell r="L2253">
            <v>-2209620.63</v>
          </cell>
          <cell r="M2253">
            <v>-2209620.63</v>
          </cell>
          <cell r="N2253">
            <v>-2209620.63</v>
          </cell>
          <cell r="O2253">
            <v>-2493066.79</v>
          </cell>
          <cell r="P2253">
            <v>-2506054.4</v>
          </cell>
          <cell r="Q2253">
            <v>-2506054.4</v>
          </cell>
          <cell r="R2253">
            <v>-2506054.4</v>
          </cell>
          <cell r="S2253">
            <v>-2506054.4</v>
          </cell>
          <cell r="T2253">
            <v>-2506054.4</v>
          </cell>
          <cell r="U2253">
            <v>-2506054.4</v>
          </cell>
          <cell r="V2253">
            <v>-2506054.4</v>
          </cell>
          <cell r="W2253">
            <v>-2506054.4</v>
          </cell>
          <cell r="X2253">
            <v>-2506054.4</v>
          </cell>
          <cell r="Y2253">
            <v>-2506054.4</v>
          </cell>
          <cell r="Z2253">
            <v>-2506054.4</v>
          </cell>
          <cell r="AA2253">
            <v>-2793889.76</v>
          </cell>
          <cell r="AD2253">
            <v>-2270295.3645833326</v>
          </cell>
          <cell r="AE2253">
            <v>-2294998.1787499995</v>
          </cell>
          <cell r="AF2253">
            <v>-2319700.992916666</v>
          </cell>
          <cell r="AG2253">
            <v>-2344403.8070833324</v>
          </cell>
          <cell r="AH2253">
            <v>-2369106.6212499994</v>
          </cell>
          <cell r="AI2253">
            <v>-2393809.4354166663</v>
          </cell>
          <cell r="AJ2253">
            <v>-2418512.2495833333</v>
          </cell>
          <cell r="AK2253">
            <v>-2443215.0637499993</v>
          </cell>
          <cell r="AL2253">
            <v>-2467917.8779166662</v>
          </cell>
          <cell r="AM2253">
            <v>-2492620.6920833332</v>
          </cell>
          <cell r="AN2253">
            <v>-2517506.3895833329</v>
          </cell>
          <cell r="AP2253">
            <v>-2568188.46875</v>
          </cell>
          <cell r="AT2253">
            <v>0</v>
          </cell>
        </row>
        <row r="2254">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D2254">
            <v>0</v>
          </cell>
          <cell r="AE2254">
            <v>0</v>
          </cell>
          <cell r="AF2254">
            <v>0</v>
          </cell>
          <cell r="AG2254">
            <v>0</v>
          </cell>
          <cell r="AH2254">
            <v>0</v>
          </cell>
          <cell r="AI2254">
            <v>0</v>
          </cell>
          <cell r="AJ2254">
            <v>0</v>
          </cell>
          <cell r="AK2254">
            <v>0</v>
          </cell>
          <cell r="AL2254">
            <v>0</v>
          </cell>
          <cell r="AM2254">
            <v>0</v>
          </cell>
          <cell r="AN2254">
            <v>0</v>
          </cell>
          <cell r="AP2254">
            <v>0</v>
          </cell>
          <cell r="AT2254">
            <v>0</v>
          </cell>
        </row>
        <row r="2255">
          <cell r="J2255">
            <v>5174706.6399999997</v>
          </cell>
          <cell r="K2255">
            <v>5174706.6399999997</v>
          </cell>
          <cell r="L2255">
            <v>5174706.6399999997</v>
          </cell>
          <cell r="M2255">
            <v>5174706.6399999997</v>
          </cell>
          <cell r="N2255">
            <v>5174706.6399999997</v>
          </cell>
          <cell r="O2255">
            <v>5788525.9400000004</v>
          </cell>
          <cell r="P2255">
            <v>5816651.3600000003</v>
          </cell>
          <cell r="Q2255">
            <v>5816651.3600000003</v>
          </cell>
          <cell r="R2255">
            <v>5816651.3600000003</v>
          </cell>
          <cell r="S2255">
            <v>5816651.3600000003</v>
          </cell>
          <cell r="T2255">
            <v>5816651.3600000003</v>
          </cell>
          <cell r="U2255">
            <v>5816651.3600000003</v>
          </cell>
          <cell r="V2255">
            <v>5816651.3600000003</v>
          </cell>
          <cell r="W2255">
            <v>5816651.3600000003</v>
          </cell>
          <cell r="X2255">
            <v>5816651.3600000003</v>
          </cell>
          <cell r="Y2255">
            <v>5816651.3600000003</v>
          </cell>
          <cell r="Z2255">
            <v>5816651.3600000003</v>
          </cell>
          <cell r="AA2255">
            <v>6395007.2699999996</v>
          </cell>
          <cell r="AD2255">
            <v>5306101.3383333329</v>
          </cell>
          <cell r="AE2255">
            <v>5359596.7316666665</v>
          </cell>
          <cell r="AF2255">
            <v>5413092.1249999991</v>
          </cell>
          <cell r="AG2255">
            <v>5466587.5183333335</v>
          </cell>
          <cell r="AH2255">
            <v>5520082.9116666662</v>
          </cell>
          <cell r="AI2255">
            <v>5573578.3049999997</v>
          </cell>
          <cell r="AJ2255">
            <v>5627073.6983333332</v>
          </cell>
          <cell r="AK2255">
            <v>5680569.0916666659</v>
          </cell>
          <cell r="AL2255">
            <v>5734064.4849999994</v>
          </cell>
          <cell r="AM2255">
            <v>5787559.8783333329</v>
          </cell>
          <cell r="AN2255">
            <v>5839577.6304166662</v>
          </cell>
          <cell r="AP2255">
            <v>5941499.1420833329</v>
          </cell>
          <cell r="AT2255">
            <v>0</v>
          </cell>
        </row>
        <row r="2256">
          <cell r="J2256">
            <v>2209620.63</v>
          </cell>
          <cell r="K2256">
            <v>2209620.63</v>
          </cell>
          <cell r="L2256">
            <v>2209620.63</v>
          </cell>
          <cell r="M2256">
            <v>2209620.63</v>
          </cell>
          <cell r="N2256">
            <v>2209620.63</v>
          </cell>
          <cell r="O2256">
            <v>2493066.79</v>
          </cell>
          <cell r="P2256">
            <v>2506054.4</v>
          </cell>
          <cell r="Q2256">
            <v>2506054.4</v>
          </cell>
          <cell r="R2256">
            <v>2506054.4</v>
          </cell>
          <cell r="S2256">
            <v>2506054.4</v>
          </cell>
          <cell r="T2256">
            <v>2506054.4</v>
          </cell>
          <cell r="U2256">
            <v>2506054.4</v>
          </cell>
          <cell r="V2256">
            <v>2506054.4</v>
          </cell>
          <cell r="W2256">
            <v>2506054.4</v>
          </cell>
          <cell r="X2256">
            <v>2506054.4</v>
          </cell>
          <cell r="Y2256">
            <v>2506054.4</v>
          </cell>
          <cell r="Z2256">
            <v>2506054.4</v>
          </cell>
          <cell r="AA2256">
            <v>2793889.76</v>
          </cell>
          <cell r="AD2256">
            <v>2270295.3645833326</v>
          </cell>
          <cell r="AE2256">
            <v>2294998.1787499995</v>
          </cell>
          <cell r="AF2256">
            <v>2319700.992916666</v>
          </cell>
          <cell r="AG2256">
            <v>2344403.8070833324</v>
          </cell>
          <cell r="AH2256">
            <v>2369106.6212499994</v>
          </cell>
          <cell r="AI2256">
            <v>2393809.4354166663</v>
          </cell>
          <cell r="AJ2256">
            <v>2418512.2495833333</v>
          </cell>
          <cell r="AK2256">
            <v>2443215.0637499993</v>
          </cell>
          <cell r="AL2256">
            <v>2467917.8779166662</v>
          </cell>
          <cell r="AM2256">
            <v>2492620.6920833332</v>
          </cell>
          <cell r="AN2256">
            <v>2517506.3895833329</v>
          </cell>
          <cell r="AP2256">
            <v>2568188.46875</v>
          </cell>
          <cell r="AT2256">
            <v>0</v>
          </cell>
        </row>
        <row r="2257">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D2257">
            <v>0</v>
          </cell>
          <cell r="AE2257">
            <v>0</v>
          </cell>
          <cell r="AF2257">
            <v>0</v>
          </cell>
          <cell r="AG2257">
            <v>0</v>
          </cell>
          <cell r="AH2257">
            <v>0</v>
          </cell>
          <cell r="AI2257">
            <v>0</v>
          </cell>
          <cell r="AJ2257">
            <v>0</v>
          </cell>
          <cell r="AK2257">
            <v>0</v>
          </cell>
          <cell r="AL2257">
            <v>0</v>
          </cell>
          <cell r="AM2257">
            <v>0</v>
          </cell>
          <cell r="AN2257">
            <v>0</v>
          </cell>
          <cell r="AP2257">
            <v>0</v>
          </cell>
          <cell r="AT2257" t="str">
            <v>57</v>
          </cell>
        </row>
        <row r="2258">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D2258">
            <v>0</v>
          </cell>
          <cell r="AE2258">
            <v>0</v>
          </cell>
          <cell r="AF2258">
            <v>0</v>
          </cell>
          <cell r="AG2258">
            <v>0</v>
          </cell>
          <cell r="AH2258">
            <v>0</v>
          </cell>
          <cell r="AI2258">
            <v>0</v>
          </cell>
          <cell r="AJ2258">
            <v>0</v>
          </cell>
          <cell r="AK2258">
            <v>0</v>
          </cell>
          <cell r="AL2258">
            <v>0</v>
          </cell>
          <cell r="AM2258">
            <v>0</v>
          </cell>
          <cell r="AN2258">
            <v>0</v>
          </cell>
          <cell r="AP2258">
            <v>0</v>
          </cell>
          <cell r="AT2258" t="str">
            <v>23</v>
          </cell>
        </row>
        <row r="2259">
          <cell r="J2259">
            <v>0</v>
          </cell>
          <cell r="K2259">
            <v>0</v>
          </cell>
          <cell r="L2259">
            <v>0</v>
          </cell>
          <cell r="M2259">
            <v>0</v>
          </cell>
          <cell r="N2259">
            <v>0</v>
          </cell>
          <cell r="O2259">
            <v>0</v>
          </cell>
          <cell r="P2259">
            <v>0</v>
          </cell>
          <cell r="Q2259">
            <v>-7517481.7000000002</v>
          </cell>
          <cell r="R2259">
            <v>0</v>
          </cell>
          <cell r="S2259">
            <v>0</v>
          </cell>
          <cell r="T2259">
            <v>0</v>
          </cell>
          <cell r="U2259">
            <v>0</v>
          </cell>
          <cell r="V2259">
            <v>0</v>
          </cell>
          <cell r="W2259">
            <v>0</v>
          </cell>
          <cell r="X2259">
            <v>0</v>
          </cell>
          <cell r="Y2259">
            <v>0</v>
          </cell>
          <cell r="Z2259">
            <v>0</v>
          </cell>
          <cell r="AA2259">
            <v>0</v>
          </cell>
          <cell r="AD2259">
            <v>-313228.40416666667</v>
          </cell>
          <cell r="AE2259">
            <v>-626456.80833333335</v>
          </cell>
          <cell r="AF2259">
            <v>-626456.80833333335</v>
          </cell>
          <cell r="AG2259">
            <v>-626456.80833333335</v>
          </cell>
          <cell r="AH2259">
            <v>-626456.80833333335</v>
          </cell>
          <cell r="AI2259">
            <v>-626456.80833333335</v>
          </cell>
          <cell r="AJ2259">
            <v>-626456.80833333335</v>
          </cell>
          <cell r="AK2259">
            <v>-626456.80833333335</v>
          </cell>
          <cell r="AL2259">
            <v>-626456.80833333335</v>
          </cell>
          <cell r="AM2259">
            <v>-626456.80833333335</v>
          </cell>
          <cell r="AN2259">
            <v>-626456.80833333335</v>
          </cell>
          <cell r="AP2259">
            <v>-313228.40416666667</v>
          </cell>
          <cell r="AT2259" t="str">
            <v>57</v>
          </cell>
        </row>
        <row r="2260">
          <cell r="J2260">
            <v>-62260372.530000001</v>
          </cell>
          <cell r="K2260">
            <v>-62246365.829999998</v>
          </cell>
          <cell r="L2260">
            <v>-62246365.829999998</v>
          </cell>
          <cell r="M2260">
            <v>-62246365.829999998</v>
          </cell>
          <cell r="N2260">
            <v>-62946100.609999999</v>
          </cell>
          <cell r="O2260">
            <v>-62946100.609999999</v>
          </cell>
          <cell r="P2260">
            <v>-62946100.609999999</v>
          </cell>
          <cell r="Q2260">
            <v>-61453331.560000002</v>
          </cell>
          <cell r="R2260">
            <v>-61453331.560000002</v>
          </cell>
          <cell r="S2260">
            <v>-61453331.560000002</v>
          </cell>
          <cell r="T2260">
            <v>-61036700.759999998</v>
          </cell>
          <cell r="U2260">
            <v>-61036700.759999998</v>
          </cell>
          <cell r="V2260">
            <v>-61036700.759999998</v>
          </cell>
          <cell r="W2260">
            <v>-60980358.170000002</v>
          </cell>
          <cell r="X2260">
            <v>-60980358.170000002</v>
          </cell>
          <cell r="Y2260">
            <v>-60980358.170000002</v>
          </cell>
          <cell r="Z2260">
            <v>-61657705.950000003</v>
          </cell>
          <cell r="AA2260">
            <v>-61657705.950000003</v>
          </cell>
          <cell r="AD2260">
            <v>-62630746.226249993</v>
          </cell>
          <cell r="AE2260">
            <v>-62469064.788749993</v>
          </cell>
          <cell r="AF2260">
            <v>-62307383.351249993</v>
          </cell>
          <cell r="AG2260">
            <v>-62175556.308749996</v>
          </cell>
          <cell r="AH2260">
            <v>-62073583.661249995</v>
          </cell>
          <cell r="AI2260">
            <v>-61971611.013749994</v>
          </cell>
          <cell r="AJ2260">
            <v>-61867874.370833337</v>
          </cell>
          <cell r="AK2260">
            <v>-61762373.732499994</v>
          </cell>
          <cell r="AL2260">
            <v>-61656873.094166659</v>
          </cell>
          <cell r="AM2260">
            <v>-61550439.664166652</v>
          </cell>
          <cell r="AN2260">
            <v>-61443073.442499995</v>
          </cell>
          <cell r="AP2260">
            <v>-61005530.601666681</v>
          </cell>
          <cell r="AT2260" t="str">
            <v>57</v>
          </cell>
        </row>
        <row r="2261">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D2261">
            <v>0</v>
          </cell>
          <cell r="AE2261">
            <v>0</v>
          </cell>
          <cell r="AF2261">
            <v>0</v>
          </cell>
          <cell r="AG2261">
            <v>0</v>
          </cell>
          <cell r="AH2261">
            <v>0</v>
          </cell>
          <cell r="AI2261">
            <v>0</v>
          </cell>
          <cell r="AJ2261">
            <v>0</v>
          </cell>
          <cell r="AK2261">
            <v>0</v>
          </cell>
          <cell r="AL2261">
            <v>0</v>
          </cell>
          <cell r="AM2261">
            <v>0</v>
          </cell>
          <cell r="AN2261">
            <v>0</v>
          </cell>
          <cell r="AP2261">
            <v>0</v>
          </cell>
          <cell r="AT2261" t="str">
            <v>57</v>
          </cell>
        </row>
        <row r="2262">
          <cell r="J2262">
            <v>-7832248.7199999997</v>
          </cell>
          <cell r="K2262">
            <v>-7758521.7599999998</v>
          </cell>
          <cell r="L2262">
            <v>-7684794.7999999998</v>
          </cell>
          <cell r="M2262">
            <v>-7611067.8399999999</v>
          </cell>
          <cell r="N2262">
            <v>-7537340.8799999999</v>
          </cell>
          <cell r="O2262">
            <v>-7463613.9199999999</v>
          </cell>
          <cell r="P2262">
            <v>-7389886.96</v>
          </cell>
          <cell r="Q2262">
            <v>-7316160</v>
          </cell>
          <cell r="R2262">
            <v>-7242433.04</v>
          </cell>
          <cell r="S2262">
            <v>-7168706.0800000001</v>
          </cell>
          <cell r="T2262">
            <v>-7094979.1200000001</v>
          </cell>
          <cell r="U2262">
            <v>-7021252.1600000001</v>
          </cell>
          <cell r="V2262">
            <v>-6947525.2000000002</v>
          </cell>
          <cell r="W2262">
            <v>-6873798.2400000002</v>
          </cell>
          <cell r="X2262">
            <v>-6800071.2800000003</v>
          </cell>
          <cell r="Y2262">
            <v>-6726344.3200000003</v>
          </cell>
          <cell r="Z2262">
            <v>-6652617.3600000003</v>
          </cell>
          <cell r="AA2262">
            <v>-6578890.4000000004</v>
          </cell>
          <cell r="AD2262">
            <v>-7758521.7599999988</v>
          </cell>
          <cell r="AE2262">
            <v>-7684794.799999998</v>
          </cell>
          <cell r="AF2262">
            <v>-7611067.8400000008</v>
          </cell>
          <cell r="AG2262">
            <v>-7537340.8799999999</v>
          </cell>
          <cell r="AH2262">
            <v>-7463613.9200000009</v>
          </cell>
          <cell r="AI2262">
            <v>-7389886.96</v>
          </cell>
          <cell r="AJ2262">
            <v>-7316160</v>
          </cell>
          <cell r="AK2262">
            <v>-7242433.04</v>
          </cell>
          <cell r="AL2262">
            <v>-7168706.0799999991</v>
          </cell>
          <cell r="AM2262">
            <v>-7094979.1200000001</v>
          </cell>
          <cell r="AN2262">
            <v>-7021252.1600000001</v>
          </cell>
          <cell r="AP2262">
            <v>-6873798.2399999993</v>
          </cell>
          <cell r="AT2262" t="str">
            <v>57</v>
          </cell>
        </row>
        <row r="2263">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D2263">
            <v>0</v>
          </cell>
          <cell r="AE2263">
            <v>0</v>
          </cell>
          <cell r="AF2263">
            <v>0</v>
          </cell>
          <cell r="AG2263">
            <v>0</v>
          </cell>
          <cell r="AH2263">
            <v>0</v>
          </cell>
          <cell r="AI2263">
            <v>0</v>
          </cell>
          <cell r="AJ2263">
            <v>0</v>
          </cell>
          <cell r="AK2263">
            <v>0</v>
          </cell>
          <cell r="AL2263">
            <v>0</v>
          </cell>
          <cell r="AM2263">
            <v>0</v>
          </cell>
          <cell r="AN2263">
            <v>0</v>
          </cell>
          <cell r="AP2263">
            <v>0</v>
          </cell>
          <cell r="AT2263" t="str">
            <v>57</v>
          </cell>
        </row>
        <row r="2264">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D2264">
            <v>0</v>
          </cell>
          <cell r="AE2264">
            <v>0</v>
          </cell>
          <cell r="AF2264">
            <v>0</v>
          </cell>
          <cell r="AG2264">
            <v>0</v>
          </cell>
          <cell r="AH2264">
            <v>0</v>
          </cell>
          <cell r="AI2264">
            <v>0</v>
          </cell>
          <cell r="AJ2264">
            <v>0</v>
          </cell>
          <cell r="AK2264">
            <v>0</v>
          </cell>
          <cell r="AL2264">
            <v>0</v>
          </cell>
          <cell r="AM2264">
            <v>0</v>
          </cell>
          <cell r="AN2264">
            <v>0</v>
          </cell>
          <cell r="AP2264">
            <v>0</v>
          </cell>
          <cell r="AT2264">
            <v>0</v>
          </cell>
        </row>
        <row r="2265">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D2265">
            <v>-26362.523333333331</v>
          </cell>
          <cell r="AE2265">
            <v>-12544.189166666669</v>
          </cell>
          <cell r="AF2265">
            <v>-3402.0333333333333</v>
          </cell>
          <cell r="AG2265">
            <v>0</v>
          </cell>
          <cell r="AH2265">
            <v>0</v>
          </cell>
          <cell r="AI2265">
            <v>0</v>
          </cell>
          <cell r="AJ2265">
            <v>0</v>
          </cell>
          <cell r="AK2265">
            <v>0</v>
          </cell>
          <cell r="AL2265">
            <v>0</v>
          </cell>
          <cell r="AM2265">
            <v>0</v>
          </cell>
          <cell r="AN2265">
            <v>0</v>
          </cell>
          <cell r="AP2265">
            <v>0</v>
          </cell>
          <cell r="AT2265" t="str">
            <v>57</v>
          </cell>
        </row>
        <row r="2266">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D2266">
            <v>-9762.4858333333341</v>
          </cell>
          <cell r="AE2266">
            <v>-3511.375</v>
          </cell>
          <cell r="AF2266">
            <v>-611.85916666666674</v>
          </cell>
          <cell r="AG2266">
            <v>0</v>
          </cell>
          <cell r="AH2266">
            <v>0</v>
          </cell>
          <cell r="AI2266">
            <v>0</v>
          </cell>
          <cell r="AJ2266">
            <v>0</v>
          </cell>
          <cell r="AK2266">
            <v>0</v>
          </cell>
          <cell r="AL2266">
            <v>0</v>
          </cell>
          <cell r="AM2266">
            <v>0</v>
          </cell>
          <cell r="AN2266">
            <v>0</v>
          </cell>
          <cell r="AP2266">
            <v>0</v>
          </cell>
          <cell r="AT2266" t="str">
            <v>57</v>
          </cell>
        </row>
        <row r="2267">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D2267">
            <v>0</v>
          </cell>
          <cell r="AE2267">
            <v>0</v>
          </cell>
          <cell r="AF2267">
            <v>0</v>
          </cell>
          <cell r="AG2267">
            <v>0</v>
          </cell>
          <cell r="AH2267">
            <v>0</v>
          </cell>
          <cell r="AI2267">
            <v>0</v>
          </cell>
          <cell r="AJ2267">
            <v>0</v>
          </cell>
          <cell r="AK2267">
            <v>0</v>
          </cell>
          <cell r="AL2267">
            <v>0</v>
          </cell>
          <cell r="AM2267">
            <v>0</v>
          </cell>
          <cell r="AN2267">
            <v>0</v>
          </cell>
          <cell r="AP2267">
            <v>0</v>
          </cell>
          <cell r="AT2267" t="str">
            <v>23</v>
          </cell>
        </row>
        <row r="2268">
          <cell r="J2268">
            <v>-66327.199999999997</v>
          </cell>
          <cell r="K2268">
            <v>-62642.36</v>
          </cell>
          <cell r="L2268">
            <v>-58957.52</v>
          </cell>
          <cell r="M2268">
            <v>-55272.68</v>
          </cell>
          <cell r="N2268">
            <v>-51587.839999999997</v>
          </cell>
          <cell r="O2268">
            <v>-47903</v>
          </cell>
          <cell r="P2268">
            <v>-44218.16</v>
          </cell>
          <cell r="Q2268">
            <v>-40533.32</v>
          </cell>
          <cell r="R2268">
            <v>-36848.480000000003</v>
          </cell>
          <cell r="S2268">
            <v>-33163.64</v>
          </cell>
          <cell r="T2268">
            <v>-29478.799999999999</v>
          </cell>
          <cell r="U2268">
            <v>-25793.96</v>
          </cell>
          <cell r="V2268">
            <v>-22109.119999999999</v>
          </cell>
          <cell r="W2268">
            <v>-18424.28</v>
          </cell>
          <cell r="X2268">
            <v>-14739.44</v>
          </cell>
          <cell r="Y2268">
            <v>-11054.6</v>
          </cell>
          <cell r="Z2268">
            <v>-7369.76</v>
          </cell>
          <cell r="AA2268">
            <v>-3684.92</v>
          </cell>
          <cell r="AD2268">
            <v>-62642.360000000008</v>
          </cell>
          <cell r="AE2268">
            <v>-58957.52</v>
          </cell>
          <cell r="AF2268">
            <v>-55272.68</v>
          </cell>
          <cell r="AG2268">
            <v>-51587.840000000004</v>
          </cell>
          <cell r="AH2268">
            <v>-47903</v>
          </cell>
          <cell r="AI2268">
            <v>-44218.16</v>
          </cell>
          <cell r="AJ2268">
            <v>-40533.32</v>
          </cell>
          <cell r="AK2268">
            <v>-36848.480000000003</v>
          </cell>
          <cell r="AL2268">
            <v>-33163.64</v>
          </cell>
          <cell r="AM2268">
            <v>-29478.799999999999</v>
          </cell>
          <cell r="AN2268">
            <v>-25793.960000000003</v>
          </cell>
          <cell r="AP2268">
            <v>-18577.805000000004</v>
          </cell>
          <cell r="AT2268" t="str">
            <v>26</v>
          </cell>
        </row>
        <row r="2269">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D2269">
            <v>0</v>
          </cell>
          <cell r="AE2269">
            <v>0</v>
          </cell>
          <cell r="AF2269">
            <v>0</v>
          </cell>
          <cell r="AG2269">
            <v>0</v>
          </cell>
          <cell r="AH2269">
            <v>0</v>
          </cell>
          <cell r="AI2269">
            <v>0</v>
          </cell>
          <cell r="AJ2269">
            <v>0</v>
          </cell>
          <cell r="AK2269">
            <v>0</v>
          </cell>
          <cell r="AL2269">
            <v>0</v>
          </cell>
          <cell r="AM2269">
            <v>0</v>
          </cell>
          <cell r="AN2269">
            <v>0</v>
          </cell>
          <cell r="AP2269">
            <v>0</v>
          </cell>
          <cell r="AT2269">
            <v>0</v>
          </cell>
        </row>
        <row r="2270">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D2270">
            <v>0</v>
          </cell>
          <cell r="AE2270">
            <v>0</v>
          </cell>
          <cell r="AF2270">
            <v>0</v>
          </cell>
          <cell r="AG2270">
            <v>0</v>
          </cell>
          <cell r="AH2270">
            <v>0</v>
          </cell>
          <cell r="AI2270">
            <v>0</v>
          </cell>
          <cell r="AJ2270">
            <v>0</v>
          </cell>
          <cell r="AK2270">
            <v>0</v>
          </cell>
          <cell r="AL2270">
            <v>0</v>
          </cell>
          <cell r="AM2270">
            <v>0</v>
          </cell>
          <cell r="AN2270">
            <v>0</v>
          </cell>
          <cell r="AP2270">
            <v>0</v>
          </cell>
          <cell r="AT2270">
            <v>0</v>
          </cell>
        </row>
        <row r="2271">
          <cell r="J2271">
            <v>-15154.75</v>
          </cell>
          <cell r="K2271">
            <v>-15154.75</v>
          </cell>
          <cell r="L2271">
            <v>-15154.75</v>
          </cell>
          <cell r="M2271">
            <v>-15154.75</v>
          </cell>
          <cell r="N2271">
            <v>-15154.75</v>
          </cell>
          <cell r="O2271">
            <v>-15154.75</v>
          </cell>
          <cell r="P2271">
            <v>-15154.75</v>
          </cell>
          <cell r="Q2271">
            <v>-15154.75</v>
          </cell>
          <cell r="R2271">
            <v>-15154.75</v>
          </cell>
          <cell r="S2271">
            <v>-15154.75</v>
          </cell>
          <cell r="T2271">
            <v>-15154.75</v>
          </cell>
          <cell r="U2271">
            <v>-15154.75</v>
          </cell>
          <cell r="V2271">
            <v>-15154.75</v>
          </cell>
          <cell r="W2271">
            <v>-15154.75</v>
          </cell>
          <cell r="X2271">
            <v>-15154.75</v>
          </cell>
          <cell r="Y2271">
            <v>-15154.75</v>
          </cell>
          <cell r="Z2271">
            <v>-15154.75</v>
          </cell>
          <cell r="AA2271">
            <v>-15154.75</v>
          </cell>
          <cell r="AD2271">
            <v>-15154.75</v>
          </cell>
          <cell r="AE2271">
            <v>-15154.75</v>
          </cell>
          <cell r="AF2271">
            <v>-15154.75</v>
          </cell>
          <cell r="AG2271">
            <v>-15154.75</v>
          </cell>
          <cell r="AH2271">
            <v>-15154.75</v>
          </cell>
          <cell r="AI2271">
            <v>-15154.75</v>
          </cell>
          <cell r="AJ2271">
            <v>-15154.75</v>
          </cell>
          <cell r="AK2271">
            <v>-15154.75</v>
          </cell>
          <cell r="AL2271">
            <v>-15154.75</v>
          </cell>
          <cell r="AM2271">
            <v>-15154.75</v>
          </cell>
          <cell r="AN2271">
            <v>-15154.75</v>
          </cell>
          <cell r="AP2271">
            <v>-15154.75</v>
          </cell>
          <cell r="AT2271">
            <v>0</v>
          </cell>
        </row>
        <row r="2272">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D2272">
            <v>0</v>
          </cell>
          <cell r="AE2272">
            <v>0</v>
          </cell>
          <cell r="AF2272">
            <v>0</v>
          </cell>
          <cell r="AG2272">
            <v>0</v>
          </cell>
          <cell r="AH2272">
            <v>0</v>
          </cell>
          <cell r="AI2272">
            <v>0</v>
          </cell>
          <cell r="AJ2272">
            <v>0</v>
          </cell>
          <cell r="AK2272">
            <v>0</v>
          </cell>
          <cell r="AL2272">
            <v>0</v>
          </cell>
          <cell r="AM2272">
            <v>0</v>
          </cell>
          <cell r="AN2272">
            <v>0</v>
          </cell>
          <cell r="AP2272">
            <v>0</v>
          </cell>
          <cell r="AT2272">
            <v>0</v>
          </cell>
        </row>
        <row r="2273">
          <cell r="J2273">
            <v>-50468.17</v>
          </cell>
          <cell r="K2273">
            <v>-50468.17</v>
          </cell>
          <cell r="L2273">
            <v>-50468.17</v>
          </cell>
          <cell r="M2273">
            <v>-50468.17</v>
          </cell>
          <cell r="N2273">
            <v>-50468.17</v>
          </cell>
          <cell r="O2273">
            <v>-50468.17</v>
          </cell>
          <cell r="P2273">
            <v>-50468.17</v>
          </cell>
          <cell r="Q2273">
            <v>-50468.17</v>
          </cell>
          <cell r="R2273">
            <v>-50468.17</v>
          </cell>
          <cell r="S2273">
            <v>-50468.17</v>
          </cell>
          <cell r="T2273">
            <v>-50468.17</v>
          </cell>
          <cell r="U2273">
            <v>-50468.17</v>
          </cell>
          <cell r="V2273">
            <v>-50468.17</v>
          </cell>
          <cell r="W2273">
            <v>-50468.17</v>
          </cell>
          <cell r="X2273">
            <v>-50468.17</v>
          </cell>
          <cell r="Y2273">
            <v>-50468.17</v>
          </cell>
          <cell r="Z2273">
            <v>-50468.17</v>
          </cell>
          <cell r="AA2273">
            <v>-50468.17</v>
          </cell>
          <cell r="AD2273">
            <v>-50468.169999999991</v>
          </cell>
          <cell r="AE2273">
            <v>-50468.169999999991</v>
          </cell>
          <cell r="AF2273">
            <v>-50468.169999999991</v>
          </cell>
          <cell r="AG2273">
            <v>-50468.169999999991</v>
          </cell>
          <cell r="AH2273">
            <v>-50468.169999999991</v>
          </cell>
          <cell r="AI2273">
            <v>-50468.169999999991</v>
          </cell>
          <cell r="AJ2273">
            <v>-50468.169999999991</v>
          </cell>
          <cell r="AK2273">
            <v>-50468.169999999991</v>
          </cell>
          <cell r="AL2273">
            <v>-50468.169999999991</v>
          </cell>
          <cell r="AM2273">
            <v>-50468.169999999991</v>
          </cell>
          <cell r="AN2273">
            <v>-50468.169999999991</v>
          </cell>
          <cell r="AP2273">
            <v>-50468.169999999991</v>
          </cell>
          <cell r="AT2273">
            <v>0</v>
          </cell>
        </row>
        <row r="2274">
          <cell r="J2274">
            <v>-51042</v>
          </cell>
          <cell r="K2274">
            <v>-751584.99</v>
          </cell>
          <cell r="L2274">
            <v>-821697.73</v>
          </cell>
          <cell r="M2274">
            <v>-972162</v>
          </cell>
          <cell r="N2274">
            <v>-368806</v>
          </cell>
          <cell r="O2274">
            <v>-740055</v>
          </cell>
          <cell r="P2274">
            <v>-1418405</v>
          </cell>
          <cell r="Q2274">
            <v>-1257407</v>
          </cell>
          <cell r="R2274">
            <v>-1257407</v>
          </cell>
          <cell r="S2274">
            <v>-1257407</v>
          </cell>
          <cell r="T2274">
            <v>0</v>
          </cell>
          <cell r="U2274">
            <v>0</v>
          </cell>
          <cell r="V2274">
            <v>0</v>
          </cell>
          <cell r="W2274">
            <v>0</v>
          </cell>
          <cell r="X2274">
            <v>0</v>
          </cell>
          <cell r="Y2274">
            <v>0</v>
          </cell>
          <cell r="Z2274">
            <v>0</v>
          </cell>
          <cell r="AA2274">
            <v>0</v>
          </cell>
          <cell r="AD2274">
            <v>-479371.35166666663</v>
          </cell>
          <cell r="AE2274">
            <v>-584155.26833333331</v>
          </cell>
          <cell r="AF2274">
            <v>-688939.18499999994</v>
          </cell>
          <cell r="AG2274">
            <v>-741331.1433333332</v>
          </cell>
          <cell r="AH2274">
            <v>-741331.1433333332</v>
          </cell>
          <cell r="AI2274">
            <v>-739204.3933333332</v>
          </cell>
          <cell r="AJ2274">
            <v>-705761.6020833333</v>
          </cell>
          <cell r="AK2274">
            <v>-640208.15541666665</v>
          </cell>
          <cell r="AL2274">
            <v>-565464</v>
          </cell>
          <cell r="AM2274">
            <v>-509590.33333333331</v>
          </cell>
          <cell r="AN2274">
            <v>-463387.79166666669</v>
          </cell>
          <cell r="AP2274">
            <v>-261959.79166666666</v>
          </cell>
          <cell r="AT2274" t="str">
            <v>57</v>
          </cell>
        </row>
        <row r="2275">
          <cell r="J2275">
            <v>-9068170</v>
          </cell>
          <cell r="K2275">
            <v>-10562901.4</v>
          </cell>
          <cell r="L2275">
            <v>-11185871.85</v>
          </cell>
          <cell r="M2275">
            <v>-11943114</v>
          </cell>
          <cell r="N2275">
            <v>-13260885</v>
          </cell>
          <cell r="O2275">
            <v>-14725142</v>
          </cell>
          <cell r="P2275">
            <v>-20322308</v>
          </cell>
          <cell r="Q2275">
            <v>-19589757</v>
          </cell>
          <cell r="R2275">
            <v>-19589757</v>
          </cell>
          <cell r="S2275">
            <v>-19589757</v>
          </cell>
          <cell r="T2275">
            <v>0</v>
          </cell>
          <cell r="U2275">
            <v>0</v>
          </cell>
          <cell r="V2275">
            <v>0</v>
          </cell>
          <cell r="W2275">
            <v>0</v>
          </cell>
          <cell r="X2275">
            <v>0</v>
          </cell>
          <cell r="Y2275">
            <v>0</v>
          </cell>
          <cell r="Z2275">
            <v>0</v>
          </cell>
          <cell r="AA2275">
            <v>0</v>
          </cell>
          <cell r="AD2275">
            <v>-12147708.0625</v>
          </cell>
          <cell r="AE2275">
            <v>-12948535.479166666</v>
          </cell>
          <cell r="AF2275">
            <v>-13749362.895833334</v>
          </cell>
          <cell r="AG2275">
            <v>-13733950.4375</v>
          </cell>
          <cell r="AH2275">
            <v>-12902298.104166666</v>
          </cell>
          <cell r="AI2275">
            <v>-12108631.520833334</v>
          </cell>
          <cell r="AJ2275">
            <v>-11290670.212499999</v>
          </cell>
          <cell r="AK2275">
            <v>-10384471.327083332</v>
          </cell>
          <cell r="AL2275">
            <v>-9420763.583333334</v>
          </cell>
          <cell r="AM2275">
            <v>-8370596.958333333</v>
          </cell>
          <cell r="AN2275">
            <v>-7204512.5</v>
          </cell>
          <cell r="AP2275">
            <v>-4101345.7833333332</v>
          </cell>
          <cell r="AT2275" t="str">
            <v>57</v>
          </cell>
        </row>
        <row r="2276">
          <cell r="J2276">
            <v>-171817.53</v>
          </cell>
          <cell r="K2276">
            <v>-169571.09</v>
          </cell>
          <cell r="L2276">
            <v>-167324.65</v>
          </cell>
          <cell r="M2276">
            <v>-165078.21</v>
          </cell>
          <cell r="N2276">
            <v>-162831.76999999999</v>
          </cell>
          <cell r="O2276">
            <v>-160585.32999999999</v>
          </cell>
          <cell r="P2276">
            <v>-158338.89000000001</v>
          </cell>
          <cell r="Q2276">
            <v>-156092.45000000001</v>
          </cell>
          <cell r="R2276">
            <v>-153846.01</v>
          </cell>
          <cell r="S2276">
            <v>-151599.57</v>
          </cell>
          <cell r="T2276">
            <v>-149353.13</v>
          </cell>
          <cell r="U2276">
            <v>-147106.69</v>
          </cell>
          <cell r="V2276">
            <v>-144860.25</v>
          </cell>
          <cell r="W2276">
            <v>-142613.81</v>
          </cell>
          <cell r="X2276">
            <v>-140367.37</v>
          </cell>
          <cell r="Y2276">
            <v>-138120.93</v>
          </cell>
          <cell r="Z2276">
            <v>-135874.49</v>
          </cell>
          <cell r="AA2276">
            <v>-133628.04999999999</v>
          </cell>
          <cell r="AD2276">
            <v>-169571.09000000003</v>
          </cell>
          <cell r="AE2276">
            <v>-167324.65000000002</v>
          </cell>
          <cell r="AF2276">
            <v>-165078.21</v>
          </cell>
          <cell r="AG2276">
            <v>-162831.76999999999</v>
          </cell>
          <cell r="AH2276">
            <v>-160585.32999999999</v>
          </cell>
          <cell r="AI2276">
            <v>-158338.89000000001</v>
          </cell>
          <cell r="AJ2276">
            <v>-156092.45000000001</v>
          </cell>
          <cell r="AK2276">
            <v>-153846.00999999998</v>
          </cell>
          <cell r="AL2276">
            <v>-151599.57</v>
          </cell>
          <cell r="AM2276">
            <v>-149353.13</v>
          </cell>
          <cell r="AN2276">
            <v>-147106.68999999997</v>
          </cell>
          <cell r="AP2276">
            <v>-142613.81000000003</v>
          </cell>
          <cell r="AT2276">
            <v>0</v>
          </cell>
        </row>
        <row r="2277">
          <cell r="J2277">
            <v>-5563914.6500000004</v>
          </cell>
          <cell r="K2277">
            <v>-5782581.9000000004</v>
          </cell>
          <cell r="L2277">
            <v>-5882297.4800000004</v>
          </cell>
          <cell r="M2277">
            <v>-6060449.5099999998</v>
          </cell>
          <cell r="N2277">
            <v>-6298853.25</v>
          </cell>
          <cell r="O2277">
            <v>-6395065.6200000001</v>
          </cell>
          <cell r="P2277">
            <v>-6475210.4900000002</v>
          </cell>
          <cell r="Q2277">
            <v>-6040806.1600000001</v>
          </cell>
          <cell r="R2277">
            <v>-5949003.04</v>
          </cell>
          <cell r="S2277">
            <v>-6066083.9000000004</v>
          </cell>
          <cell r="T2277">
            <v>-6290199.9000000004</v>
          </cell>
          <cell r="U2277">
            <v>-6532213.2999999998</v>
          </cell>
          <cell r="V2277">
            <v>-6534913.5899999999</v>
          </cell>
          <cell r="W2277">
            <v>-6675741.9699999997</v>
          </cell>
          <cell r="X2277">
            <v>-6678660.3300000001</v>
          </cell>
          <cell r="Y2277">
            <v>-6775663.4299999997</v>
          </cell>
          <cell r="Z2277">
            <v>-7095498.2300000004</v>
          </cell>
          <cell r="AA2277">
            <v>-7179379.6399999997</v>
          </cell>
          <cell r="AD2277">
            <v>-5633944.2816666663</v>
          </cell>
          <cell r="AE2277">
            <v>-5759632.5470833331</v>
          </cell>
          <cell r="AF2277">
            <v>-5873744.9454166666</v>
          </cell>
          <cell r="AG2277">
            <v>-5968659.6966666663</v>
          </cell>
          <cell r="AH2277">
            <v>-6062988.8591666669</v>
          </cell>
          <cell r="AI2277">
            <v>-6151848.2225000001</v>
          </cell>
          <cell r="AJ2277">
            <v>-6229521.5145833334</v>
          </cell>
          <cell r="AK2277">
            <v>-6299918.3029166656</v>
          </cell>
          <cell r="AL2277">
            <v>-6362900.668333333</v>
          </cell>
          <cell r="AM2277">
            <v>-6425894.7891666656</v>
          </cell>
          <cell r="AN2277">
            <v>-6491768.0808333317</v>
          </cell>
          <cell r="AP2277">
            <v>-6583328.4787500007</v>
          </cell>
          <cell r="AT2277" t="str">
            <v>23</v>
          </cell>
        </row>
        <row r="2278">
          <cell r="J2278">
            <v>16894.34</v>
          </cell>
          <cell r="K2278">
            <v>0</v>
          </cell>
          <cell r="L2278">
            <v>-6202.69</v>
          </cell>
          <cell r="M2278">
            <v>-10865.42</v>
          </cell>
          <cell r="N2278">
            <v>0</v>
          </cell>
          <cell r="O2278">
            <v>-4307.6499999999996</v>
          </cell>
          <cell r="P2278">
            <v>-9091.81</v>
          </cell>
          <cell r="Q2278">
            <v>0</v>
          </cell>
          <cell r="R2278">
            <v>35209.96</v>
          </cell>
          <cell r="S2278">
            <v>28571.69</v>
          </cell>
          <cell r="T2278">
            <v>0</v>
          </cell>
          <cell r="U2278">
            <v>-8880.9500000000007</v>
          </cell>
          <cell r="V2278">
            <v>-15929.99</v>
          </cell>
          <cell r="W2278">
            <v>0</v>
          </cell>
          <cell r="X2278">
            <v>-7065.36</v>
          </cell>
          <cell r="Y2278">
            <v>-14169.37</v>
          </cell>
          <cell r="Z2278">
            <v>0</v>
          </cell>
          <cell r="AA2278">
            <v>-7154.9</v>
          </cell>
          <cell r="AD2278">
            <v>-491.55083333333323</v>
          </cell>
          <cell r="AE2278">
            <v>975.53083333333336</v>
          </cell>
          <cell r="AF2278">
            <v>3633.0995833333332</v>
          </cell>
          <cell r="AG2278">
            <v>4823.5866666666661</v>
          </cell>
          <cell r="AH2278">
            <v>4133.7712499999998</v>
          </cell>
          <cell r="AI2278">
            <v>2076.2754166666668</v>
          </cell>
          <cell r="AJ2278">
            <v>708.59500000000014</v>
          </cell>
          <cell r="AK2278">
            <v>672.65041666666696</v>
          </cell>
          <cell r="AL2278">
            <v>499.0412500000005</v>
          </cell>
          <cell r="AM2278">
            <v>361.37666666666718</v>
          </cell>
          <cell r="AN2278">
            <v>242.74125000000004</v>
          </cell>
          <cell r="AP2278">
            <v>3035.2316666666666</v>
          </cell>
          <cell r="AT2278" t="str">
            <v>23</v>
          </cell>
        </row>
        <row r="2279">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D2279">
            <v>0</v>
          </cell>
          <cell r="AE2279">
            <v>0</v>
          </cell>
          <cell r="AF2279">
            <v>0</v>
          </cell>
          <cell r="AG2279">
            <v>0</v>
          </cell>
          <cell r="AH2279">
            <v>0</v>
          </cell>
          <cell r="AI2279">
            <v>0</v>
          </cell>
          <cell r="AJ2279">
            <v>0</v>
          </cell>
          <cell r="AK2279">
            <v>0</v>
          </cell>
          <cell r="AL2279">
            <v>0</v>
          </cell>
          <cell r="AM2279">
            <v>0</v>
          </cell>
          <cell r="AN2279">
            <v>0</v>
          </cell>
          <cell r="AP2279">
            <v>0</v>
          </cell>
          <cell r="AT2279" t="str">
            <v>23</v>
          </cell>
        </row>
        <row r="2280">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D2280">
            <v>0</v>
          </cell>
          <cell r="AE2280">
            <v>0</v>
          </cell>
          <cell r="AF2280">
            <v>0</v>
          </cell>
          <cell r="AG2280">
            <v>0</v>
          </cell>
          <cell r="AH2280">
            <v>0</v>
          </cell>
          <cell r="AI2280">
            <v>0</v>
          </cell>
          <cell r="AJ2280">
            <v>0</v>
          </cell>
          <cell r="AK2280">
            <v>0</v>
          </cell>
          <cell r="AL2280">
            <v>0</v>
          </cell>
          <cell r="AM2280">
            <v>0</v>
          </cell>
          <cell r="AN2280">
            <v>0</v>
          </cell>
          <cell r="AP2280">
            <v>0</v>
          </cell>
          <cell r="AT2280" t="str">
            <v>57</v>
          </cell>
        </row>
        <row r="2281">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D2281">
            <v>0</v>
          </cell>
          <cell r="AE2281">
            <v>0</v>
          </cell>
          <cell r="AF2281">
            <v>0</v>
          </cell>
          <cell r="AG2281">
            <v>0</v>
          </cell>
          <cell r="AH2281">
            <v>0</v>
          </cell>
          <cell r="AI2281">
            <v>0</v>
          </cell>
          <cell r="AJ2281">
            <v>0</v>
          </cell>
          <cell r="AK2281">
            <v>0</v>
          </cell>
          <cell r="AL2281">
            <v>0</v>
          </cell>
          <cell r="AM2281">
            <v>0</v>
          </cell>
          <cell r="AN2281">
            <v>0</v>
          </cell>
          <cell r="AP2281">
            <v>0</v>
          </cell>
          <cell r="AT2281" t="str">
            <v>57</v>
          </cell>
        </row>
        <row r="2282">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D2282">
            <v>0</v>
          </cell>
          <cell r="AE2282">
            <v>0</v>
          </cell>
          <cell r="AF2282">
            <v>0</v>
          </cell>
          <cell r="AG2282">
            <v>0</v>
          </cell>
          <cell r="AH2282">
            <v>0</v>
          </cell>
          <cell r="AI2282">
            <v>0</v>
          </cell>
          <cell r="AJ2282">
            <v>0</v>
          </cell>
          <cell r="AK2282">
            <v>0</v>
          </cell>
          <cell r="AL2282">
            <v>0</v>
          </cell>
          <cell r="AM2282">
            <v>0</v>
          </cell>
          <cell r="AN2282">
            <v>0</v>
          </cell>
          <cell r="AP2282">
            <v>0</v>
          </cell>
          <cell r="AT2282">
            <v>0</v>
          </cell>
        </row>
        <row r="2283">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D2283">
            <v>0</v>
          </cell>
          <cell r="AE2283">
            <v>0</v>
          </cell>
          <cell r="AF2283">
            <v>0</v>
          </cell>
          <cell r="AG2283">
            <v>0</v>
          </cell>
          <cell r="AH2283">
            <v>0</v>
          </cell>
          <cell r="AI2283">
            <v>0</v>
          </cell>
          <cell r="AJ2283">
            <v>0</v>
          </cell>
          <cell r="AK2283">
            <v>0</v>
          </cell>
          <cell r="AL2283">
            <v>0</v>
          </cell>
          <cell r="AM2283">
            <v>0</v>
          </cell>
          <cell r="AN2283">
            <v>0</v>
          </cell>
          <cell r="AP2283">
            <v>0</v>
          </cell>
          <cell r="AT2283" t="str">
            <v>23</v>
          </cell>
        </row>
        <row r="2284">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D2284">
            <v>0</v>
          </cell>
          <cell r="AE2284">
            <v>0</v>
          </cell>
          <cell r="AF2284">
            <v>0</v>
          </cell>
          <cell r="AG2284">
            <v>0</v>
          </cell>
          <cell r="AH2284">
            <v>0</v>
          </cell>
          <cell r="AI2284">
            <v>0</v>
          </cell>
          <cell r="AJ2284">
            <v>0</v>
          </cell>
          <cell r="AK2284">
            <v>0</v>
          </cell>
          <cell r="AL2284">
            <v>0</v>
          </cell>
          <cell r="AM2284">
            <v>0</v>
          </cell>
          <cell r="AN2284">
            <v>0</v>
          </cell>
          <cell r="AP2284">
            <v>0</v>
          </cell>
          <cell r="AT2284" t="str">
            <v>23</v>
          </cell>
        </row>
        <row r="2285">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D2285">
            <v>0</v>
          </cell>
          <cell r="AE2285">
            <v>0</v>
          </cell>
          <cell r="AF2285">
            <v>0</v>
          </cell>
          <cell r="AG2285">
            <v>0</v>
          </cell>
          <cell r="AH2285">
            <v>0</v>
          </cell>
          <cell r="AI2285">
            <v>0</v>
          </cell>
          <cell r="AJ2285">
            <v>0</v>
          </cell>
          <cell r="AK2285">
            <v>0</v>
          </cell>
          <cell r="AL2285">
            <v>0</v>
          </cell>
          <cell r="AM2285">
            <v>0</v>
          </cell>
          <cell r="AN2285">
            <v>0</v>
          </cell>
          <cell r="AP2285">
            <v>0</v>
          </cell>
          <cell r="AT2285" t="str">
            <v>23</v>
          </cell>
        </row>
        <row r="2286">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D2286">
            <v>0</v>
          </cell>
          <cell r="AE2286">
            <v>0</v>
          </cell>
          <cell r="AF2286">
            <v>0</v>
          </cell>
          <cell r="AG2286">
            <v>0</v>
          </cell>
          <cell r="AH2286">
            <v>0</v>
          </cell>
          <cell r="AI2286">
            <v>0</v>
          </cell>
          <cell r="AJ2286">
            <v>0</v>
          </cell>
          <cell r="AK2286">
            <v>0</v>
          </cell>
          <cell r="AL2286">
            <v>0</v>
          </cell>
          <cell r="AM2286">
            <v>0</v>
          </cell>
          <cell r="AN2286">
            <v>0</v>
          </cell>
          <cell r="AP2286">
            <v>0</v>
          </cell>
          <cell r="AT2286" t="str">
            <v>23</v>
          </cell>
        </row>
        <row r="2287">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D2287">
            <v>0</v>
          </cell>
          <cell r="AE2287">
            <v>0</v>
          </cell>
          <cell r="AF2287">
            <v>0</v>
          </cell>
          <cell r="AG2287">
            <v>0</v>
          </cell>
          <cell r="AH2287">
            <v>0</v>
          </cell>
          <cell r="AI2287">
            <v>0</v>
          </cell>
          <cell r="AJ2287">
            <v>0</v>
          </cell>
          <cell r="AK2287">
            <v>0</v>
          </cell>
          <cell r="AL2287">
            <v>0</v>
          </cell>
          <cell r="AM2287">
            <v>0</v>
          </cell>
          <cell r="AN2287">
            <v>0</v>
          </cell>
          <cell r="AP2287">
            <v>0</v>
          </cell>
          <cell r="AT2287">
            <v>0</v>
          </cell>
        </row>
        <row r="2288">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-481100.2</v>
          </cell>
          <cell r="Y2288">
            <v>-329910.14</v>
          </cell>
          <cell r="Z2288">
            <v>-162446.39000000001</v>
          </cell>
          <cell r="AA2288">
            <v>-103001.27</v>
          </cell>
          <cell r="AD2288">
            <v>0</v>
          </cell>
          <cell r="AE2288">
            <v>0</v>
          </cell>
          <cell r="AF2288">
            <v>0</v>
          </cell>
          <cell r="AG2288">
            <v>0</v>
          </cell>
          <cell r="AH2288">
            <v>0</v>
          </cell>
          <cell r="AI2288">
            <v>0</v>
          </cell>
          <cell r="AJ2288">
            <v>0</v>
          </cell>
          <cell r="AK2288">
            <v>-20045.841666666667</v>
          </cell>
          <cell r="AL2288">
            <v>-53837.939166666671</v>
          </cell>
          <cell r="AM2288">
            <v>-74352.794583333351</v>
          </cell>
          <cell r="AN2288">
            <v>-85413.113750000004</v>
          </cell>
          <cell r="AP2288">
            <v>-93240.726666666669</v>
          </cell>
          <cell r="AT2288">
            <v>0</v>
          </cell>
        </row>
        <row r="2289">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D2289">
            <v>0</v>
          </cell>
          <cell r="AE2289">
            <v>0</v>
          </cell>
          <cell r="AF2289">
            <v>0</v>
          </cell>
          <cell r="AG2289">
            <v>0</v>
          </cell>
          <cell r="AH2289">
            <v>0</v>
          </cell>
          <cell r="AI2289">
            <v>0</v>
          </cell>
          <cell r="AJ2289">
            <v>0</v>
          </cell>
          <cell r="AK2289">
            <v>0</v>
          </cell>
          <cell r="AL2289">
            <v>0</v>
          </cell>
          <cell r="AM2289">
            <v>0</v>
          </cell>
          <cell r="AN2289">
            <v>0</v>
          </cell>
          <cell r="AP2289">
            <v>0</v>
          </cell>
          <cell r="AT2289">
            <v>0</v>
          </cell>
        </row>
        <row r="2290">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D2290">
            <v>0</v>
          </cell>
          <cell r="AE2290">
            <v>0</v>
          </cell>
          <cell r="AF2290">
            <v>0</v>
          </cell>
          <cell r="AG2290">
            <v>0</v>
          </cell>
          <cell r="AH2290">
            <v>0</v>
          </cell>
          <cell r="AI2290">
            <v>0</v>
          </cell>
          <cell r="AJ2290">
            <v>0</v>
          </cell>
          <cell r="AK2290">
            <v>0</v>
          </cell>
          <cell r="AL2290">
            <v>0</v>
          </cell>
          <cell r="AM2290">
            <v>0</v>
          </cell>
          <cell r="AN2290">
            <v>0</v>
          </cell>
          <cell r="AP2290">
            <v>0</v>
          </cell>
          <cell r="AT2290">
            <v>0</v>
          </cell>
        </row>
        <row r="2291">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D2291">
            <v>0</v>
          </cell>
          <cell r="AE2291">
            <v>0</v>
          </cell>
          <cell r="AF2291">
            <v>0</v>
          </cell>
          <cell r="AG2291">
            <v>0</v>
          </cell>
          <cell r="AH2291">
            <v>0</v>
          </cell>
          <cell r="AI2291">
            <v>0</v>
          </cell>
          <cell r="AJ2291">
            <v>0</v>
          </cell>
          <cell r="AK2291">
            <v>0</v>
          </cell>
          <cell r="AL2291">
            <v>0</v>
          </cell>
          <cell r="AM2291">
            <v>0</v>
          </cell>
          <cell r="AN2291">
            <v>0</v>
          </cell>
          <cell r="AP2291">
            <v>0</v>
          </cell>
          <cell r="AT2291">
            <v>0</v>
          </cell>
        </row>
        <row r="2292">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D2292">
            <v>0</v>
          </cell>
          <cell r="AE2292">
            <v>0</v>
          </cell>
          <cell r="AF2292">
            <v>0</v>
          </cell>
          <cell r="AG2292">
            <v>0</v>
          </cell>
          <cell r="AH2292">
            <v>0</v>
          </cell>
          <cell r="AI2292">
            <v>0</v>
          </cell>
          <cell r="AJ2292">
            <v>0</v>
          </cell>
          <cell r="AK2292">
            <v>0</v>
          </cell>
          <cell r="AL2292">
            <v>0</v>
          </cell>
          <cell r="AM2292">
            <v>0</v>
          </cell>
          <cell r="AN2292">
            <v>0</v>
          </cell>
          <cell r="AP2292">
            <v>0</v>
          </cell>
          <cell r="AT2292">
            <v>0</v>
          </cell>
        </row>
        <row r="2293">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D2293">
            <v>0</v>
          </cell>
          <cell r="AE2293">
            <v>0</v>
          </cell>
          <cell r="AF2293">
            <v>0</v>
          </cell>
          <cell r="AG2293">
            <v>0</v>
          </cell>
          <cell r="AH2293">
            <v>0</v>
          </cell>
          <cell r="AI2293">
            <v>0</v>
          </cell>
          <cell r="AJ2293">
            <v>0</v>
          </cell>
          <cell r="AK2293">
            <v>0</v>
          </cell>
          <cell r="AL2293">
            <v>0</v>
          </cell>
          <cell r="AM2293">
            <v>0</v>
          </cell>
          <cell r="AN2293">
            <v>0</v>
          </cell>
          <cell r="AP2293">
            <v>0</v>
          </cell>
          <cell r="AT2293">
            <v>0</v>
          </cell>
        </row>
        <row r="2294">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D2294">
            <v>0</v>
          </cell>
          <cell r="AE2294">
            <v>0</v>
          </cell>
          <cell r="AF2294">
            <v>0</v>
          </cell>
          <cell r="AG2294">
            <v>0</v>
          </cell>
          <cell r="AH2294">
            <v>0</v>
          </cell>
          <cell r="AI2294">
            <v>0</v>
          </cell>
          <cell r="AJ2294">
            <v>0</v>
          </cell>
          <cell r="AK2294">
            <v>0</v>
          </cell>
          <cell r="AL2294">
            <v>0</v>
          </cell>
          <cell r="AM2294">
            <v>0</v>
          </cell>
          <cell r="AN2294">
            <v>0</v>
          </cell>
          <cell r="AP2294">
            <v>0</v>
          </cell>
          <cell r="AT2294">
            <v>0</v>
          </cell>
        </row>
        <row r="2295">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D2295">
            <v>0</v>
          </cell>
          <cell r="AE2295">
            <v>0</v>
          </cell>
          <cell r="AF2295">
            <v>0</v>
          </cell>
          <cell r="AG2295">
            <v>0</v>
          </cell>
          <cell r="AH2295">
            <v>0</v>
          </cell>
          <cell r="AI2295">
            <v>0</v>
          </cell>
          <cell r="AJ2295">
            <v>0</v>
          </cell>
          <cell r="AK2295">
            <v>0</v>
          </cell>
          <cell r="AL2295">
            <v>0</v>
          </cell>
          <cell r="AM2295">
            <v>0</v>
          </cell>
          <cell r="AN2295">
            <v>0</v>
          </cell>
          <cell r="AP2295">
            <v>0</v>
          </cell>
          <cell r="AT2295">
            <v>0</v>
          </cell>
        </row>
        <row r="2296">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D2296">
            <v>0</v>
          </cell>
          <cell r="AE2296">
            <v>0</v>
          </cell>
          <cell r="AF2296">
            <v>0</v>
          </cell>
          <cell r="AG2296">
            <v>0</v>
          </cell>
          <cell r="AH2296">
            <v>0</v>
          </cell>
          <cell r="AI2296">
            <v>0</v>
          </cell>
          <cell r="AJ2296">
            <v>0</v>
          </cell>
          <cell r="AK2296">
            <v>0</v>
          </cell>
          <cell r="AL2296">
            <v>0</v>
          </cell>
          <cell r="AM2296">
            <v>0</v>
          </cell>
          <cell r="AN2296">
            <v>0</v>
          </cell>
          <cell r="AP2296">
            <v>0</v>
          </cell>
          <cell r="AT2296">
            <v>0</v>
          </cell>
        </row>
        <row r="2297">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D2297">
            <v>0</v>
          </cell>
          <cell r="AE2297">
            <v>0</v>
          </cell>
          <cell r="AF2297">
            <v>0</v>
          </cell>
          <cell r="AG2297">
            <v>0</v>
          </cell>
          <cell r="AH2297">
            <v>0</v>
          </cell>
          <cell r="AI2297">
            <v>0</v>
          </cell>
          <cell r="AJ2297">
            <v>0</v>
          </cell>
          <cell r="AK2297">
            <v>0</v>
          </cell>
          <cell r="AL2297">
            <v>0</v>
          </cell>
          <cell r="AM2297">
            <v>0</v>
          </cell>
          <cell r="AN2297">
            <v>0</v>
          </cell>
          <cell r="AP2297">
            <v>0</v>
          </cell>
          <cell r="AT2297">
            <v>0</v>
          </cell>
        </row>
        <row r="2298">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D2298">
            <v>0</v>
          </cell>
          <cell r="AE2298">
            <v>0</v>
          </cell>
          <cell r="AF2298">
            <v>0</v>
          </cell>
          <cell r="AG2298">
            <v>0</v>
          </cell>
          <cell r="AH2298">
            <v>0</v>
          </cell>
          <cell r="AI2298">
            <v>0</v>
          </cell>
          <cell r="AJ2298">
            <v>0</v>
          </cell>
          <cell r="AK2298">
            <v>0</v>
          </cell>
          <cell r="AL2298">
            <v>0</v>
          </cell>
          <cell r="AM2298">
            <v>0</v>
          </cell>
          <cell r="AN2298">
            <v>0</v>
          </cell>
          <cell r="AP2298">
            <v>0</v>
          </cell>
          <cell r="AT2298">
            <v>0</v>
          </cell>
        </row>
        <row r="2299">
          <cell r="J2299">
            <v>-780.54</v>
          </cell>
          <cell r="K2299">
            <v>-977.54</v>
          </cell>
          <cell r="L2299">
            <v>-924.48</v>
          </cell>
          <cell r="M2299">
            <v>-1074.48</v>
          </cell>
          <cell r="N2299">
            <v>-1184.48</v>
          </cell>
          <cell r="O2299">
            <v>-1206.48</v>
          </cell>
          <cell r="P2299">
            <v>-1306.48</v>
          </cell>
          <cell r="Q2299">
            <v>0</v>
          </cell>
          <cell r="R2299">
            <v>-123.33</v>
          </cell>
          <cell r="S2299">
            <v>-224.33</v>
          </cell>
          <cell r="T2299">
            <v>-314.33</v>
          </cell>
          <cell r="U2299">
            <v>-319.33</v>
          </cell>
          <cell r="V2299">
            <v>-518.21</v>
          </cell>
          <cell r="W2299">
            <v>-711.51</v>
          </cell>
          <cell r="X2299">
            <v>-531.51</v>
          </cell>
          <cell r="Y2299">
            <v>-7807.83</v>
          </cell>
          <cell r="Z2299">
            <v>-557.51</v>
          </cell>
          <cell r="AA2299">
            <v>-752.51</v>
          </cell>
          <cell r="AD2299">
            <v>-717.25166666666655</v>
          </cell>
          <cell r="AE2299">
            <v>-717.01541666666662</v>
          </cell>
          <cell r="AF2299">
            <v>-720.16791666666666</v>
          </cell>
          <cell r="AG2299">
            <v>-728.32041666666646</v>
          </cell>
          <cell r="AH2299">
            <v>-718.03374999999994</v>
          </cell>
          <cell r="AI2299">
            <v>-692.05291666666653</v>
          </cell>
          <cell r="AJ2299">
            <v>-670.03791666666655</v>
          </cell>
          <cell r="AK2299">
            <v>-642.57958333333329</v>
          </cell>
          <cell r="AL2299">
            <v>-906.76208333333341</v>
          </cell>
          <cell r="AM2299">
            <v>-1161.1945833333334</v>
          </cell>
          <cell r="AN2299">
            <v>-1116.1554166666667</v>
          </cell>
          <cell r="AP2299">
            <v>-1080.28</v>
          </cell>
          <cell r="AT2299">
            <v>0</v>
          </cell>
        </row>
        <row r="2300">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D2300">
            <v>0</v>
          </cell>
          <cell r="AE2300">
            <v>0</v>
          </cell>
          <cell r="AF2300">
            <v>0</v>
          </cell>
          <cell r="AG2300">
            <v>0</v>
          </cell>
          <cell r="AH2300">
            <v>0</v>
          </cell>
          <cell r="AI2300">
            <v>0</v>
          </cell>
          <cell r="AJ2300">
            <v>0</v>
          </cell>
          <cell r="AK2300">
            <v>0</v>
          </cell>
          <cell r="AL2300">
            <v>0</v>
          </cell>
          <cell r="AM2300">
            <v>0</v>
          </cell>
          <cell r="AN2300">
            <v>0</v>
          </cell>
          <cell r="AP2300">
            <v>0</v>
          </cell>
          <cell r="AT2300" t="str">
            <v>20</v>
          </cell>
        </row>
        <row r="2301">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D2301">
            <v>0</v>
          </cell>
          <cell r="AE2301">
            <v>0</v>
          </cell>
          <cell r="AF2301">
            <v>0</v>
          </cell>
          <cell r="AG2301">
            <v>0</v>
          </cell>
          <cell r="AH2301">
            <v>0</v>
          </cell>
          <cell r="AI2301">
            <v>0</v>
          </cell>
          <cell r="AJ2301">
            <v>0</v>
          </cell>
          <cell r="AK2301">
            <v>0</v>
          </cell>
          <cell r="AL2301">
            <v>0</v>
          </cell>
          <cell r="AM2301">
            <v>0</v>
          </cell>
          <cell r="AN2301">
            <v>0</v>
          </cell>
          <cell r="AP2301">
            <v>0</v>
          </cell>
          <cell r="AT2301" t="str">
            <v>23</v>
          </cell>
        </row>
        <row r="2302">
          <cell r="J2302">
            <v>-1849453.48</v>
          </cell>
          <cell r="K2302">
            <v>-1804344.85</v>
          </cell>
          <cell r="L2302">
            <v>-1759236.22</v>
          </cell>
          <cell r="M2302">
            <v>-1714127.59</v>
          </cell>
          <cell r="N2302">
            <v>-1669018.96</v>
          </cell>
          <cell r="O2302">
            <v>-1623910.33</v>
          </cell>
          <cell r="P2302">
            <v>-1578801.7</v>
          </cell>
          <cell r="Q2302">
            <v>-1533693.07</v>
          </cell>
          <cell r="R2302">
            <v>-1488584.44</v>
          </cell>
          <cell r="S2302">
            <v>-1443475.81</v>
          </cell>
          <cell r="T2302">
            <v>-1398367.18</v>
          </cell>
          <cell r="U2302">
            <v>-1353258.55</v>
          </cell>
          <cell r="V2302">
            <v>-1308149.92</v>
          </cell>
          <cell r="W2302">
            <v>-1263041.29</v>
          </cell>
          <cell r="X2302">
            <v>-1217932.6599999999</v>
          </cell>
          <cell r="Y2302">
            <v>-1172824.03</v>
          </cell>
          <cell r="Z2302">
            <v>-1127715.3999999999</v>
          </cell>
          <cell r="AA2302">
            <v>-1082606.77</v>
          </cell>
          <cell r="AD2302">
            <v>-1804344.8499999999</v>
          </cell>
          <cell r="AE2302">
            <v>-1759236.22</v>
          </cell>
          <cell r="AF2302">
            <v>-1714127.5899999999</v>
          </cell>
          <cell r="AG2302">
            <v>-1669018.96</v>
          </cell>
          <cell r="AH2302">
            <v>-1623910.33</v>
          </cell>
          <cell r="AI2302">
            <v>-1578801.7</v>
          </cell>
          <cell r="AJ2302">
            <v>-1533693.07</v>
          </cell>
          <cell r="AK2302">
            <v>-1488584.4400000002</v>
          </cell>
          <cell r="AL2302">
            <v>-1443475.8099999998</v>
          </cell>
          <cell r="AM2302">
            <v>-1398367.1800000004</v>
          </cell>
          <cell r="AN2302">
            <v>-1353258.55</v>
          </cell>
          <cell r="AP2302">
            <v>-1263041.29</v>
          </cell>
          <cell r="AT2302" t="str">
            <v>57</v>
          </cell>
        </row>
        <row r="2303">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D2303">
            <v>0</v>
          </cell>
          <cell r="AE2303">
            <v>0</v>
          </cell>
          <cell r="AF2303">
            <v>0</v>
          </cell>
          <cell r="AG2303">
            <v>0</v>
          </cell>
          <cell r="AH2303">
            <v>0</v>
          </cell>
          <cell r="AI2303">
            <v>0</v>
          </cell>
          <cell r="AJ2303">
            <v>0</v>
          </cell>
          <cell r="AK2303">
            <v>0</v>
          </cell>
          <cell r="AL2303">
            <v>0</v>
          </cell>
          <cell r="AM2303">
            <v>0</v>
          </cell>
          <cell r="AN2303">
            <v>0</v>
          </cell>
          <cell r="AP2303">
            <v>0</v>
          </cell>
          <cell r="AT2303" t="str">
            <v>57</v>
          </cell>
        </row>
        <row r="2304">
          <cell r="J2304">
            <v>-138345.34</v>
          </cell>
          <cell r="K2304">
            <v>-130659.51</v>
          </cell>
          <cell r="L2304">
            <v>-122973.68</v>
          </cell>
          <cell r="M2304">
            <v>-115287.85</v>
          </cell>
          <cell r="N2304">
            <v>-107602.02</v>
          </cell>
          <cell r="O2304">
            <v>-99916.19</v>
          </cell>
          <cell r="P2304">
            <v>-92230.36</v>
          </cell>
          <cell r="Q2304">
            <v>-84544.53</v>
          </cell>
          <cell r="R2304">
            <v>-76858.7</v>
          </cell>
          <cell r="S2304">
            <v>-69172.87</v>
          </cell>
          <cell r="T2304">
            <v>-61487.040000000001</v>
          </cell>
          <cell r="U2304">
            <v>-53801.21</v>
          </cell>
          <cell r="V2304">
            <v>-46115.38</v>
          </cell>
          <cell r="W2304">
            <v>-38429.550000000003</v>
          </cell>
          <cell r="X2304">
            <v>-30743.72</v>
          </cell>
          <cell r="Y2304">
            <v>-23057.89</v>
          </cell>
          <cell r="Z2304">
            <v>-15372.06</v>
          </cell>
          <cell r="AA2304">
            <v>-7686.23</v>
          </cell>
          <cell r="AD2304">
            <v>-130659.51000000001</v>
          </cell>
          <cell r="AE2304">
            <v>-122973.68</v>
          </cell>
          <cell r="AF2304">
            <v>-115287.85000000002</v>
          </cell>
          <cell r="AG2304">
            <v>-107602.02000000002</v>
          </cell>
          <cell r="AH2304">
            <v>-99916.19</v>
          </cell>
          <cell r="AI2304">
            <v>-92230.36</v>
          </cell>
          <cell r="AJ2304">
            <v>-84544.53</v>
          </cell>
          <cell r="AK2304">
            <v>-76858.7</v>
          </cell>
          <cell r="AL2304">
            <v>-69172.87</v>
          </cell>
          <cell r="AM2304">
            <v>-61487.040000000001</v>
          </cell>
          <cell r="AN2304">
            <v>-53801.21</v>
          </cell>
          <cell r="AP2304">
            <v>-38749.742916666662</v>
          </cell>
          <cell r="AT2304" t="str">
            <v>26</v>
          </cell>
        </row>
        <row r="2305">
          <cell r="J2305">
            <v>-675825</v>
          </cell>
          <cell r="K2305">
            <v>-675825</v>
          </cell>
          <cell r="L2305">
            <v>-675825</v>
          </cell>
          <cell r="M2305">
            <v>-675825</v>
          </cell>
          <cell r="N2305">
            <v>-675825</v>
          </cell>
          <cell r="O2305">
            <v>-675825</v>
          </cell>
          <cell r="P2305">
            <v>-675825</v>
          </cell>
          <cell r="Q2305">
            <v>-675825</v>
          </cell>
          <cell r="R2305">
            <v>-675825</v>
          </cell>
          <cell r="S2305">
            <v>-675825</v>
          </cell>
          <cell r="T2305">
            <v>-675825</v>
          </cell>
          <cell r="U2305">
            <v>-675825</v>
          </cell>
          <cell r="V2305">
            <v>-675825</v>
          </cell>
          <cell r="W2305">
            <v>-675825</v>
          </cell>
          <cell r="X2305">
            <v>-675825</v>
          </cell>
          <cell r="Y2305">
            <v>-675825</v>
          </cell>
          <cell r="Z2305">
            <v>-675825</v>
          </cell>
          <cell r="AA2305">
            <v>-675825</v>
          </cell>
          <cell r="AD2305">
            <v>-675825</v>
          </cell>
          <cell r="AE2305">
            <v>-675825</v>
          </cell>
          <cell r="AF2305">
            <v>-675825</v>
          </cell>
          <cell r="AG2305">
            <v>-675825</v>
          </cell>
          <cell r="AH2305">
            <v>-675825</v>
          </cell>
          <cell r="AI2305">
            <v>-675825</v>
          </cell>
          <cell r="AJ2305">
            <v>-675825</v>
          </cell>
          <cell r="AK2305">
            <v>-675825</v>
          </cell>
          <cell r="AL2305">
            <v>-675825</v>
          </cell>
          <cell r="AM2305">
            <v>-675825</v>
          </cell>
          <cell r="AN2305">
            <v>-675825</v>
          </cell>
          <cell r="AP2305">
            <v>-675825</v>
          </cell>
          <cell r="AT2305" t="str">
            <v>26</v>
          </cell>
        </row>
        <row r="2306">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D2306">
            <v>0</v>
          </cell>
          <cell r="AE2306">
            <v>0</v>
          </cell>
          <cell r="AF2306">
            <v>0</v>
          </cell>
          <cell r="AG2306">
            <v>0</v>
          </cell>
          <cell r="AH2306">
            <v>0</v>
          </cell>
          <cell r="AI2306">
            <v>0</v>
          </cell>
          <cell r="AJ2306">
            <v>0</v>
          </cell>
          <cell r="AK2306">
            <v>0</v>
          </cell>
          <cell r="AL2306">
            <v>0</v>
          </cell>
          <cell r="AM2306">
            <v>0</v>
          </cell>
          <cell r="AN2306">
            <v>0</v>
          </cell>
          <cell r="AP2306">
            <v>0</v>
          </cell>
          <cell r="AT2306">
            <v>0</v>
          </cell>
        </row>
        <row r="2307">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D2307">
            <v>0</v>
          </cell>
          <cell r="AE2307">
            <v>0</v>
          </cell>
          <cell r="AF2307">
            <v>0</v>
          </cell>
          <cell r="AG2307">
            <v>0</v>
          </cell>
          <cell r="AH2307">
            <v>0</v>
          </cell>
          <cell r="AI2307">
            <v>0</v>
          </cell>
          <cell r="AJ2307">
            <v>0</v>
          </cell>
          <cell r="AK2307">
            <v>0</v>
          </cell>
          <cell r="AL2307">
            <v>0</v>
          </cell>
          <cell r="AM2307">
            <v>0</v>
          </cell>
          <cell r="AN2307">
            <v>0</v>
          </cell>
          <cell r="AP2307">
            <v>0</v>
          </cell>
          <cell r="AT2307">
            <v>0</v>
          </cell>
        </row>
        <row r="2308">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D2308">
            <v>0</v>
          </cell>
          <cell r="AE2308">
            <v>0</v>
          </cell>
          <cell r="AF2308">
            <v>0</v>
          </cell>
          <cell r="AG2308">
            <v>0</v>
          </cell>
          <cell r="AH2308">
            <v>0</v>
          </cell>
          <cell r="AI2308">
            <v>0</v>
          </cell>
          <cell r="AJ2308">
            <v>0</v>
          </cell>
          <cell r="AK2308">
            <v>0</v>
          </cell>
          <cell r="AL2308">
            <v>0</v>
          </cell>
          <cell r="AM2308">
            <v>0</v>
          </cell>
          <cell r="AN2308">
            <v>0</v>
          </cell>
          <cell r="AP2308">
            <v>0</v>
          </cell>
          <cell r="AT2308">
            <v>0</v>
          </cell>
        </row>
        <row r="2309">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D2309">
            <v>0</v>
          </cell>
          <cell r="AE2309">
            <v>0</v>
          </cell>
          <cell r="AF2309">
            <v>0</v>
          </cell>
          <cell r="AG2309">
            <v>0</v>
          </cell>
          <cell r="AH2309">
            <v>0</v>
          </cell>
          <cell r="AI2309">
            <v>0</v>
          </cell>
          <cell r="AJ2309">
            <v>0</v>
          </cell>
          <cell r="AK2309">
            <v>0</v>
          </cell>
          <cell r="AL2309">
            <v>0</v>
          </cell>
          <cell r="AM2309">
            <v>0</v>
          </cell>
          <cell r="AN2309">
            <v>0</v>
          </cell>
          <cell r="AP2309">
            <v>0</v>
          </cell>
          <cell r="AT2309">
            <v>0</v>
          </cell>
        </row>
        <row r="2310">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D2310">
            <v>0</v>
          </cell>
          <cell r="AE2310">
            <v>0</v>
          </cell>
          <cell r="AF2310">
            <v>0</v>
          </cell>
          <cell r="AG2310">
            <v>0</v>
          </cell>
          <cell r="AH2310">
            <v>0</v>
          </cell>
          <cell r="AI2310">
            <v>0</v>
          </cell>
          <cell r="AJ2310">
            <v>0</v>
          </cell>
          <cell r="AK2310">
            <v>0</v>
          </cell>
          <cell r="AL2310">
            <v>0</v>
          </cell>
          <cell r="AM2310">
            <v>0</v>
          </cell>
          <cell r="AN2310">
            <v>0</v>
          </cell>
          <cell r="AP2310">
            <v>0</v>
          </cell>
          <cell r="AT2310">
            <v>0</v>
          </cell>
        </row>
        <row r="2311">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D2311">
            <v>0</v>
          </cell>
          <cell r="AE2311">
            <v>0</v>
          </cell>
          <cell r="AF2311">
            <v>0</v>
          </cell>
          <cell r="AG2311">
            <v>0</v>
          </cell>
          <cell r="AH2311">
            <v>0</v>
          </cell>
          <cell r="AI2311">
            <v>0</v>
          </cell>
          <cell r="AJ2311">
            <v>0</v>
          </cell>
          <cell r="AK2311">
            <v>0</v>
          </cell>
          <cell r="AL2311">
            <v>0</v>
          </cell>
          <cell r="AM2311">
            <v>0</v>
          </cell>
          <cell r="AN2311">
            <v>0</v>
          </cell>
          <cell r="AP2311">
            <v>0</v>
          </cell>
          <cell r="AT2311">
            <v>0</v>
          </cell>
        </row>
        <row r="2312">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D2312">
            <v>0</v>
          </cell>
          <cell r="AE2312">
            <v>0</v>
          </cell>
          <cell r="AF2312">
            <v>0</v>
          </cell>
          <cell r="AG2312">
            <v>0</v>
          </cell>
          <cell r="AH2312">
            <v>0</v>
          </cell>
          <cell r="AI2312">
            <v>0</v>
          </cell>
          <cell r="AJ2312">
            <v>0</v>
          </cell>
          <cell r="AK2312">
            <v>0</v>
          </cell>
          <cell r="AL2312">
            <v>0</v>
          </cell>
          <cell r="AM2312">
            <v>0</v>
          </cell>
          <cell r="AN2312">
            <v>0</v>
          </cell>
          <cell r="AP2312">
            <v>0</v>
          </cell>
          <cell r="AT2312">
            <v>0</v>
          </cell>
        </row>
        <row r="2313">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D2313">
            <v>0</v>
          </cell>
          <cell r="AE2313">
            <v>0</v>
          </cell>
          <cell r="AF2313">
            <v>0</v>
          </cell>
          <cell r="AG2313">
            <v>0</v>
          </cell>
          <cell r="AH2313">
            <v>0</v>
          </cell>
          <cell r="AI2313">
            <v>0</v>
          </cell>
          <cell r="AJ2313">
            <v>0</v>
          </cell>
          <cell r="AK2313">
            <v>0</v>
          </cell>
          <cell r="AL2313">
            <v>0</v>
          </cell>
          <cell r="AM2313">
            <v>0</v>
          </cell>
          <cell r="AN2313">
            <v>0</v>
          </cell>
          <cell r="AP2313">
            <v>0</v>
          </cell>
          <cell r="AT2313">
            <v>0</v>
          </cell>
        </row>
        <row r="2314">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D2314">
            <v>0</v>
          </cell>
          <cell r="AE2314">
            <v>0</v>
          </cell>
          <cell r="AF2314">
            <v>0</v>
          </cell>
          <cell r="AG2314">
            <v>0</v>
          </cell>
          <cell r="AH2314">
            <v>0</v>
          </cell>
          <cell r="AI2314">
            <v>0</v>
          </cell>
          <cell r="AJ2314">
            <v>0</v>
          </cell>
          <cell r="AK2314">
            <v>0</v>
          </cell>
          <cell r="AL2314">
            <v>0</v>
          </cell>
          <cell r="AM2314">
            <v>0</v>
          </cell>
          <cell r="AN2314">
            <v>0</v>
          </cell>
          <cell r="AP2314">
            <v>0</v>
          </cell>
          <cell r="AT2314">
            <v>0</v>
          </cell>
        </row>
        <row r="2315">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D2315">
            <v>0</v>
          </cell>
          <cell r="AE2315">
            <v>0</v>
          </cell>
          <cell r="AF2315">
            <v>0</v>
          </cell>
          <cell r="AG2315">
            <v>0</v>
          </cell>
          <cell r="AH2315">
            <v>0</v>
          </cell>
          <cell r="AI2315">
            <v>0</v>
          </cell>
          <cell r="AJ2315">
            <v>0</v>
          </cell>
          <cell r="AK2315">
            <v>0</v>
          </cell>
          <cell r="AL2315">
            <v>0</v>
          </cell>
          <cell r="AM2315">
            <v>0</v>
          </cell>
          <cell r="AN2315">
            <v>0</v>
          </cell>
          <cell r="AP2315">
            <v>0</v>
          </cell>
          <cell r="AT2315" t="str">
            <v>57</v>
          </cell>
        </row>
        <row r="2316">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D2316">
            <v>0</v>
          </cell>
          <cell r="AE2316">
            <v>0</v>
          </cell>
          <cell r="AF2316">
            <v>0</v>
          </cell>
          <cell r="AG2316">
            <v>0</v>
          </cell>
          <cell r="AH2316">
            <v>0</v>
          </cell>
          <cell r="AI2316">
            <v>0</v>
          </cell>
          <cell r="AJ2316">
            <v>0</v>
          </cell>
          <cell r="AK2316">
            <v>0</v>
          </cell>
          <cell r="AL2316">
            <v>0</v>
          </cell>
          <cell r="AM2316">
            <v>0</v>
          </cell>
          <cell r="AN2316">
            <v>0</v>
          </cell>
          <cell r="AP2316">
            <v>0</v>
          </cell>
          <cell r="AT2316">
            <v>0</v>
          </cell>
        </row>
        <row r="2317">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D2317">
            <v>0</v>
          </cell>
          <cell r="AE2317">
            <v>0</v>
          </cell>
          <cell r="AF2317">
            <v>0</v>
          </cell>
          <cell r="AG2317">
            <v>0</v>
          </cell>
          <cell r="AH2317">
            <v>0</v>
          </cell>
          <cell r="AI2317">
            <v>0</v>
          </cell>
          <cell r="AJ2317">
            <v>0</v>
          </cell>
          <cell r="AK2317">
            <v>0</v>
          </cell>
          <cell r="AL2317">
            <v>0</v>
          </cell>
          <cell r="AM2317">
            <v>0</v>
          </cell>
          <cell r="AN2317">
            <v>0</v>
          </cell>
          <cell r="AP2317">
            <v>0</v>
          </cell>
          <cell r="AT2317" t="str">
            <v>23</v>
          </cell>
        </row>
        <row r="2318">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D2318">
            <v>0</v>
          </cell>
          <cell r="AE2318">
            <v>0</v>
          </cell>
          <cell r="AF2318">
            <v>0</v>
          </cell>
          <cell r="AG2318">
            <v>0</v>
          </cell>
          <cell r="AH2318">
            <v>0</v>
          </cell>
          <cell r="AI2318">
            <v>0</v>
          </cell>
          <cell r="AJ2318">
            <v>0</v>
          </cell>
          <cell r="AK2318">
            <v>0</v>
          </cell>
          <cell r="AL2318">
            <v>0</v>
          </cell>
          <cell r="AM2318">
            <v>0</v>
          </cell>
          <cell r="AN2318">
            <v>0</v>
          </cell>
          <cell r="AP2318">
            <v>0</v>
          </cell>
          <cell r="AT2318">
            <v>0</v>
          </cell>
        </row>
        <row r="2319">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D2319">
            <v>0</v>
          </cell>
          <cell r="AE2319">
            <v>0</v>
          </cell>
          <cell r="AF2319">
            <v>0</v>
          </cell>
          <cell r="AG2319">
            <v>0</v>
          </cell>
          <cell r="AH2319">
            <v>0</v>
          </cell>
          <cell r="AI2319">
            <v>0</v>
          </cell>
          <cell r="AJ2319">
            <v>0</v>
          </cell>
          <cell r="AK2319">
            <v>0</v>
          </cell>
          <cell r="AL2319">
            <v>0</v>
          </cell>
          <cell r="AM2319">
            <v>0</v>
          </cell>
          <cell r="AN2319">
            <v>0</v>
          </cell>
          <cell r="AP2319">
            <v>0</v>
          </cell>
          <cell r="AT2319">
            <v>0</v>
          </cell>
        </row>
        <row r="2320">
          <cell r="J2320">
            <v>-3737354.88</v>
          </cell>
          <cell r="K2320">
            <v>-3161967.49</v>
          </cell>
          <cell r="L2320">
            <v>-3127470.21</v>
          </cell>
          <cell r="M2320">
            <v>-3413863.62</v>
          </cell>
          <cell r="N2320">
            <v>-3195173.19</v>
          </cell>
          <cell r="O2320">
            <v>-3968264.71</v>
          </cell>
          <cell r="P2320">
            <v>-3621315.5</v>
          </cell>
          <cell r="Q2320">
            <v>-3802700.45</v>
          </cell>
          <cell r="R2320">
            <v>-4481309.25</v>
          </cell>
          <cell r="S2320">
            <v>-4556745.7300000004</v>
          </cell>
          <cell r="T2320">
            <v>-5415866.0599999996</v>
          </cell>
          <cell r="U2320">
            <v>-4383616.51</v>
          </cell>
          <cell r="V2320">
            <v>-2836866.37</v>
          </cell>
          <cell r="W2320">
            <v>-2640567.7799999998</v>
          </cell>
          <cell r="X2320">
            <v>-2017163.43</v>
          </cell>
          <cell r="Y2320">
            <v>-1979814.16</v>
          </cell>
          <cell r="Z2320">
            <v>-2407886.62</v>
          </cell>
          <cell r="AA2320">
            <v>-3033107.3</v>
          </cell>
          <cell r="AD2320">
            <v>-3433172.05125</v>
          </cell>
          <cell r="AE2320">
            <v>-3545860.7183333337</v>
          </cell>
          <cell r="AF2320">
            <v>-3664689.987916667</v>
          </cell>
          <cell r="AG2320">
            <v>-3788559.5175000001</v>
          </cell>
          <cell r="AH2320">
            <v>-3877449.7441666671</v>
          </cell>
          <cell r="AI2320">
            <v>-3867950.2787500001</v>
          </cell>
          <cell r="AJ2320">
            <v>-3808704.9362499993</v>
          </cell>
          <cell r="AK2320">
            <v>-3740717.165833333</v>
          </cell>
          <cell r="AL2320">
            <v>-3634702.3224999998</v>
          </cell>
          <cell r="AM2320">
            <v>-3542146.6545833331</v>
          </cell>
          <cell r="AN2320">
            <v>-3470378.155416667</v>
          </cell>
          <cell r="AP2320">
            <v>-3310173.3175000004</v>
          </cell>
          <cell r="AT2320">
            <v>0</v>
          </cell>
        </row>
        <row r="2321">
          <cell r="J2321">
            <v>-6391780.2000000002</v>
          </cell>
          <cell r="K2321">
            <v>-6253910.5199999996</v>
          </cell>
          <cell r="L2321">
            <v>-6222819.1100000003</v>
          </cell>
          <cell r="M2321">
            <v>-6291851.5099999998</v>
          </cell>
          <cell r="N2321">
            <v>-6345283.5700000003</v>
          </cell>
          <cell r="O2321">
            <v>-6699349.9100000001</v>
          </cell>
          <cell r="P2321">
            <v>-6808384.9699999997</v>
          </cell>
          <cell r="Q2321">
            <v>-7474754.0700000003</v>
          </cell>
          <cell r="R2321">
            <v>-8320814.79</v>
          </cell>
          <cell r="S2321">
            <v>-8965410.9100000001</v>
          </cell>
          <cell r="T2321">
            <v>-9676943.4900000002</v>
          </cell>
          <cell r="U2321">
            <v>-9708088.1999999993</v>
          </cell>
          <cell r="V2321">
            <v>-9650746.1500000004</v>
          </cell>
          <cell r="W2321">
            <v>-9718790.1500000004</v>
          </cell>
          <cell r="X2321">
            <v>-9489909.8399999999</v>
          </cell>
          <cell r="Y2321">
            <v>-9449894.3699999992</v>
          </cell>
          <cell r="Z2321">
            <v>-9554817.4600000009</v>
          </cell>
          <cell r="AA2321">
            <v>-9830840.2699999996</v>
          </cell>
          <cell r="AD2321">
            <v>-6219003.2316666665</v>
          </cell>
          <cell r="AE2321">
            <v>-6456913.4170833342</v>
          </cell>
          <cell r="AF2321">
            <v>-6713931.1245833337</v>
          </cell>
          <cell r="AG2321">
            <v>-6992153.9354166659</v>
          </cell>
          <cell r="AH2321">
            <v>-7283764.4370833309</v>
          </cell>
          <cell r="AI2321">
            <v>-7565739.5187499998</v>
          </cell>
          <cell r="AJ2321">
            <v>-7845899.7512499997</v>
          </cell>
          <cell r="AK2321">
            <v>-8126398.5162500003</v>
          </cell>
          <cell r="AL2321">
            <v>-8394112.4158333335</v>
          </cell>
          <cell r="AM2321">
            <v>-8659428.1137500014</v>
          </cell>
          <cell r="AN2321">
            <v>-8923637.4575000014</v>
          </cell>
          <cell r="AP2321">
            <v>-9452719.7687500026</v>
          </cell>
          <cell r="AT2321">
            <v>0</v>
          </cell>
        </row>
        <row r="2322">
          <cell r="J2322">
            <v>-7642404</v>
          </cell>
          <cell r="K2322">
            <v>-7726826</v>
          </cell>
          <cell r="L2322">
            <v>-7726826</v>
          </cell>
          <cell r="M2322">
            <v>-7726826</v>
          </cell>
          <cell r="N2322">
            <v>-7772522</v>
          </cell>
          <cell r="O2322">
            <v>-7772522</v>
          </cell>
          <cell r="P2322">
            <v>-7772522</v>
          </cell>
          <cell r="Q2322">
            <v>-7734211</v>
          </cell>
          <cell r="R2322">
            <v>-7734211</v>
          </cell>
          <cell r="S2322">
            <v>-7734211</v>
          </cell>
          <cell r="T2322">
            <v>-7667812</v>
          </cell>
          <cell r="U2322">
            <v>-7667812</v>
          </cell>
          <cell r="V2322">
            <v>-7667812</v>
          </cell>
          <cell r="W2322">
            <v>-7599685</v>
          </cell>
          <cell r="X2322">
            <v>-7599685</v>
          </cell>
          <cell r="Y2322">
            <v>-7599685</v>
          </cell>
          <cell r="Z2322">
            <v>-7508396</v>
          </cell>
          <cell r="AA2322">
            <v>-7508396</v>
          </cell>
          <cell r="AD2322">
            <v>-7629549.75</v>
          </cell>
          <cell r="AE2322">
            <v>-7681521.083333333</v>
          </cell>
          <cell r="AF2322">
            <v>-7704351.166666667</v>
          </cell>
          <cell r="AG2322">
            <v>-7717546.583333333</v>
          </cell>
          <cell r="AH2322">
            <v>-7722166.75</v>
          </cell>
          <cell r="AI2322">
            <v>-7724284.083333333</v>
          </cell>
          <cell r="AJ2322">
            <v>-7720045.208333333</v>
          </cell>
          <cell r="AK2322">
            <v>-7709450.125</v>
          </cell>
          <cell r="AL2322">
            <v>-7698855.041666667</v>
          </cell>
          <cell r="AM2322">
            <v>-7682552.25</v>
          </cell>
          <cell r="AN2322">
            <v>-7660541.75</v>
          </cell>
          <cell r="AP2322">
            <v>-7612707.25</v>
          </cell>
          <cell r="AT2322" t="str">
            <v>56</v>
          </cell>
        </row>
        <row r="2323">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D2323">
            <v>0</v>
          </cell>
          <cell r="AE2323">
            <v>0</v>
          </cell>
          <cell r="AF2323">
            <v>0</v>
          </cell>
          <cell r="AG2323">
            <v>0</v>
          </cell>
          <cell r="AH2323">
            <v>0</v>
          </cell>
          <cell r="AI2323">
            <v>0</v>
          </cell>
          <cell r="AJ2323">
            <v>0</v>
          </cell>
          <cell r="AK2323">
            <v>0</v>
          </cell>
          <cell r="AL2323">
            <v>0</v>
          </cell>
          <cell r="AM2323">
            <v>0</v>
          </cell>
          <cell r="AN2323">
            <v>0</v>
          </cell>
          <cell r="AP2323">
            <v>0</v>
          </cell>
          <cell r="AT2323">
            <v>0</v>
          </cell>
        </row>
        <row r="2324">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D2324">
            <v>0</v>
          </cell>
          <cell r="AE2324">
            <v>0</v>
          </cell>
          <cell r="AF2324">
            <v>0</v>
          </cell>
          <cell r="AG2324">
            <v>0</v>
          </cell>
          <cell r="AH2324">
            <v>0</v>
          </cell>
          <cell r="AI2324">
            <v>0</v>
          </cell>
          <cell r="AJ2324">
            <v>0</v>
          </cell>
          <cell r="AK2324">
            <v>0</v>
          </cell>
          <cell r="AL2324">
            <v>0</v>
          </cell>
          <cell r="AM2324">
            <v>0</v>
          </cell>
          <cell r="AN2324">
            <v>0</v>
          </cell>
          <cell r="AP2324">
            <v>0</v>
          </cell>
          <cell r="AT2324">
            <v>0</v>
          </cell>
        </row>
        <row r="2325">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D2325">
            <v>0</v>
          </cell>
          <cell r="AE2325">
            <v>0</v>
          </cell>
          <cell r="AF2325">
            <v>0</v>
          </cell>
          <cell r="AG2325">
            <v>0</v>
          </cell>
          <cell r="AH2325">
            <v>0</v>
          </cell>
          <cell r="AI2325">
            <v>0</v>
          </cell>
          <cell r="AJ2325">
            <v>0</v>
          </cell>
          <cell r="AK2325">
            <v>0</v>
          </cell>
          <cell r="AL2325">
            <v>0</v>
          </cell>
          <cell r="AM2325">
            <v>0</v>
          </cell>
          <cell r="AN2325">
            <v>0</v>
          </cell>
          <cell r="AP2325">
            <v>88452.207916666681</v>
          </cell>
          <cell r="AT2325">
            <v>0</v>
          </cell>
        </row>
        <row r="2326">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D2326">
            <v>0</v>
          </cell>
          <cell r="AE2326">
            <v>0</v>
          </cell>
          <cell r="AF2326">
            <v>0</v>
          </cell>
          <cell r="AG2326">
            <v>0</v>
          </cell>
          <cell r="AH2326">
            <v>0</v>
          </cell>
          <cell r="AI2326">
            <v>0</v>
          </cell>
          <cell r="AJ2326">
            <v>0</v>
          </cell>
          <cell r="AK2326">
            <v>0</v>
          </cell>
          <cell r="AL2326">
            <v>0</v>
          </cell>
          <cell r="AM2326">
            <v>0</v>
          </cell>
          <cell r="AN2326">
            <v>0</v>
          </cell>
          <cell r="AP2326">
            <v>0</v>
          </cell>
          <cell r="AT2326" t="str">
            <v>57</v>
          </cell>
        </row>
        <row r="2327">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D2327">
            <v>0</v>
          </cell>
          <cell r="AE2327">
            <v>0</v>
          </cell>
          <cell r="AF2327">
            <v>0</v>
          </cell>
          <cell r="AG2327">
            <v>0</v>
          </cell>
          <cell r="AH2327">
            <v>0</v>
          </cell>
          <cell r="AI2327">
            <v>0</v>
          </cell>
          <cell r="AJ2327">
            <v>0</v>
          </cell>
          <cell r="AK2327">
            <v>0</v>
          </cell>
          <cell r="AL2327">
            <v>0</v>
          </cell>
          <cell r="AM2327">
            <v>0</v>
          </cell>
          <cell r="AN2327">
            <v>0</v>
          </cell>
          <cell r="AP2327">
            <v>-88452.207916666681</v>
          </cell>
          <cell r="AT2327">
            <v>0</v>
          </cell>
        </row>
        <row r="2328">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D2328">
            <v>0</v>
          </cell>
          <cell r="AE2328">
            <v>0</v>
          </cell>
          <cell r="AF2328">
            <v>0</v>
          </cell>
          <cell r="AG2328">
            <v>0</v>
          </cell>
          <cell r="AH2328">
            <v>0</v>
          </cell>
          <cell r="AI2328">
            <v>0</v>
          </cell>
          <cell r="AJ2328">
            <v>0</v>
          </cell>
          <cell r="AK2328">
            <v>0</v>
          </cell>
          <cell r="AL2328">
            <v>0</v>
          </cell>
          <cell r="AM2328">
            <v>0</v>
          </cell>
          <cell r="AN2328">
            <v>0</v>
          </cell>
          <cell r="AP2328">
            <v>-88452.207916666681</v>
          </cell>
          <cell r="AT2328">
            <v>0</v>
          </cell>
        </row>
        <row r="2329">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D2329">
            <v>0</v>
          </cell>
          <cell r="AE2329">
            <v>0</v>
          </cell>
          <cell r="AF2329">
            <v>0</v>
          </cell>
          <cell r="AG2329">
            <v>0</v>
          </cell>
          <cell r="AH2329">
            <v>0</v>
          </cell>
          <cell r="AI2329">
            <v>0</v>
          </cell>
          <cell r="AJ2329">
            <v>0</v>
          </cell>
          <cell r="AK2329">
            <v>0</v>
          </cell>
          <cell r="AL2329">
            <v>0</v>
          </cell>
          <cell r="AM2329">
            <v>0</v>
          </cell>
          <cell r="AN2329">
            <v>0</v>
          </cell>
          <cell r="AP2329">
            <v>0</v>
          </cell>
          <cell r="AT2329" t="str">
            <v>20</v>
          </cell>
        </row>
        <row r="2330">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D2330">
            <v>0</v>
          </cell>
          <cell r="AE2330">
            <v>0</v>
          </cell>
          <cell r="AF2330">
            <v>0</v>
          </cell>
          <cell r="AG2330">
            <v>0</v>
          </cell>
          <cell r="AH2330">
            <v>0</v>
          </cell>
          <cell r="AI2330">
            <v>0</v>
          </cell>
          <cell r="AJ2330">
            <v>0</v>
          </cell>
          <cell r="AK2330">
            <v>0</v>
          </cell>
          <cell r="AL2330">
            <v>0</v>
          </cell>
          <cell r="AM2330">
            <v>0</v>
          </cell>
          <cell r="AN2330">
            <v>0</v>
          </cell>
          <cell r="AP2330">
            <v>0</v>
          </cell>
          <cell r="AT2330">
            <v>23</v>
          </cell>
        </row>
        <row r="2331">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D2331">
            <v>0</v>
          </cell>
          <cell r="AE2331">
            <v>0</v>
          </cell>
          <cell r="AF2331">
            <v>0</v>
          </cell>
          <cell r="AG2331">
            <v>0</v>
          </cell>
          <cell r="AH2331">
            <v>0</v>
          </cell>
          <cell r="AI2331">
            <v>0</v>
          </cell>
          <cell r="AJ2331">
            <v>0</v>
          </cell>
          <cell r="AK2331">
            <v>0</v>
          </cell>
          <cell r="AL2331">
            <v>0</v>
          </cell>
          <cell r="AM2331">
            <v>0</v>
          </cell>
          <cell r="AN2331">
            <v>0</v>
          </cell>
          <cell r="AP2331">
            <v>-12619301.371250002</v>
          </cell>
          <cell r="AT2331" t="str">
            <v>57</v>
          </cell>
        </row>
        <row r="2332">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D2332">
            <v>0</v>
          </cell>
          <cell r="AE2332">
            <v>0</v>
          </cell>
          <cell r="AF2332">
            <v>0</v>
          </cell>
          <cell r="AG2332">
            <v>0</v>
          </cell>
          <cell r="AH2332">
            <v>0</v>
          </cell>
          <cell r="AI2332">
            <v>0</v>
          </cell>
          <cell r="AJ2332">
            <v>0</v>
          </cell>
          <cell r="AK2332">
            <v>0</v>
          </cell>
          <cell r="AL2332">
            <v>0</v>
          </cell>
          <cell r="AM2332">
            <v>0</v>
          </cell>
          <cell r="AN2332">
            <v>0</v>
          </cell>
          <cell r="AP2332">
            <v>0</v>
          </cell>
          <cell r="AT2332">
            <v>23</v>
          </cell>
        </row>
        <row r="2333">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D2333">
            <v>0</v>
          </cell>
          <cell r="AE2333">
            <v>0</v>
          </cell>
          <cell r="AF2333">
            <v>0</v>
          </cell>
          <cell r="AG2333">
            <v>0</v>
          </cell>
          <cell r="AH2333">
            <v>0</v>
          </cell>
          <cell r="AI2333">
            <v>0</v>
          </cell>
          <cell r="AJ2333">
            <v>0</v>
          </cell>
          <cell r="AK2333">
            <v>0</v>
          </cell>
          <cell r="AL2333">
            <v>0</v>
          </cell>
          <cell r="AM2333">
            <v>0</v>
          </cell>
          <cell r="AN2333">
            <v>0</v>
          </cell>
          <cell r="AP2333">
            <v>-2002350.5425000002</v>
          </cell>
          <cell r="AT2333" t="str">
            <v>57</v>
          </cell>
        </row>
        <row r="2334">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D2334">
            <v>0</v>
          </cell>
          <cell r="AE2334">
            <v>0</v>
          </cell>
          <cell r="AF2334">
            <v>0</v>
          </cell>
          <cell r="AG2334">
            <v>0</v>
          </cell>
          <cell r="AH2334">
            <v>0</v>
          </cell>
          <cell r="AI2334">
            <v>0</v>
          </cell>
          <cell r="AJ2334">
            <v>0</v>
          </cell>
          <cell r="AK2334">
            <v>0</v>
          </cell>
          <cell r="AL2334">
            <v>0</v>
          </cell>
          <cell r="AM2334">
            <v>0</v>
          </cell>
          <cell r="AN2334">
            <v>0</v>
          </cell>
          <cell r="AP2334">
            <v>0</v>
          </cell>
          <cell r="AT2334">
            <v>23</v>
          </cell>
        </row>
        <row r="2335">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D2335">
            <v>0</v>
          </cell>
          <cell r="AE2335">
            <v>0</v>
          </cell>
          <cell r="AF2335">
            <v>0</v>
          </cell>
          <cell r="AG2335">
            <v>0</v>
          </cell>
          <cell r="AH2335">
            <v>0</v>
          </cell>
          <cell r="AI2335">
            <v>0</v>
          </cell>
          <cell r="AJ2335">
            <v>0</v>
          </cell>
          <cell r="AK2335">
            <v>0</v>
          </cell>
          <cell r="AL2335">
            <v>0</v>
          </cell>
          <cell r="AM2335">
            <v>0</v>
          </cell>
          <cell r="AN2335">
            <v>0</v>
          </cell>
          <cell r="AP2335">
            <v>0</v>
          </cell>
          <cell r="AT2335">
            <v>0</v>
          </cell>
        </row>
        <row r="2336">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D2336">
            <v>0</v>
          </cell>
          <cell r="AE2336">
            <v>0</v>
          </cell>
          <cell r="AF2336">
            <v>0</v>
          </cell>
          <cell r="AG2336">
            <v>0</v>
          </cell>
          <cell r="AH2336">
            <v>0</v>
          </cell>
          <cell r="AI2336">
            <v>0</v>
          </cell>
          <cell r="AJ2336">
            <v>0</v>
          </cell>
          <cell r="AK2336">
            <v>0</v>
          </cell>
          <cell r="AL2336">
            <v>0</v>
          </cell>
          <cell r="AM2336">
            <v>0</v>
          </cell>
          <cell r="AN2336">
            <v>0</v>
          </cell>
          <cell r="AP2336">
            <v>0</v>
          </cell>
          <cell r="AT2336">
            <v>0</v>
          </cell>
        </row>
        <row r="2337">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D2337">
            <v>0</v>
          </cell>
          <cell r="AE2337">
            <v>0</v>
          </cell>
          <cell r="AF2337">
            <v>0</v>
          </cell>
          <cell r="AG2337">
            <v>0</v>
          </cell>
          <cell r="AH2337">
            <v>0</v>
          </cell>
          <cell r="AI2337">
            <v>0</v>
          </cell>
          <cell r="AJ2337">
            <v>0</v>
          </cell>
          <cell r="AK2337">
            <v>0</v>
          </cell>
          <cell r="AL2337">
            <v>0</v>
          </cell>
          <cell r="AM2337">
            <v>0</v>
          </cell>
          <cell r="AN2337">
            <v>0</v>
          </cell>
          <cell r="AP2337">
            <v>0</v>
          </cell>
          <cell r="AT2337">
            <v>0</v>
          </cell>
        </row>
        <row r="2338">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D2338">
            <v>0</v>
          </cell>
          <cell r="AE2338">
            <v>0</v>
          </cell>
          <cell r="AF2338">
            <v>0</v>
          </cell>
          <cell r="AG2338">
            <v>0</v>
          </cell>
          <cell r="AH2338">
            <v>0</v>
          </cell>
          <cell r="AI2338">
            <v>0</v>
          </cell>
          <cell r="AJ2338">
            <v>0</v>
          </cell>
          <cell r="AK2338">
            <v>0</v>
          </cell>
          <cell r="AL2338">
            <v>0</v>
          </cell>
          <cell r="AM2338">
            <v>0</v>
          </cell>
          <cell r="AN2338">
            <v>0</v>
          </cell>
          <cell r="AP2338">
            <v>0</v>
          </cell>
          <cell r="AT2338">
            <v>0</v>
          </cell>
        </row>
        <row r="2339">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D2339">
            <v>0</v>
          </cell>
          <cell r="AE2339">
            <v>0</v>
          </cell>
          <cell r="AF2339">
            <v>0</v>
          </cell>
          <cell r="AG2339">
            <v>0</v>
          </cell>
          <cell r="AH2339">
            <v>0</v>
          </cell>
          <cell r="AI2339">
            <v>0</v>
          </cell>
          <cell r="AJ2339">
            <v>0</v>
          </cell>
          <cell r="AK2339">
            <v>0</v>
          </cell>
          <cell r="AL2339">
            <v>0</v>
          </cell>
          <cell r="AM2339">
            <v>0</v>
          </cell>
          <cell r="AN2339">
            <v>0</v>
          </cell>
          <cell r="AP2339">
            <v>0</v>
          </cell>
          <cell r="AT2339">
            <v>0</v>
          </cell>
        </row>
        <row r="2340">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D2340">
            <v>0</v>
          </cell>
          <cell r="AE2340">
            <v>0</v>
          </cell>
          <cell r="AF2340">
            <v>0</v>
          </cell>
          <cell r="AG2340">
            <v>0</v>
          </cell>
          <cell r="AH2340">
            <v>0</v>
          </cell>
          <cell r="AI2340">
            <v>0</v>
          </cell>
          <cell r="AJ2340">
            <v>0</v>
          </cell>
          <cell r="AK2340">
            <v>0</v>
          </cell>
          <cell r="AL2340">
            <v>0</v>
          </cell>
          <cell r="AM2340">
            <v>0</v>
          </cell>
          <cell r="AN2340">
            <v>0</v>
          </cell>
          <cell r="AP2340">
            <v>0</v>
          </cell>
          <cell r="AT2340">
            <v>0</v>
          </cell>
        </row>
        <row r="2341">
          <cell r="J2341">
            <v>-22804.52</v>
          </cell>
          <cell r="K2341">
            <v>-21666.6</v>
          </cell>
          <cell r="L2341">
            <v>-20528.68</v>
          </cell>
          <cell r="M2341">
            <v>-19390.759999999998</v>
          </cell>
          <cell r="N2341">
            <v>-18252.84</v>
          </cell>
          <cell r="O2341">
            <v>-17114.919999999998</v>
          </cell>
          <cell r="P2341">
            <v>-15977</v>
          </cell>
          <cell r="Q2341">
            <v>-14839.08</v>
          </cell>
          <cell r="R2341">
            <v>-13701.16</v>
          </cell>
          <cell r="S2341">
            <v>-12563.24</v>
          </cell>
          <cell r="T2341">
            <v>-11425.32</v>
          </cell>
          <cell r="U2341">
            <v>-10287.4</v>
          </cell>
          <cell r="V2341">
            <v>-9149.48</v>
          </cell>
          <cell r="W2341">
            <v>-8011.56</v>
          </cell>
          <cell r="X2341">
            <v>-7439.29</v>
          </cell>
          <cell r="Y2341">
            <v>-6867.02</v>
          </cell>
          <cell r="Z2341">
            <v>-6294.75</v>
          </cell>
          <cell r="AA2341">
            <v>-5722.48</v>
          </cell>
          <cell r="AD2341">
            <v>-22736.731250000001</v>
          </cell>
          <cell r="AE2341">
            <v>-21213.543333333335</v>
          </cell>
          <cell r="AF2341">
            <v>-19775.977916666667</v>
          </cell>
          <cell r="AG2341">
            <v>-18424.035</v>
          </cell>
          <cell r="AH2341">
            <v>-17157.714583333331</v>
          </cell>
          <cell r="AI2341">
            <v>-15976.999999999998</v>
          </cell>
          <cell r="AJ2341">
            <v>-14839.08</v>
          </cell>
          <cell r="AK2341">
            <v>-13724.72875</v>
          </cell>
          <cell r="AL2341">
            <v>-12657.514999999999</v>
          </cell>
          <cell r="AM2341">
            <v>-11637.438749999999</v>
          </cell>
          <cell r="AN2341">
            <v>-10664.499999999998</v>
          </cell>
          <cell r="AP2341">
            <v>-8860.0349999999999</v>
          </cell>
          <cell r="AT2341">
            <v>0</v>
          </cell>
        </row>
        <row r="2342">
          <cell r="J2342">
            <v>-5108.3500000000004</v>
          </cell>
          <cell r="K2342">
            <v>-4853.47</v>
          </cell>
          <cell r="L2342">
            <v>-4598.59</v>
          </cell>
          <cell r="M2342">
            <v>-4343.71</v>
          </cell>
          <cell r="N2342">
            <v>-4088.83</v>
          </cell>
          <cell r="O2342">
            <v>-3833.95</v>
          </cell>
          <cell r="P2342">
            <v>-3579.07</v>
          </cell>
          <cell r="Q2342">
            <v>-3324.19</v>
          </cell>
          <cell r="R2342">
            <v>-3069.31</v>
          </cell>
          <cell r="S2342">
            <v>-2814.43</v>
          </cell>
          <cell r="T2342">
            <v>-2560.13</v>
          </cell>
          <cell r="U2342">
            <v>-2305.25</v>
          </cell>
          <cell r="V2342">
            <v>-2050.37</v>
          </cell>
          <cell r="W2342">
            <v>-1795.49</v>
          </cell>
          <cell r="X2342">
            <v>-1667.31</v>
          </cell>
          <cell r="Y2342">
            <v>-1539.13</v>
          </cell>
          <cell r="Z2342">
            <v>-1410.95</v>
          </cell>
          <cell r="AA2342">
            <v>-1282.77</v>
          </cell>
          <cell r="AD2342">
            <v>-5093.0158333333338</v>
          </cell>
          <cell r="AE2342">
            <v>-4751.8683333333338</v>
          </cell>
          <cell r="AF2342">
            <v>-4429.9024999999992</v>
          </cell>
          <cell r="AG2342">
            <v>-4127.1425000000008</v>
          </cell>
          <cell r="AH2342">
            <v>-3843.5883333333327</v>
          </cell>
          <cell r="AI2342">
            <v>-3579.1908333333326</v>
          </cell>
          <cell r="AJ2342">
            <v>-3324.3591666666671</v>
          </cell>
          <cell r="AK2342">
            <v>-3074.8066666666668</v>
          </cell>
          <cell r="AL2342">
            <v>-2835.8125000000005</v>
          </cell>
          <cell r="AM2342">
            <v>-2607.376666666667</v>
          </cell>
          <cell r="AN2342">
            <v>-2389.499166666667</v>
          </cell>
          <cell r="AP2342">
            <v>-1985.4191666666666</v>
          </cell>
          <cell r="AT2342">
            <v>0</v>
          </cell>
        </row>
        <row r="2343">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D2343">
            <v>0</v>
          </cell>
          <cell r="AE2343">
            <v>0</v>
          </cell>
          <cell r="AF2343">
            <v>0</v>
          </cell>
          <cell r="AG2343">
            <v>0</v>
          </cell>
          <cell r="AH2343">
            <v>0</v>
          </cell>
          <cell r="AI2343">
            <v>0</v>
          </cell>
          <cell r="AJ2343">
            <v>0</v>
          </cell>
          <cell r="AK2343">
            <v>0</v>
          </cell>
          <cell r="AL2343">
            <v>0</v>
          </cell>
          <cell r="AM2343">
            <v>0</v>
          </cell>
          <cell r="AN2343">
            <v>0</v>
          </cell>
          <cell r="AP2343">
            <v>0</v>
          </cell>
          <cell r="AT2343">
            <v>0</v>
          </cell>
        </row>
        <row r="2344">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D2344">
            <v>0</v>
          </cell>
          <cell r="AE2344">
            <v>0</v>
          </cell>
          <cell r="AF2344">
            <v>0</v>
          </cell>
          <cell r="AG2344">
            <v>0</v>
          </cell>
          <cell r="AH2344">
            <v>0</v>
          </cell>
          <cell r="AI2344">
            <v>0</v>
          </cell>
          <cell r="AJ2344">
            <v>0</v>
          </cell>
          <cell r="AK2344">
            <v>0</v>
          </cell>
          <cell r="AL2344">
            <v>0</v>
          </cell>
          <cell r="AM2344">
            <v>0</v>
          </cell>
          <cell r="AN2344">
            <v>0</v>
          </cell>
          <cell r="AP2344">
            <v>0</v>
          </cell>
          <cell r="AT2344">
            <v>0</v>
          </cell>
        </row>
        <row r="2345">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D2345">
            <v>0</v>
          </cell>
          <cell r="AE2345">
            <v>0</v>
          </cell>
          <cell r="AF2345">
            <v>0</v>
          </cell>
          <cell r="AG2345">
            <v>0</v>
          </cell>
          <cell r="AH2345">
            <v>0</v>
          </cell>
          <cell r="AI2345">
            <v>0</v>
          </cell>
          <cell r="AJ2345">
            <v>0</v>
          </cell>
          <cell r="AK2345">
            <v>0</v>
          </cell>
          <cell r="AL2345">
            <v>0</v>
          </cell>
          <cell r="AM2345">
            <v>0</v>
          </cell>
          <cell r="AN2345">
            <v>0</v>
          </cell>
          <cell r="AP2345">
            <v>0</v>
          </cell>
          <cell r="AT2345">
            <v>0</v>
          </cell>
        </row>
        <row r="2346">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D2346">
            <v>0</v>
          </cell>
          <cell r="AE2346">
            <v>0</v>
          </cell>
          <cell r="AF2346">
            <v>0</v>
          </cell>
          <cell r="AG2346">
            <v>0</v>
          </cell>
          <cell r="AH2346">
            <v>0</v>
          </cell>
          <cell r="AI2346">
            <v>0</v>
          </cell>
          <cell r="AJ2346">
            <v>0</v>
          </cell>
          <cell r="AK2346">
            <v>0</v>
          </cell>
          <cell r="AL2346">
            <v>0</v>
          </cell>
          <cell r="AM2346">
            <v>0</v>
          </cell>
          <cell r="AN2346">
            <v>0</v>
          </cell>
          <cell r="AP2346">
            <v>0</v>
          </cell>
          <cell r="AT2346">
            <v>0</v>
          </cell>
        </row>
        <row r="2347">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D2347">
            <v>0</v>
          </cell>
          <cell r="AE2347">
            <v>0</v>
          </cell>
          <cell r="AF2347">
            <v>0</v>
          </cell>
          <cell r="AG2347">
            <v>0</v>
          </cell>
          <cell r="AH2347">
            <v>0</v>
          </cell>
          <cell r="AI2347">
            <v>0</v>
          </cell>
          <cell r="AJ2347">
            <v>0</v>
          </cell>
          <cell r="AK2347">
            <v>0</v>
          </cell>
          <cell r="AL2347">
            <v>0</v>
          </cell>
          <cell r="AM2347">
            <v>0</v>
          </cell>
          <cell r="AN2347">
            <v>0</v>
          </cell>
          <cell r="AP2347">
            <v>0</v>
          </cell>
          <cell r="AT2347">
            <v>0</v>
          </cell>
        </row>
        <row r="2348">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D2348">
            <v>0</v>
          </cell>
          <cell r="AE2348">
            <v>0</v>
          </cell>
          <cell r="AF2348">
            <v>0</v>
          </cell>
          <cell r="AG2348">
            <v>0</v>
          </cell>
          <cell r="AH2348">
            <v>0</v>
          </cell>
          <cell r="AI2348">
            <v>0</v>
          </cell>
          <cell r="AJ2348">
            <v>0</v>
          </cell>
          <cell r="AK2348">
            <v>0</v>
          </cell>
          <cell r="AL2348">
            <v>0</v>
          </cell>
          <cell r="AM2348">
            <v>0</v>
          </cell>
          <cell r="AN2348">
            <v>0</v>
          </cell>
          <cell r="AP2348">
            <v>0</v>
          </cell>
          <cell r="AT2348">
            <v>0</v>
          </cell>
        </row>
        <row r="2349">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D2349">
            <v>0</v>
          </cell>
          <cell r="AE2349">
            <v>0</v>
          </cell>
          <cell r="AF2349">
            <v>0</v>
          </cell>
          <cell r="AG2349">
            <v>0</v>
          </cell>
          <cell r="AH2349">
            <v>0</v>
          </cell>
          <cell r="AI2349">
            <v>0</v>
          </cell>
          <cell r="AJ2349">
            <v>0</v>
          </cell>
          <cell r="AK2349">
            <v>0</v>
          </cell>
          <cell r="AL2349">
            <v>0</v>
          </cell>
          <cell r="AM2349">
            <v>0</v>
          </cell>
          <cell r="AN2349">
            <v>0</v>
          </cell>
          <cell r="AP2349">
            <v>0</v>
          </cell>
          <cell r="AT2349" t="str">
            <v>23</v>
          </cell>
        </row>
        <row r="2350">
          <cell r="J2350">
            <v>-4532031</v>
          </cell>
          <cell r="K2350">
            <v>-4446522</v>
          </cell>
          <cell r="L2350">
            <v>-4361013</v>
          </cell>
          <cell r="M2350">
            <v>-4275504</v>
          </cell>
          <cell r="N2350">
            <v>-4189995</v>
          </cell>
          <cell r="O2350">
            <v>-4104486</v>
          </cell>
          <cell r="P2350">
            <v>-4018977</v>
          </cell>
          <cell r="Q2350">
            <v>-3933468</v>
          </cell>
          <cell r="R2350">
            <v>-3847959</v>
          </cell>
          <cell r="S2350">
            <v>-3762450</v>
          </cell>
          <cell r="T2350">
            <v>-3676941</v>
          </cell>
          <cell r="U2350">
            <v>-3591432</v>
          </cell>
          <cell r="V2350">
            <v>-3505923</v>
          </cell>
          <cell r="W2350">
            <v>-3420414</v>
          </cell>
          <cell r="X2350">
            <v>-3334905</v>
          </cell>
          <cell r="Y2350">
            <v>-3249396</v>
          </cell>
          <cell r="Z2350">
            <v>-3163887</v>
          </cell>
          <cell r="AA2350">
            <v>-3078378</v>
          </cell>
          <cell r="AD2350">
            <v>-4446522</v>
          </cell>
          <cell r="AE2350">
            <v>-4361013</v>
          </cell>
          <cell r="AF2350">
            <v>-4275504</v>
          </cell>
          <cell r="AG2350">
            <v>-4189995</v>
          </cell>
          <cell r="AH2350">
            <v>-4104486</v>
          </cell>
          <cell r="AI2350">
            <v>-4018977</v>
          </cell>
          <cell r="AJ2350">
            <v>-3933468</v>
          </cell>
          <cell r="AK2350">
            <v>-3847959</v>
          </cell>
          <cell r="AL2350">
            <v>-3762450</v>
          </cell>
          <cell r="AM2350">
            <v>-3676941</v>
          </cell>
          <cell r="AN2350">
            <v>-3591432</v>
          </cell>
          <cell r="AP2350">
            <v>-3420414</v>
          </cell>
          <cell r="AT2350">
            <v>0</v>
          </cell>
        </row>
        <row r="2351">
          <cell r="J2351">
            <v>-2424219</v>
          </cell>
          <cell r="K2351">
            <v>-2378478</v>
          </cell>
          <cell r="L2351">
            <v>-2332737</v>
          </cell>
          <cell r="M2351">
            <v>-2286996</v>
          </cell>
          <cell r="N2351">
            <v>-2241255</v>
          </cell>
          <cell r="O2351">
            <v>-2195514</v>
          </cell>
          <cell r="P2351">
            <v>-2149773</v>
          </cell>
          <cell r="Q2351">
            <v>-2104032</v>
          </cell>
          <cell r="R2351">
            <v>-2058291</v>
          </cell>
          <cell r="S2351">
            <v>-2012550</v>
          </cell>
          <cell r="T2351">
            <v>-1966809</v>
          </cell>
          <cell r="U2351">
            <v>-1921068</v>
          </cell>
          <cell r="V2351">
            <v>-1875327</v>
          </cell>
          <cell r="W2351">
            <v>-1829586</v>
          </cell>
          <cell r="X2351">
            <v>-1783845</v>
          </cell>
          <cell r="Y2351">
            <v>-1738104</v>
          </cell>
          <cell r="Z2351">
            <v>-1692363</v>
          </cell>
          <cell r="AA2351">
            <v>-1646622</v>
          </cell>
          <cell r="AD2351">
            <v>-2378478</v>
          </cell>
          <cell r="AE2351">
            <v>-2332737</v>
          </cell>
          <cell r="AF2351">
            <v>-2286996</v>
          </cell>
          <cell r="AG2351">
            <v>-2241255</v>
          </cell>
          <cell r="AH2351">
            <v>-2195514</v>
          </cell>
          <cell r="AI2351">
            <v>-2149773</v>
          </cell>
          <cell r="AJ2351">
            <v>-2104032</v>
          </cell>
          <cell r="AK2351">
            <v>-2058291</v>
          </cell>
          <cell r="AL2351">
            <v>-2012550</v>
          </cell>
          <cell r="AM2351">
            <v>-1966809</v>
          </cell>
          <cell r="AN2351">
            <v>-1921068</v>
          </cell>
          <cell r="AP2351">
            <v>-1829586</v>
          </cell>
          <cell r="AT2351">
            <v>0</v>
          </cell>
        </row>
        <row r="2352">
          <cell r="J2352">
            <v>-1299263.68</v>
          </cell>
          <cell r="K2352">
            <v>-1254461.5</v>
          </cell>
          <cell r="L2352">
            <v>-1209659.32</v>
          </cell>
          <cell r="M2352">
            <v>-1164857.1399999999</v>
          </cell>
          <cell r="N2352">
            <v>-1120054.96</v>
          </cell>
          <cell r="O2352">
            <v>-1075252.78</v>
          </cell>
          <cell r="P2352">
            <v>-1030450.6</v>
          </cell>
          <cell r="Q2352">
            <v>-985648.42</v>
          </cell>
          <cell r="R2352">
            <v>-940846.24</v>
          </cell>
          <cell r="S2352">
            <v>-896044.06</v>
          </cell>
          <cell r="T2352">
            <v>-851241.88</v>
          </cell>
          <cell r="U2352">
            <v>-806439.7</v>
          </cell>
          <cell r="V2352">
            <v>-761637.52</v>
          </cell>
          <cell r="W2352">
            <v>-716835.34</v>
          </cell>
          <cell r="X2352">
            <v>-672033.16</v>
          </cell>
          <cell r="Y2352">
            <v>-627230.98</v>
          </cell>
          <cell r="Z2352">
            <v>-582428.80000000005</v>
          </cell>
          <cell r="AA2352">
            <v>-537626.62</v>
          </cell>
          <cell r="AD2352">
            <v>-1254461.5</v>
          </cell>
          <cell r="AE2352">
            <v>-1209659.3199999998</v>
          </cell>
          <cell r="AF2352">
            <v>-1164857.1399999999</v>
          </cell>
          <cell r="AG2352">
            <v>-1120054.96</v>
          </cell>
          <cell r="AH2352">
            <v>-1075252.78</v>
          </cell>
          <cell r="AI2352">
            <v>-1030450.6</v>
          </cell>
          <cell r="AJ2352">
            <v>-985648.41999999993</v>
          </cell>
          <cell r="AK2352">
            <v>-940846.23999999987</v>
          </cell>
          <cell r="AL2352">
            <v>-896044.06</v>
          </cell>
          <cell r="AM2352">
            <v>-851241.88</v>
          </cell>
          <cell r="AN2352">
            <v>-806439.70000000007</v>
          </cell>
          <cell r="AP2352">
            <v>-716835.3400000002</v>
          </cell>
          <cell r="AT2352" t="str">
            <v>23</v>
          </cell>
        </row>
        <row r="2353">
          <cell r="J2353">
            <v>-947743.69</v>
          </cell>
          <cell r="K2353">
            <v>-915062.88</v>
          </cell>
          <cell r="L2353">
            <v>-882382.07</v>
          </cell>
          <cell r="M2353">
            <v>-849701.26</v>
          </cell>
          <cell r="N2353">
            <v>-817020.45</v>
          </cell>
          <cell r="O2353">
            <v>-784339.64</v>
          </cell>
          <cell r="P2353">
            <v>-751658.83</v>
          </cell>
          <cell r="Q2353">
            <v>-718978.02</v>
          </cell>
          <cell r="R2353">
            <v>-686297.21</v>
          </cell>
          <cell r="S2353">
            <v>-653616.4</v>
          </cell>
          <cell r="T2353">
            <v>-620935.59</v>
          </cell>
          <cell r="U2353">
            <v>-588254.78</v>
          </cell>
          <cell r="V2353">
            <v>-555573.97</v>
          </cell>
          <cell r="W2353">
            <v>-522893.16</v>
          </cell>
          <cell r="X2353">
            <v>-490212.35</v>
          </cell>
          <cell r="Y2353">
            <v>-457531.54</v>
          </cell>
          <cell r="Z2353">
            <v>-424850.73</v>
          </cell>
          <cell r="AA2353">
            <v>-392169.92</v>
          </cell>
          <cell r="AD2353">
            <v>-915062.88</v>
          </cell>
          <cell r="AE2353">
            <v>-882382.07</v>
          </cell>
          <cell r="AF2353">
            <v>-849701.25999999989</v>
          </cell>
          <cell r="AG2353">
            <v>-817020.44999999984</v>
          </cell>
          <cell r="AH2353">
            <v>-784339.64000000013</v>
          </cell>
          <cell r="AI2353">
            <v>-751658.83000000007</v>
          </cell>
          <cell r="AJ2353">
            <v>-718978.02</v>
          </cell>
          <cell r="AK2353">
            <v>-686297.21000000008</v>
          </cell>
          <cell r="AL2353">
            <v>-653616.4</v>
          </cell>
          <cell r="AM2353">
            <v>-620935.59</v>
          </cell>
          <cell r="AN2353">
            <v>-588254.78</v>
          </cell>
          <cell r="AP2353">
            <v>-522893.15999999992</v>
          </cell>
          <cell r="AT2353" t="str">
            <v>23</v>
          </cell>
        </row>
        <row r="2354">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D2354">
            <v>0</v>
          </cell>
          <cell r="AE2354">
            <v>0</v>
          </cell>
          <cell r="AF2354">
            <v>0</v>
          </cell>
          <cell r="AG2354">
            <v>0</v>
          </cell>
          <cell r="AH2354">
            <v>0</v>
          </cell>
          <cell r="AI2354">
            <v>0</v>
          </cell>
          <cell r="AJ2354">
            <v>0</v>
          </cell>
          <cell r="AK2354">
            <v>0</v>
          </cell>
          <cell r="AL2354">
            <v>0</v>
          </cell>
          <cell r="AM2354">
            <v>0</v>
          </cell>
          <cell r="AN2354">
            <v>0</v>
          </cell>
          <cell r="AP2354">
            <v>0</v>
          </cell>
          <cell r="AT2354">
            <v>0</v>
          </cell>
        </row>
        <row r="2355">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D2355">
            <v>0</v>
          </cell>
          <cell r="AE2355">
            <v>0</v>
          </cell>
          <cell r="AF2355">
            <v>0</v>
          </cell>
          <cell r="AG2355">
            <v>0</v>
          </cell>
          <cell r="AH2355">
            <v>0</v>
          </cell>
          <cell r="AI2355">
            <v>0</v>
          </cell>
          <cell r="AJ2355">
            <v>0</v>
          </cell>
          <cell r="AK2355">
            <v>0</v>
          </cell>
          <cell r="AL2355">
            <v>0</v>
          </cell>
          <cell r="AM2355">
            <v>0</v>
          </cell>
          <cell r="AN2355">
            <v>0</v>
          </cell>
          <cell r="AP2355">
            <v>0</v>
          </cell>
          <cell r="AT2355" t="str">
            <v>23</v>
          </cell>
        </row>
        <row r="2356">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D2356">
            <v>0</v>
          </cell>
          <cell r="AE2356">
            <v>0</v>
          </cell>
          <cell r="AF2356">
            <v>0</v>
          </cell>
          <cell r="AG2356">
            <v>0</v>
          </cell>
          <cell r="AH2356">
            <v>0</v>
          </cell>
          <cell r="AI2356">
            <v>0</v>
          </cell>
          <cell r="AJ2356">
            <v>0</v>
          </cell>
          <cell r="AK2356">
            <v>0</v>
          </cell>
          <cell r="AL2356">
            <v>0</v>
          </cell>
          <cell r="AM2356">
            <v>0</v>
          </cell>
          <cell r="AN2356">
            <v>0</v>
          </cell>
          <cell r="AP2356">
            <v>0</v>
          </cell>
          <cell r="AT2356">
            <v>0</v>
          </cell>
        </row>
        <row r="2357">
          <cell r="J2357">
            <v>-68683.009999999995</v>
          </cell>
          <cell r="K2357">
            <v>-55782.96</v>
          </cell>
          <cell r="L2357">
            <v>-54689</v>
          </cell>
          <cell r="M2357">
            <v>-53898.21</v>
          </cell>
          <cell r="N2357">
            <v>-52965.279999999999</v>
          </cell>
          <cell r="O2357">
            <v>-52026.84</v>
          </cell>
          <cell r="P2357">
            <v>-39122.33</v>
          </cell>
          <cell r="Q2357">
            <v>-38517.519999999997</v>
          </cell>
          <cell r="R2357">
            <v>-37533.769999999997</v>
          </cell>
          <cell r="S2357">
            <v>-126027.55</v>
          </cell>
          <cell r="T2357">
            <v>-587056.28</v>
          </cell>
          <cell r="U2357">
            <v>-583906.71</v>
          </cell>
          <cell r="V2357">
            <v>-578180.35</v>
          </cell>
          <cell r="W2357">
            <v>-575191.76</v>
          </cell>
          <cell r="X2357">
            <v>-574146.43999999994</v>
          </cell>
          <cell r="Y2357">
            <v>-573024.56999999995</v>
          </cell>
          <cell r="Z2357">
            <v>-572528.17000000004</v>
          </cell>
          <cell r="AA2357">
            <v>-571754.31999999995</v>
          </cell>
          <cell r="AD2357">
            <v>-88245.789166666669</v>
          </cell>
          <cell r="AE2357">
            <v>-55614.324166666665</v>
          </cell>
          <cell r="AF2357">
            <v>-57560.999583333345</v>
          </cell>
          <cell r="AG2357">
            <v>-81748.324999999997</v>
          </cell>
          <cell r="AH2357">
            <v>-124491.29791666666</v>
          </cell>
          <cell r="AI2357">
            <v>-167079.84416666665</v>
          </cell>
          <cell r="AJ2357">
            <v>-209950.93333333332</v>
          </cell>
          <cell r="AK2357">
            <v>-253237.02666666661</v>
          </cell>
          <cell r="AL2357">
            <v>-296511.35166666663</v>
          </cell>
          <cell r="AM2357">
            <v>-339790.07041666668</v>
          </cell>
          <cell r="AN2357">
            <v>-383093.83583333326</v>
          </cell>
          <cell r="AP2357">
            <v>-538977.52374999993</v>
          </cell>
          <cell r="AT2357" t="str">
            <v>23</v>
          </cell>
        </row>
        <row r="2358">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D2358">
            <v>0</v>
          </cell>
          <cell r="AE2358">
            <v>0</v>
          </cell>
          <cell r="AF2358">
            <v>0</v>
          </cell>
          <cell r="AG2358">
            <v>0</v>
          </cell>
          <cell r="AH2358">
            <v>0</v>
          </cell>
          <cell r="AI2358">
            <v>0</v>
          </cell>
          <cell r="AJ2358">
            <v>0</v>
          </cell>
          <cell r="AK2358">
            <v>0</v>
          </cell>
          <cell r="AL2358">
            <v>0</v>
          </cell>
          <cell r="AM2358">
            <v>0</v>
          </cell>
          <cell r="AN2358">
            <v>0</v>
          </cell>
          <cell r="AP2358">
            <v>0</v>
          </cell>
          <cell r="AT2358">
            <v>0</v>
          </cell>
        </row>
        <row r="2359">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D2359">
            <v>0</v>
          </cell>
          <cell r="AE2359">
            <v>0</v>
          </cell>
          <cell r="AF2359">
            <v>0</v>
          </cell>
          <cell r="AG2359">
            <v>0</v>
          </cell>
          <cell r="AH2359">
            <v>0</v>
          </cell>
          <cell r="AI2359">
            <v>0</v>
          </cell>
          <cell r="AJ2359">
            <v>0</v>
          </cell>
          <cell r="AK2359">
            <v>0</v>
          </cell>
          <cell r="AL2359">
            <v>0</v>
          </cell>
          <cell r="AM2359">
            <v>0</v>
          </cell>
          <cell r="AN2359">
            <v>0</v>
          </cell>
          <cell r="AP2359">
            <v>0</v>
          </cell>
          <cell r="AT2359" t="str">
            <v>23</v>
          </cell>
        </row>
        <row r="2360">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D2360">
            <v>0</v>
          </cell>
          <cell r="AE2360">
            <v>0</v>
          </cell>
          <cell r="AF2360">
            <v>0</v>
          </cell>
          <cell r="AG2360">
            <v>0</v>
          </cell>
          <cell r="AH2360">
            <v>0</v>
          </cell>
          <cell r="AI2360">
            <v>0</v>
          </cell>
          <cell r="AJ2360">
            <v>0</v>
          </cell>
          <cell r="AK2360">
            <v>0</v>
          </cell>
          <cell r="AL2360">
            <v>0</v>
          </cell>
          <cell r="AM2360">
            <v>0</v>
          </cell>
          <cell r="AN2360">
            <v>0</v>
          </cell>
          <cell r="AP2360">
            <v>0</v>
          </cell>
          <cell r="AT2360">
            <v>0</v>
          </cell>
        </row>
        <row r="2361">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D2361">
            <v>0</v>
          </cell>
          <cell r="AE2361">
            <v>0</v>
          </cell>
          <cell r="AF2361">
            <v>0</v>
          </cell>
          <cell r="AG2361">
            <v>0</v>
          </cell>
          <cell r="AH2361">
            <v>0</v>
          </cell>
          <cell r="AI2361">
            <v>0</v>
          </cell>
          <cell r="AJ2361">
            <v>0</v>
          </cell>
          <cell r="AK2361">
            <v>0</v>
          </cell>
          <cell r="AL2361">
            <v>0</v>
          </cell>
          <cell r="AM2361">
            <v>0</v>
          </cell>
          <cell r="AN2361">
            <v>0</v>
          </cell>
          <cell r="AP2361">
            <v>0</v>
          </cell>
          <cell r="AT2361" t="str">
            <v>23</v>
          </cell>
        </row>
        <row r="2362">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D2362">
            <v>0</v>
          </cell>
          <cell r="AE2362">
            <v>0</v>
          </cell>
          <cell r="AF2362">
            <v>0</v>
          </cell>
          <cell r="AG2362">
            <v>0</v>
          </cell>
          <cell r="AH2362">
            <v>0</v>
          </cell>
          <cell r="AI2362">
            <v>0</v>
          </cell>
          <cell r="AJ2362">
            <v>0</v>
          </cell>
          <cell r="AK2362">
            <v>0</v>
          </cell>
          <cell r="AL2362">
            <v>0</v>
          </cell>
          <cell r="AM2362">
            <v>0</v>
          </cell>
          <cell r="AN2362">
            <v>0</v>
          </cell>
          <cell r="AP2362">
            <v>0</v>
          </cell>
          <cell r="AT2362" t="str">
            <v>23</v>
          </cell>
        </row>
        <row r="2363">
          <cell r="J2363">
            <v>-93615823</v>
          </cell>
          <cell r="K2363">
            <v>-93615823</v>
          </cell>
          <cell r="L2363">
            <v>-93615823</v>
          </cell>
          <cell r="M2363">
            <v>-93615823</v>
          </cell>
          <cell r="N2363">
            <v>-93615823</v>
          </cell>
          <cell r="O2363">
            <v>-93615823</v>
          </cell>
          <cell r="P2363">
            <v>-93615823</v>
          </cell>
          <cell r="Q2363">
            <v>-93615823</v>
          </cell>
          <cell r="R2363">
            <v>-93615823</v>
          </cell>
          <cell r="S2363">
            <v>-93615823</v>
          </cell>
          <cell r="T2363">
            <v>-93615823</v>
          </cell>
          <cell r="U2363">
            <v>-93615823</v>
          </cell>
          <cell r="V2363">
            <v>-93615823</v>
          </cell>
          <cell r="W2363">
            <v>-93615823</v>
          </cell>
          <cell r="X2363">
            <v>-93615823</v>
          </cell>
          <cell r="Y2363">
            <v>-93615823</v>
          </cell>
          <cell r="Z2363">
            <v>-93615823</v>
          </cell>
          <cell r="AA2363">
            <v>-93615823</v>
          </cell>
          <cell r="AD2363">
            <v>-93615823</v>
          </cell>
          <cell r="AE2363">
            <v>-93615823</v>
          </cell>
          <cell r="AF2363">
            <v>-93615823</v>
          </cell>
          <cell r="AG2363">
            <v>-93615823</v>
          </cell>
          <cell r="AH2363">
            <v>-93615823</v>
          </cell>
          <cell r="AI2363">
            <v>-93615823</v>
          </cell>
          <cell r="AJ2363">
            <v>-93615823</v>
          </cell>
          <cell r="AK2363">
            <v>-93615823</v>
          </cell>
          <cell r="AL2363">
            <v>-93615823</v>
          </cell>
          <cell r="AM2363">
            <v>-93615823</v>
          </cell>
          <cell r="AN2363">
            <v>-93615823</v>
          </cell>
          <cell r="AP2363">
            <v>-93615823</v>
          </cell>
          <cell r="AT2363" t="str">
            <v>23</v>
          </cell>
        </row>
        <row r="2364">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D2364">
            <v>0</v>
          </cell>
          <cell r="AE2364">
            <v>0</v>
          </cell>
          <cell r="AF2364">
            <v>0</v>
          </cell>
          <cell r="AG2364">
            <v>0</v>
          </cell>
          <cell r="AH2364">
            <v>0</v>
          </cell>
          <cell r="AI2364">
            <v>0</v>
          </cell>
          <cell r="AJ2364">
            <v>0</v>
          </cell>
          <cell r="AK2364">
            <v>0</v>
          </cell>
          <cell r="AL2364">
            <v>0</v>
          </cell>
          <cell r="AM2364">
            <v>0</v>
          </cell>
          <cell r="AN2364">
            <v>0</v>
          </cell>
          <cell r="AP2364">
            <v>0</v>
          </cell>
          <cell r="AT2364" t="str">
            <v>23</v>
          </cell>
        </row>
        <row r="2365">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D2365">
            <v>0</v>
          </cell>
          <cell r="AE2365">
            <v>0</v>
          </cell>
          <cell r="AF2365">
            <v>0</v>
          </cell>
          <cell r="AG2365">
            <v>0</v>
          </cell>
          <cell r="AH2365">
            <v>0</v>
          </cell>
          <cell r="AI2365">
            <v>0</v>
          </cell>
          <cell r="AJ2365">
            <v>0</v>
          </cell>
          <cell r="AK2365">
            <v>0</v>
          </cell>
          <cell r="AL2365">
            <v>0</v>
          </cell>
          <cell r="AM2365">
            <v>0</v>
          </cell>
          <cell r="AN2365">
            <v>0</v>
          </cell>
          <cell r="AP2365">
            <v>0</v>
          </cell>
          <cell r="AT2365" t="str">
            <v>23</v>
          </cell>
        </row>
        <row r="2366">
          <cell r="J2366">
            <v>-538103.55000000005</v>
          </cell>
          <cell r="K2366">
            <v>-473486.25</v>
          </cell>
          <cell r="L2366">
            <v>-404638.46</v>
          </cell>
          <cell r="M2366">
            <v>-335503.07</v>
          </cell>
          <cell r="N2366">
            <v>-271173.87</v>
          </cell>
          <cell r="O2366">
            <v>-197581.64</v>
          </cell>
          <cell r="P2366">
            <v>-122441.97</v>
          </cell>
          <cell r="Q2366">
            <v>-16676.3</v>
          </cell>
          <cell r="R2366">
            <v>-19422.13</v>
          </cell>
          <cell r="S2366">
            <v>-15905.03</v>
          </cell>
          <cell r="T2366">
            <v>-15806.53</v>
          </cell>
          <cell r="U2366">
            <v>-15778.65</v>
          </cell>
          <cell r="V2366">
            <v>-15794.23</v>
          </cell>
          <cell r="W2366">
            <v>-15551.14</v>
          </cell>
          <cell r="X2366">
            <v>-15530.8</v>
          </cell>
          <cell r="Y2366">
            <v>-15004.94</v>
          </cell>
          <cell r="Z2366">
            <v>-15003.63</v>
          </cell>
          <cell r="AA2366">
            <v>-14971.68</v>
          </cell>
          <cell r="AD2366">
            <v>-440512.19999999995</v>
          </cell>
          <cell r="AE2366">
            <v>-401257.1570833333</v>
          </cell>
          <cell r="AF2366">
            <v>-336517.21124999999</v>
          </cell>
          <cell r="AG2366">
            <v>-278557.48</v>
          </cell>
          <cell r="AH2366">
            <v>-226734.79041666666</v>
          </cell>
          <cell r="AI2366">
            <v>-180446.89916666667</v>
          </cell>
          <cell r="AJ2366">
            <v>-139603.38125000001</v>
          </cell>
          <cell r="AK2366">
            <v>-104309.9325</v>
          </cell>
          <cell r="AL2366">
            <v>-74743.024583333347</v>
          </cell>
          <cell r="AM2366">
            <v>-50715.175833333342</v>
          </cell>
          <cell r="AN2366">
            <v>-32432.6675</v>
          </cell>
          <cell r="AP2366">
            <v>-12046.888749999998</v>
          </cell>
          <cell r="AT2366" t="str">
            <v>23</v>
          </cell>
        </row>
        <row r="2367">
          <cell r="J2367">
            <v>-21033.54</v>
          </cell>
          <cell r="K2367">
            <v>-19575.14</v>
          </cell>
          <cell r="L2367">
            <v>-17481.47</v>
          </cell>
          <cell r="M2367">
            <v>-14985.28</v>
          </cell>
          <cell r="N2367">
            <v>-12416.12</v>
          </cell>
          <cell r="O2367">
            <v>-8886.1200000000008</v>
          </cell>
          <cell r="P2367">
            <v>-4845.2299999999996</v>
          </cell>
          <cell r="Q2367">
            <v>1605.6</v>
          </cell>
          <cell r="R2367">
            <v>1606.86</v>
          </cell>
          <cell r="S2367">
            <v>2015.28</v>
          </cell>
          <cell r="T2367">
            <v>2221.06</v>
          </cell>
          <cell r="U2367">
            <v>2422.79</v>
          </cell>
          <cell r="V2367">
            <v>2621.86</v>
          </cell>
          <cell r="W2367">
            <v>2837.66</v>
          </cell>
          <cell r="X2367">
            <v>3040.34</v>
          </cell>
          <cell r="Y2367">
            <v>2870.13</v>
          </cell>
          <cell r="Z2367">
            <v>2665.81</v>
          </cell>
          <cell r="AA2367">
            <v>3686.95</v>
          </cell>
          <cell r="AD2367">
            <v>-15254.687083333332</v>
          </cell>
          <cell r="AE2367">
            <v>-14894.712916666669</v>
          </cell>
          <cell r="AF2367">
            <v>-12693.548750000002</v>
          </cell>
          <cell r="AG2367">
            <v>-10554.366249999997</v>
          </cell>
          <cell r="AH2367">
            <v>-8473.151249999999</v>
          </cell>
          <cell r="AI2367">
            <v>-6460.3008333333337</v>
          </cell>
          <cell r="AJ2367">
            <v>-4540.7925000000005</v>
          </cell>
          <cell r="AK2367">
            <v>-2751.8504166666667</v>
          </cell>
          <cell r="AL2367">
            <v>-1152.7995833333334</v>
          </cell>
          <cell r="AM2367">
            <v>219.58958333333331</v>
          </cell>
          <cell r="AN2367">
            <v>1371.8812500000004</v>
          </cell>
          <cell r="AP2367">
            <v>-1382.0450000000001</v>
          </cell>
          <cell r="AT2367" t="str">
            <v>23</v>
          </cell>
        </row>
        <row r="2368">
          <cell r="J2368">
            <v>-3885.01</v>
          </cell>
          <cell r="K2368">
            <v>-4231.96</v>
          </cell>
          <cell r="L2368">
            <v>-4539.8999999999996</v>
          </cell>
          <cell r="M2368">
            <v>-4842.59</v>
          </cell>
          <cell r="N2368">
            <v>-5140.47</v>
          </cell>
          <cell r="O2368">
            <v>-5433.14</v>
          </cell>
          <cell r="P2368">
            <v>-5687.22</v>
          </cell>
          <cell r="Q2368">
            <v>-5903.64</v>
          </cell>
          <cell r="R2368">
            <v>-6115.63</v>
          </cell>
          <cell r="S2368">
            <v>-6571.56</v>
          </cell>
          <cell r="T2368">
            <v>-8559.2800000000007</v>
          </cell>
          <cell r="U2368">
            <v>-11823.34</v>
          </cell>
          <cell r="V2368">
            <v>-15062.66</v>
          </cell>
          <cell r="W2368">
            <v>-18277.68</v>
          </cell>
          <cell r="X2368">
            <v>-21481.46</v>
          </cell>
          <cell r="Y2368">
            <v>-24679.200000000001</v>
          </cell>
          <cell r="Z2368">
            <v>-27872.43</v>
          </cell>
          <cell r="AA2368">
            <v>-31062.12</v>
          </cell>
          <cell r="AD2368">
            <v>-5821.4925000000003</v>
          </cell>
          <cell r="AE2368">
            <v>-4435.432083333334</v>
          </cell>
          <cell r="AF2368">
            <v>-4750.907916666667</v>
          </cell>
          <cell r="AG2368">
            <v>-5139.2325000000001</v>
          </cell>
          <cell r="AH2368">
            <v>-5714.1254166666658</v>
          </cell>
          <cell r="AI2368">
            <v>-6526.8804166666669</v>
          </cell>
          <cell r="AJ2368">
            <v>-7577.854166666667</v>
          </cell>
          <cell r="AK2368">
            <v>-8868.9908333333315</v>
          </cell>
          <cell r="AL2368">
            <v>-10401.414583333333</v>
          </cell>
          <cell r="AM2368">
            <v>-12175.104999999998</v>
          </cell>
          <cell r="AN2368">
            <v>-14190.144166666667</v>
          </cell>
          <cell r="AP2368">
            <v>-19256.593333333334</v>
          </cell>
          <cell r="AT2368" t="str">
            <v>23</v>
          </cell>
        </row>
        <row r="2369">
          <cell r="J2369">
            <v>-133875.76</v>
          </cell>
          <cell r="K2369">
            <v>-139864.56</v>
          </cell>
          <cell r="L2369">
            <v>-138438.72</v>
          </cell>
          <cell r="M2369">
            <v>-134431.5</v>
          </cell>
          <cell r="N2369">
            <v>-135027.54999999999</v>
          </cell>
          <cell r="O2369">
            <v>-121615.84</v>
          </cell>
          <cell r="P2369">
            <v>-103523.66</v>
          </cell>
          <cell r="Q2369">
            <v>-44005.74</v>
          </cell>
          <cell r="R2369">
            <v>-56239.49</v>
          </cell>
          <cell r="S2369">
            <v>-58735.67</v>
          </cell>
          <cell r="T2369">
            <v>-51550.97</v>
          </cell>
          <cell r="U2369">
            <v>-57800.46</v>
          </cell>
          <cell r="V2369">
            <v>-66739.97</v>
          </cell>
          <cell r="W2369">
            <v>-76804.25</v>
          </cell>
          <cell r="X2369">
            <v>-82284.429999999993</v>
          </cell>
          <cell r="Y2369">
            <v>-82572.31</v>
          </cell>
          <cell r="Z2369">
            <v>-86820.14</v>
          </cell>
          <cell r="AA2369">
            <v>-81019.34</v>
          </cell>
          <cell r="AD2369">
            <v>-126779.27458333333</v>
          </cell>
          <cell r="AE2369">
            <v>-118873.5625</v>
          </cell>
          <cell r="AF2369">
            <v>-112491.20083333335</v>
          </cell>
          <cell r="AG2369">
            <v>-106662.50833333332</v>
          </cell>
          <cell r="AH2369">
            <v>-100856.80875000001</v>
          </cell>
          <cell r="AI2369">
            <v>-95128.50208333334</v>
          </cell>
          <cell r="AJ2369">
            <v>-89703.664583333317</v>
          </cell>
          <cell r="AK2369">
            <v>-84736.389583333323</v>
          </cell>
          <cell r="AL2369">
            <v>-80235.827916666647</v>
          </cell>
          <cell r="AM2369">
            <v>-76066.386249999996</v>
          </cell>
          <cell r="AN2369">
            <v>-72366.223333333342</v>
          </cell>
          <cell r="AP2369">
            <v>-67044.80041666668</v>
          </cell>
          <cell r="AT2369" t="str">
            <v>56</v>
          </cell>
        </row>
        <row r="2370">
          <cell r="J2370">
            <v>-1319509.32</v>
          </cell>
          <cell r="K2370">
            <v>-1409804.79</v>
          </cell>
          <cell r="L2370">
            <v>-1415722.34</v>
          </cell>
          <cell r="M2370">
            <v>-1399730.2</v>
          </cell>
          <cell r="N2370">
            <v>-1453751.45</v>
          </cell>
          <cell r="O2370">
            <v>-1339065.9099999999</v>
          </cell>
          <cell r="P2370">
            <v>-1176379.8700000001</v>
          </cell>
          <cell r="Q2370">
            <v>-496288.48</v>
          </cell>
          <cell r="R2370">
            <v>1280121.3700000001</v>
          </cell>
          <cell r="S2370">
            <v>2052557.32</v>
          </cell>
          <cell r="T2370">
            <v>3027716.62</v>
          </cell>
          <cell r="U2370">
            <v>3602398.22</v>
          </cell>
          <cell r="V2370">
            <v>-505254</v>
          </cell>
          <cell r="W2370">
            <v>-664037.05000000005</v>
          </cell>
          <cell r="X2370">
            <v>-767031.36</v>
          </cell>
          <cell r="Y2370">
            <v>-805735.59</v>
          </cell>
          <cell r="Z2370">
            <v>-919622.22</v>
          </cell>
          <cell r="AA2370">
            <v>-895034.21</v>
          </cell>
          <cell r="AD2370">
            <v>-1312477.4545833333</v>
          </cell>
          <cell r="AE2370">
            <v>-1147954.1320833333</v>
          </cell>
          <cell r="AF2370">
            <v>-895484.10416666663</v>
          </cell>
          <cell r="AG2370">
            <v>-581974.14666666649</v>
          </cell>
          <cell r="AH2370">
            <v>-205853.5091666668</v>
          </cell>
          <cell r="AI2370">
            <v>29972.402499999978</v>
          </cell>
          <cell r="AJ2370">
            <v>94973.3633333334</v>
          </cell>
          <cell r="AK2370">
            <v>153075.81000000003</v>
          </cell>
          <cell r="AL2370">
            <v>204854.37625000006</v>
          </cell>
          <cell r="AM2370">
            <v>251859.53624999998</v>
          </cell>
          <cell r="AN2370">
            <v>292616.24166666664</v>
          </cell>
          <cell r="AP2370">
            <v>353965.98458333337</v>
          </cell>
          <cell r="AT2370" t="str">
            <v>56</v>
          </cell>
        </row>
        <row r="2371">
          <cell r="J2371">
            <v>0</v>
          </cell>
          <cell r="K2371">
            <v>0</v>
          </cell>
          <cell r="L2371">
            <v>-786417.32</v>
          </cell>
          <cell r="M2371">
            <v>-1762292.4</v>
          </cell>
          <cell r="N2371">
            <v>-1762292.4</v>
          </cell>
          <cell r="O2371">
            <v>-5782990.5800000001</v>
          </cell>
          <cell r="P2371">
            <v>-5782990.5800000001</v>
          </cell>
          <cell r="Q2371">
            <v>-11335549.890000001</v>
          </cell>
          <cell r="R2371">
            <v>-13422458.300000001</v>
          </cell>
          <cell r="S2371">
            <v>-13422458.300000001</v>
          </cell>
          <cell r="T2371">
            <v>-13422458.300000001</v>
          </cell>
          <cell r="U2371">
            <v>-13422458.300000001</v>
          </cell>
          <cell r="V2371">
            <v>0</v>
          </cell>
          <cell r="W2371">
            <v>0</v>
          </cell>
          <cell r="X2371">
            <v>0</v>
          </cell>
          <cell r="Y2371">
            <v>0</v>
          </cell>
          <cell r="Z2371">
            <v>0</v>
          </cell>
          <cell r="AA2371">
            <v>0</v>
          </cell>
          <cell r="AD2371">
            <v>-1795396.51875</v>
          </cell>
          <cell r="AE2371">
            <v>-2826980.1933333334</v>
          </cell>
          <cell r="AF2371">
            <v>-3945518.3849999998</v>
          </cell>
          <cell r="AG2371">
            <v>-5064056.5766666662</v>
          </cell>
          <cell r="AH2371">
            <v>-6182594.7683333335</v>
          </cell>
          <cell r="AI2371">
            <v>-6741863.8641666658</v>
          </cell>
          <cell r="AJ2371">
            <v>-6741863.8641666658</v>
          </cell>
          <cell r="AK2371">
            <v>-6709096.4758333331</v>
          </cell>
          <cell r="AL2371">
            <v>-6602900.2374999998</v>
          </cell>
          <cell r="AM2371">
            <v>-6456042.5375000006</v>
          </cell>
          <cell r="AN2371">
            <v>-6141655.7466666671</v>
          </cell>
          <cell r="AP2371">
            <v>-5402388.2154166671</v>
          </cell>
          <cell r="AT2371" t="str">
            <v>23</v>
          </cell>
        </row>
        <row r="2372">
          <cell r="J2372">
            <v>0</v>
          </cell>
          <cell r="K2372">
            <v>0</v>
          </cell>
          <cell r="L2372">
            <v>0</v>
          </cell>
          <cell r="M2372">
            <v>0</v>
          </cell>
          <cell r="N2372">
            <v>0</v>
          </cell>
          <cell r="O2372">
            <v>0</v>
          </cell>
          <cell r="P2372">
            <v>0</v>
          </cell>
          <cell r="Q2372">
            <v>-2898559.57</v>
          </cell>
          <cell r="R2372">
            <v>-8804008.6999999993</v>
          </cell>
          <cell r="S2372">
            <v>-8804008.6999999993</v>
          </cell>
          <cell r="T2372">
            <v>-8804008.6999999993</v>
          </cell>
          <cell r="U2372">
            <v>-8804008.6999999993</v>
          </cell>
          <cell r="V2372">
            <v>0</v>
          </cell>
          <cell r="W2372">
            <v>0</v>
          </cell>
          <cell r="X2372">
            <v>0</v>
          </cell>
          <cell r="Y2372">
            <v>0</v>
          </cell>
          <cell r="Z2372">
            <v>0</v>
          </cell>
          <cell r="AA2372">
            <v>0</v>
          </cell>
          <cell r="AD2372">
            <v>-120773.31541666666</v>
          </cell>
          <cell r="AE2372">
            <v>-608380.32666666666</v>
          </cell>
          <cell r="AF2372">
            <v>-1342047.7183333333</v>
          </cell>
          <cell r="AG2372">
            <v>-2075715.11</v>
          </cell>
          <cell r="AH2372">
            <v>-2809382.5016666665</v>
          </cell>
          <cell r="AI2372">
            <v>-3176216.1974999998</v>
          </cell>
          <cell r="AJ2372">
            <v>-3176216.1974999998</v>
          </cell>
          <cell r="AK2372">
            <v>-3176216.1974999998</v>
          </cell>
          <cell r="AL2372">
            <v>-3176216.1974999998</v>
          </cell>
          <cell r="AM2372">
            <v>-3176216.1974999998</v>
          </cell>
          <cell r="AN2372">
            <v>-3176216.1974999998</v>
          </cell>
          <cell r="AP2372">
            <v>-3055442.8820833326</v>
          </cell>
          <cell r="AT2372" t="str">
            <v>35</v>
          </cell>
        </row>
        <row r="2373">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D2373">
            <v>0</v>
          </cell>
          <cell r="AE2373">
            <v>0</v>
          </cell>
          <cell r="AF2373">
            <v>0</v>
          </cell>
          <cell r="AG2373">
            <v>0</v>
          </cell>
          <cell r="AH2373">
            <v>0</v>
          </cell>
          <cell r="AI2373">
            <v>0</v>
          </cell>
          <cell r="AJ2373">
            <v>0</v>
          </cell>
          <cell r="AK2373">
            <v>0</v>
          </cell>
          <cell r="AL2373">
            <v>0</v>
          </cell>
          <cell r="AM2373">
            <v>0</v>
          </cell>
          <cell r="AN2373">
            <v>0</v>
          </cell>
          <cell r="AP2373">
            <v>0</v>
          </cell>
          <cell r="AT2373" t="str">
            <v>23</v>
          </cell>
        </row>
        <row r="2374">
          <cell r="J2374">
            <v>0</v>
          </cell>
          <cell r="K2374">
            <v>0</v>
          </cell>
          <cell r="L2374">
            <v>0</v>
          </cell>
          <cell r="M2374">
            <v>0</v>
          </cell>
          <cell r="N2374">
            <v>-34198.32</v>
          </cell>
          <cell r="O2374">
            <v>-34198.32</v>
          </cell>
          <cell r="P2374">
            <v>-34198.32</v>
          </cell>
          <cell r="Q2374">
            <v>-34198.32</v>
          </cell>
          <cell r="R2374">
            <v>-1680839.97</v>
          </cell>
          <cell r="S2374">
            <v>-1680839.97</v>
          </cell>
          <cell r="T2374">
            <v>-1847920.86</v>
          </cell>
          <cell r="U2374">
            <v>-1847920.86</v>
          </cell>
          <cell r="V2374">
            <v>-1348958.04</v>
          </cell>
          <cell r="W2374">
            <v>-1179963.4099999999</v>
          </cell>
          <cell r="X2374">
            <v>-1050217.01</v>
          </cell>
          <cell r="Y2374">
            <v>-791591.89</v>
          </cell>
          <cell r="Z2374">
            <v>-520855.06</v>
          </cell>
          <cell r="AA2374">
            <v>-341875.22</v>
          </cell>
          <cell r="AD2374">
            <v>-9974.51</v>
          </cell>
          <cell r="AE2374">
            <v>-81434.438750000001</v>
          </cell>
          <cell r="AF2374">
            <v>-221504.43625</v>
          </cell>
          <cell r="AG2374">
            <v>-368536.13749999995</v>
          </cell>
          <cell r="AH2374">
            <v>-522529.54249999998</v>
          </cell>
          <cell r="AI2374">
            <v>-655732.83000000007</v>
          </cell>
          <cell r="AJ2374">
            <v>-761104.55708333338</v>
          </cell>
          <cell r="AK2374">
            <v>-854028.74125000008</v>
          </cell>
          <cell r="AL2374">
            <v>-930770.77875000006</v>
          </cell>
          <cell r="AM2374">
            <v>-984031.13833333331</v>
          </cell>
          <cell r="AN2374">
            <v>-1017128.3733333334</v>
          </cell>
          <cell r="AP2374">
            <v>-1025673.4541666667</v>
          </cell>
          <cell r="AT2374" t="str">
            <v>35</v>
          </cell>
        </row>
        <row r="2375">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D2375">
            <v>0</v>
          </cell>
          <cell r="AE2375">
            <v>0</v>
          </cell>
          <cell r="AF2375">
            <v>0</v>
          </cell>
          <cell r="AG2375">
            <v>0</v>
          </cell>
          <cell r="AH2375">
            <v>0</v>
          </cell>
          <cell r="AI2375">
            <v>0</v>
          </cell>
          <cell r="AJ2375">
            <v>0</v>
          </cell>
          <cell r="AK2375">
            <v>0</v>
          </cell>
          <cell r="AL2375">
            <v>0</v>
          </cell>
          <cell r="AM2375">
            <v>0</v>
          </cell>
          <cell r="AN2375">
            <v>0</v>
          </cell>
          <cell r="AP2375">
            <v>0</v>
          </cell>
          <cell r="AT2375" t="str">
            <v>23</v>
          </cell>
        </row>
        <row r="2376">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D2376">
            <v>0</v>
          </cell>
          <cell r="AE2376">
            <v>0</v>
          </cell>
          <cell r="AF2376">
            <v>0</v>
          </cell>
          <cell r="AG2376">
            <v>0</v>
          </cell>
          <cell r="AH2376">
            <v>0</v>
          </cell>
          <cell r="AI2376">
            <v>0</v>
          </cell>
          <cell r="AJ2376">
            <v>0</v>
          </cell>
          <cell r="AK2376">
            <v>0</v>
          </cell>
          <cell r="AL2376">
            <v>0</v>
          </cell>
          <cell r="AM2376">
            <v>0</v>
          </cell>
          <cell r="AN2376">
            <v>0</v>
          </cell>
          <cell r="AP2376">
            <v>0</v>
          </cell>
          <cell r="AT2376" t="str">
            <v>35</v>
          </cell>
        </row>
        <row r="2377">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D2377">
            <v>0</v>
          </cell>
          <cell r="AE2377">
            <v>0</v>
          </cell>
          <cell r="AF2377">
            <v>0</v>
          </cell>
          <cell r="AG2377">
            <v>0</v>
          </cell>
          <cell r="AH2377">
            <v>0</v>
          </cell>
          <cell r="AI2377">
            <v>0</v>
          </cell>
          <cell r="AJ2377">
            <v>0</v>
          </cell>
          <cell r="AK2377">
            <v>0</v>
          </cell>
          <cell r="AL2377">
            <v>0</v>
          </cell>
          <cell r="AM2377">
            <v>0</v>
          </cell>
          <cell r="AN2377">
            <v>0</v>
          </cell>
          <cell r="AP2377">
            <v>0</v>
          </cell>
          <cell r="AT2377" t="str">
            <v>23</v>
          </cell>
        </row>
        <row r="2378">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D2378">
            <v>0</v>
          </cell>
          <cell r="AE2378">
            <v>0</v>
          </cell>
          <cell r="AF2378">
            <v>0</v>
          </cell>
          <cell r="AG2378">
            <v>0</v>
          </cell>
          <cell r="AH2378">
            <v>0</v>
          </cell>
          <cell r="AI2378">
            <v>0</v>
          </cell>
          <cell r="AJ2378">
            <v>0</v>
          </cell>
          <cell r="AK2378">
            <v>0</v>
          </cell>
          <cell r="AL2378">
            <v>0</v>
          </cell>
          <cell r="AM2378">
            <v>0</v>
          </cell>
          <cell r="AN2378">
            <v>0</v>
          </cell>
          <cell r="AP2378">
            <v>0</v>
          </cell>
          <cell r="AT2378" t="str">
            <v>35</v>
          </cell>
        </row>
        <row r="2379">
          <cell r="J2379">
            <v>0</v>
          </cell>
          <cell r="K2379">
            <v>-263465.25</v>
          </cell>
          <cell r="L2379">
            <v>-577535.24</v>
          </cell>
          <cell r="M2379">
            <v>-847706.3</v>
          </cell>
          <cell r="N2379">
            <v>-1211073.43</v>
          </cell>
          <cell r="O2379">
            <v>-1211073.43</v>
          </cell>
          <cell r="P2379">
            <v>-1217803.1299999999</v>
          </cell>
          <cell r="Q2379">
            <v>-1259438.0900000001</v>
          </cell>
          <cell r="R2379">
            <v>-1259438.0900000001</v>
          </cell>
          <cell r="S2379">
            <v>-1259438.0900000001</v>
          </cell>
          <cell r="T2379">
            <v>-1259438.0900000001</v>
          </cell>
          <cell r="U2379">
            <v>-1331749.07</v>
          </cell>
          <cell r="V2379">
            <v>0</v>
          </cell>
          <cell r="W2379">
            <v>-146873.96</v>
          </cell>
          <cell r="X2379">
            <v>-261024.99</v>
          </cell>
          <cell r="Y2379">
            <v>-470482.29</v>
          </cell>
          <cell r="Z2379">
            <v>-589444.43000000005</v>
          </cell>
          <cell r="AA2379">
            <v>-388344.28</v>
          </cell>
          <cell r="AD2379">
            <v>-496531.31874999992</v>
          </cell>
          <cell r="AE2379">
            <v>-601484.49291666655</v>
          </cell>
          <cell r="AF2379">
            <v>-706437.66708333325</v>
          </cell>
          <cell r="AG2379">
            <v>-811390.84124999994</v>
          </cell>
          <cell r="AH2379">
            <v>-919356.97291666653</v>
          </cell>
          <cell r="AI2379">
            <v>-974846.51749999996</v>
          </cell>
          <cell r="AJ2379">
            <v>-969988.54708333325</v>
          </cell>
          <cell r="AK2379">
            <v>-951942.64958333352</v>
          </cell>
          <cell r="AL2379">
            <v>-923037.05541666679</v>
          </cell>
          <cell r="AM2379">
            <v>-881418.17999999982</v>
          </cell>
          <cell r="AN2379">
            <v>-821236.59041666659</v>
          </cell>
          <cell r="AP2379">
            <v>-642218.18541666667</v>
          </cell>
          <cell r="AT2379" t="str">
            <v>23</v>
          </cell>
        </row>
        <row r="2380">
          <cell r="J2380">
            <v>0</v>
          </cell>
          <cell r="K2380">
            <v>-179653.08</v>
          </cell>
          <cell r="L2380">
            <v>-179653.08</v>
          </cell>
          <cell r="M2380">
            <v>-813122.55</v>
          </cell>
          <cell r="N2380">
            <v>-920232.24</v>
          </cell>
          <cell r="O2380">
            <v>-920232.24</v>
          </cell>
          <cell r="P2380">
            <v>-920232.24</v>
          </cell>
          <cell r="Q2380">
            <v>-920232.24</v>
          </cell>
          <cell r="R2380">
            <v>-920232.24</v>
          </cell>
          <cell r="S2380">
            <v>-1000606.06</v>
          </cell>
          <cell r="T2380">
            <v>-1000606.06</v>
          </cell>
          <cell r="U2380">
            <v>-1109891.8999999999</v>
          </cell>
          <cell r="V2380">
            <v>0</v>
          </cell>
          <cell r="W2380">
            <v>-194666.99</v>
          </cell>
          <cell r="X2380">
            <v>-127414.99</v>
          </cell>
          <cell r="Y2380">
            <v>-362179.34</v>
          </cell>
          <cell r="Z2380">
            <v>-371978.77</v>
          </cell>
          <cell r="AA2380">
            <v>-317682.21000000002</v>
          </cell>
          <cell r="AD2380">
            <v>-366103.46249999997</v>
          </cell>
          <cell r="AE2380">
            <v>-442789.48249999998</v>
          </cell>
          <cell r="AF2380">
            <v>-522824.41166666668</v>
          </cell>
          <cell r="AG2380">
            <v>-606208.25000000012</v>
          </cell>
          <cell r="AH2380">
            <v>-694145.66500000015</v>
          </cell>
          <cell r="AI2380">
            <v>-740391.1608333335</v>
          </cell>
          <cell r="AJ2380">
            <v>-741016.74041666684</v>
          </cell>
          <cell r="AK2380">
            <v>-739465.73291666678</v>
          </cell>
          <cell r="AL2380">
            <v>-718499.84541666682</v>
          </cell>
          <cell r="AM2380">
            <v>-676866.65041666676</v>
          </cell>
          <cell r="AN2380">
            <v>-628916.50458333327</v>
          </cell>
          <cell r="AP2380">
            <v>-493525.29749999993</v>
          </cell>
          <cell r="AT2380" t="str">
            <v>23</v>
          </cell>
        </row>
        <row r="2381">
          <cell r="J2381">
            <v>-8662087.2300000004</v>
          </cell>
          <cell r="K2381">
            <v>-5200000</v>
          </cell>
          <cell r="L2381">
            <v>-5200000</v>
          </cell>
          <cell r="M2381">
            <v>-5200000</v>
          </cell>
          <cell r="N2381">
            <v>-3700000</v>
          </cell>
          <cell r="O2381">
            <v>-3700000</v>
          </cell>
          <cell r="P2381">
            <v>-3700000</v>
          </cell>
          <cell r="Q2381">
            <v>-2100000</v>
          </cell>
          <cell r="R2381">
            <v>-2100000</v>
          </cell>
          <cell r="S2381">
            <v>-2100000</v>
          </cell>
          <cell r="T2381">
            <v>-2700000</v>
          </cell>
          <cell r="U2381">
            <v>-2788074</v>
          </cell>
          <cell r="V2381">
            <v>-600000.01</v>
          </cell>
          <cell r="W2381">
            <v>-5800000</v>
          </cell>
          <cell r="X2381">
            <v>-5800000</v>
          </cell>
          <cell r="Y2381">
            <v>-5800000</v>
          </cell>
          <cell r="Z2381">
            <v>-10100000</v>
          </cell>
          <cell r="AA2381">
            <v>-10100000</v>
          </cell>
          <cell r="AD2381">
            <v>-7276912.435833334</v>
          </cell>
          <cell r="AE2381">
            <v>-6683192.769166667</v>
          </cell>
          <cell r="AF2381">
            <v>-6089473.1025</v>
          </cell>
          <cell r="AG2381">
            <v>-5324920.1025</v>
          </cell>
          <cell r="AH2381">
            <v>-4393203.519166667</v>
          </cell>
          <cell r="AI2381">
            <v>-3593259.8016666663</v>
          </cell>
          <cell r="AJ2381">
            <v>-3282339.500833333</v>
          </cell>
          <cell r="AK2381">
            <v>-3332339.5008333339</v>
          </cell>
          <cell r="AL2381">
            <v>-3382339.5008333339</v>
          </cell>
          <cell r="AM2381">
            <v>-3674006.1675000004</v>
          </cell>
          <cell r="AN2381">
            <v>-4207339.5008333335</v>
          </cell>
          <cell r="AP2381">
            <v>-5257339.5008333335</v>
          </cell>
          <cell r="AT2381" t="str">
            <v>35</v>
          </cell>
        </row>
        <row r="2382">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D2382">
            <v>-528.33416666666665</v>
          </cell>
          <cell r="AE2382">
            <v>-528.33416666666665</v>
          </cell>
          <cell r="AF2382">
            <v>-528.33416666666665</v>
          </cell>
          <cell r="AG2382">
            <v>-528.33416666666665</v>
          </cell>
          <cell r="AH2382">
            <v>-264.16708333333332</v>
          </cell>
          <cell r="AI2382">
            <v>0</v>
          </cell>
          <cell r="AJ2382">
            <v>0</v>
          </cell>
          <cell r="AK2382">
            <v>0</v>
          </cell>
          <cell r="AL2382">
            <v>0</v>
          </cell>
          <cell r="AM2382">
            <v>0</v>
          </cell>
          <cell r="AN2382">
            <v>0</v>
          </cell>
          <cell r="AP2382">
            <v>0</v>
          </cell>
          <cell r="AT2382" t="str">
            <v>23</v>
          </cell>
        </row>
        <row r="2383">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D2383">
            <v>0</v>
          </cell>
          <cell r="AE2383">
            <v>0</v>
          </cell>
          <cell r="AF2383">
            <v>0</v>
          </cell>
          <cell r="AG2383">
            <v>0</v>
          </cell>
          <cell r="AH2383">
            <v>0</v>
          </cell>
          <cell r="AI2383">
            <v>0</v>
          </cell>
          <cell r="AJ2383">
            <v>0</v>
          </cell>
          <cell r="AK2383">
            <v>0</v>
          </cell>
          <cell r="AL2383">
            <v>0</v>
          </cell>
          <cell r="AM2383">
            <v>0</v>
          </cell>
          <cell r="AN2383">
            <v>0</v>
          </cell>
          <cell r="AP2383">
            <v>0</v>
          </cell>
          <cell r="AT2383" t="str">
            <v>35</v>
          </cell>
        </row>
        <row r="2384">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D2384">
            <v>0</v>
          </cell>
          <cell r="AE2384">
            <v>0</v>
          </cell>
          <cell r="AF2384">
            <v>0</v>
          </cell>
          <cell r="AG2384">
            <v>0</v>
          </cell>
          <cell r="AH2384">
            <v>0</v>
          </cell>
          <cell r="AI2384">
            <v>0</v>
          </cell>
          <cell r="AJ2384">
            <v>0</v>
          </cell>
          <cell r="AK2384">
            <v>0</v>
          </cell>
          <cell r="AL2384">
            <v>0</v>
          </cell>
          <cell r="AM2384">
            <v>0</v>
          </cell>
          <cell r="AN2384">
            <v>0</v>
          </cell>
          <cell r="AP2384">
            <v>0</v>
          </cell>
          <cell r="AT2384" t="str">
            <v>23</v>
          </cell>
        </row>
        <row r="2385">
          <cell r="J2385">
            <v>-287180.09999999998</v>
          </cell>
          <cell r="K2385">
            <v>-248003.31</v>
          </cell>
          <cell r="L2385">
            <v>-206261.6</v>
          </cell>
          <cell r="M2385">
            <v>-164345.53</v>
          </cell>
          <cell r="N2385">
            <v>-125343.41</v>
          </cell>
          <cell r="O2385">
            <v>-80725.19</v>
          </cell>
          <cell r="P2385">
            <v>-35168.79</v>
          </cell>
          <cell r="Q2385">
            <v>28955.84</v>
          </cell>
          <cell r="R2385">
            <v>27291.07</v>
          </cell>
          <cell r="S2385">
            <v>29423.45</v>
          </cell>
          <cell r="T2385">
            <v>29483.17</v>
          </cell>
          <cell r="U2385">
            <v>29500.07</v>
          </cell>
          <cell r="V2385">
            <v>29490.62</v>
          </cell>
          <cell r="W2385">
            <v>29638</v>
          </cell>
          <cell r="X2385">
            <v>29650.33</v>
          </cell>
          <cell r="Y2385">
            <v>29969.15</v>
          </cell>
          <cell r="Z2385">
            <v>29969.95</v>
          </cell>
          <cell r="AA2385">
            <v>29989.32</v>
          </cell>
          <cell r="AD2385">
            <v>-249189.88666666669</v>
          </cell>
          <cell r="AE2385">
            <v>-204211.55333333334</v>
          </cell>
          <cell r="AF2385">
            <v>-164960.39374999996</v>
          </cell>
          <cell r="AG2385">
            <v>-129820.00874999999</v>
          </cell>
          <cell r="AH2385">
            <v>-98400.449166666644</v>
          </cell>
          <cell r="AI2385">
            <v>-70336.580833333355</v>
          </cell>
          <cell r="AJ2385">
            <v>-45573.579583333347</v>
          </cell>
          <cell r="AK2385">
            <v>-24175.527916666662</v>
          </cell>
          <cell r="AL2385">
            <v>-6249.4191666666675</v>
          </cell>
          <cell r="AM2385">
            <v>8318.4158333333326</v>
          </cell>
          <cell r="AN2385">
            <v>19402.910416666669</v>
          </cell>
          <cell r="AP2385">
            <v>25740.254166666666</v>
          </cell>
          <cell r="AT2385" t="str">
            <v>57</v>
          </cell>
        </row>
        <row r="2386">
          <cell r="J2386">
            <v>2640.05</v>
          </cell>
          <cell r="K2386">
            <v>-2778.04</v>
          </cell>
          <cell r="L2386">
            <v>-8227.16</v>
          </cell>
          <cell r="M2386">
            <v>-13460.76</v>
          </cell>
          <cell r="N2386">
            <v>-18177.34</v>
          </cell>
          <cell r="O2386">
            <v>-23222.73</v>
          </cell>
          <cell r="P2386">
            <v>-28111.14</v>
          </cell>
          <cell r="Q2386">
            <v>-34554.36</v>
          </cell>
          <cell r="R2386">
            <v>-34387.53</v>
          </cell>
          <cell r="S2386">
            <v>-34601.230000000003</v>
          </cell>
          <cell r="T2386">
            <v>-34128.21</v>
          </cell>
          <cell r="U2386">
            <v>-33965.9</v>
          </cell>
          <cell r="V2386">
            <v>-33800.949999999997</v>
          </cell>
          <cell r="W2386">
            <v>-33980.720000000001</v>
          </cell>
          <cell r="X2386">
            <v>-33484.480000000003</v>
          </cell>
          <cell r="Y2386">
            <v>-33350.43</v>
          </cell>
          <cell r="Z2386">
            <v>-33183.51</v>
          </cell>
          <cell r="AA2386">
            <v>-33018.449999999997</v>
          </cell>
          <cell r="AD2386">
            <v>6033.6604166666684</v>
          </cell>
          <cell r="AE2386">
            <v>-2601.708333333333</v>
          </cell>
          <cell r="AF2386">
            <v>-10389.599166666665</v>
          </cell>
          <cell r="AG2386">
            <v>-16365.26</v>
          </cell>
          <cell r="AH2386">
            <v>-20150.122500000001</v>
          </cell>
          <cell r="AI2386">
            <v>-23432.904166666671</v>
          </cell>
          <cell r="AJ2386">
            <v>-26251.390833333335</v>
          </cell>
          <cell r="AK2386">
            <v>-28603.890833333335</v>
          </cell>
          <cell r="AL2386">
            <v>-30485.015416666662</v>
          </cell>
          <cell r="AM2386">
            <v>-31939.008749999997</v>
          </cell>
          <cell r="AN2386">
            <v>-32972.420833333337</v>
          </cell>
          <cell r="AP2386">
            <v>-29598.215833333335</v>
          </cell>
          <cell r="AT2386" t="str">
            <v>57</v>
          </cell>
        </row>
        <row r="2387">
          <cell r="J2387">
            <v>0</v>
          </cell>
          <cell r="K2387">
            <v>0</v>
          </cell>
          <cell r="L2387">
            <v>0</v>
          </cell>
          <cell r="M2387">
            <v>0</v>
          </cell>
          <cell r="N2387">
            <v>0</v>
          </cell>
          <cell r="O2387">
            <v>0</v>
          </cell>
          <cell r="P2387">
            <v>0</v>
          </cell>
          <cell r="Q2387">
            <v>0</v>
          </cell>
          <cell r="R2387">
            <v>0</v>
          </cell>
          <cell r="S2387">
            <v>0</v>
          </cell>
          <cell r="T2387">
            <v>0</v>
          </cell>
          <cell r="U2387">
            <v>0</v>
          </cell>
          <cell r="V2387">
            <v>-14959.15</v>
          </cell>
          <cell r="W2387">
            <v>-17159.560000000001</v>
          </cell>
          <cell r="X2387">
            <v>-19622.27</v>
          </cell>
          <cell r="Y2387">
            <v>-22728.83</v>
          </cell>
          <cell r="Z2387">
            <v>-25984.54</v>
          </cell>
          <cell r="AA2387">
            <v>-29064.880000000001</v>
          </cell>
          <cell r="AD2387">
            <v>0</v>
          </cell>
          <cell r="AE2387">
            <v>0</v>
          </cell>
          <cell r="AF2387">
            <v>0</v>
          </cell>
          <cell r="AG2387">
            <v>0</v>
          </cell>
          <cell r="AH2387">
            <v>0</v>
          </cell>
          <cell r="AI2387">
            <v>-623.29791666666665</v>
          </cell>
          <cell r="AJ2387">
            <v>-1961.5775000000001</v>
          </cell>
          <cell r="AK2387">
            <v>-3494.1537499999999</v>
          </cell>
          <cell r="AL2387">
            <v>-5258.7829166666661</v>
          </cell>
          <cell r="AM2387">
            <v>-7288.5066666666671</v>
          </cell>
          <cell r="AN2387">
            <v>-9582.2325000000001</v>
          </cell>
          <cell r="AP2387">
            <v>-14701.337500000001</v>
          </cell>
          <cell r="AT2387" t="str">
            <v>23</v>
          </cell>
        </row>
        <row r="2388">
          <cell r="J2388">
            <v>0</v>
          </cell>
          <cell r="K2388">
            <v>0</v>
          </cell>
          <cell r="L2388">
            <v>0</v>
          </cell>
          <cell r="M2388">
            <v>0</v>
          </cell>
          <cell r="N2388">
            <v>0</v>
          </cell>
          <cell r="O2388">
            <v>0</v>
          </cell>
          <cell r="P2388">
            <v>0</v>
          </cell>
          <cell r="Q2388">
            <v>0</v>
          </cell>
          <cell r="R2388">
            <v>0</v>
          </cell>
          <cell r="S2388">
            <v>0</v>
          </cell>
          <cell r="T2388">
            <v>0</v>
          </cell>
          <cell r="U2388">
            <v>0</v>
          </cell>
          <cell r="V2388">
            <v>-3352.52</v>
          </cell>
          <cell r="W2388">
            <v>-4541.24</v>
          </cell>
          <cell r="X2388">
            <v>-5784.61</v>
          </cell>
          <cell r="Y2388">
            <v>-7558.35</v>
          </cell>
          <cell r="Z2388">
            <v>-9594.92</v>
          </cell>
          <cell r="AA2388">
            <v>-11627.24</v>
          </cell>
          <cell r="AD2388">
            <v>0</v>
          </cell>
          <cell r="AE2388">
            <v>0</v>
          </cell>
          <cell r="AF2388">
            <v>0</v>
          </cell>
          <cell r="AG2388">
            <v>0</v>
          </cell>
          <cell r="AH2388">
            <v>0</v>
          </cell>
          <cell r="AI2388">
            <v>-139.68833333333333</v>
          </cell>
          <cell r="AJ2388">
            <v>-468.59499999999997</v>
          </cell>
          <cell r="AK2388">
            <v>-898.83875</v>
          </cell>
          <cell r="AL2388">
            <v>-1454.7954166666666</v>
          </cell>
          <cell r="AM2388">
            <v>-2169.5149999999999</v>
          </cell>
          <cell r="AN2388">
            <v>-3053.771666666667</v>
          </cell>
          <cell r="AP2388">
            <v>-5186.0570833333331</v>
          </cell>
          <cell r="AT2388" t="str">
            <v>23</v>
          </cell>
        </row>
        <row r="2389">
          <cell r="J2389">
            <v>0</v>
          </cell>
          <cell r="K2389">
            <v>-3151.43</v>
          </cell>
          <cell r="L2389">
            <v>-10978.56</v>
          </cell>
          <cell r="M2389">
            <v>-18716.34</v>
          </cell>
          <cell r="N2389">
            <v>-27032.61</v>
          </cell>
          <cell r="O2389">
            <v>-34630.26</v>
          </cell>
          <cell r="P2389">
            <v>-34630.26</v>
          </cell>
          <cell r="Q2389">
            <v>-48866.33</v>
          </cell>
          <cell r="R2389">
            <v>-56057.760000000002</v>
          </cell>
          <cell r="S2389">
            <v>-63305.54</v>
          </cell>
          <cell r="T2389">
            <v>-70539.960000000006</v>
          </cell>
          <cell r="U2389">
            <v>-77454.710000000006</v>
          </cell>
          <cell r="V2389">
            <v>-698139.12</v>
          </cell>
          <cell r="W2389">
            <v>-636374.73</v>
          </cell>
          <cell r="X2389">
            <v>-573333.77</v>
          </cell>
          <cell r="Y2389">
            <v>-507751.44</v>
          </cell>
          <cell r="Z2389">
            <v>-441936.58</v>
          </cell>
          <cell r="AA2389">
            <v>-378690.51</v>
          </cell>
          <cell r="AD2389">
            <v>-12797.718750000002</v>
          </cell>
          <cell r="AE2389">
            <v>-17169.555833333336</v>
          </cell>
          <cell r="AF2389">
            <v>-22143.026666666672</v>
          </cell>
          <cell r="AG2389">
            <v>-27719.922500000001</v>
          </cell>
          <cell r="AH2389">
            <v>-33886.367083333338</v>
          </cell>
          <cell r="AI2389">
            <v>-66202.776666666672</v>
          </cell>
          <cell r="AJ2389">
            <v>-121676.21083333333</v>
          </cell>
          <cell r="AK2389">
            <v>-171491.98208333334</v>
          </cell>
          <cell r="AL2389">
            <v>-215299.91166666665</v>
          </cell>
          <cell r="AM2389">
            <v>-252964.03958333333</v>
          </cell>
          <cell r="AN2389">
            <v>-284587.54875000002</v>
          </cell>
          <cell r="AP2389">
            <v>-331196.58</v>
          </cell>
          <cell r="AT2389" t="str">
            <v>23</v>
          </cell>
        </row>
        <row r="2390">
          <cell r="J2390">
            <v>0</v>
          </cell>
          <cell r="K2390">
            <v>0</v>
          </cell>
          <cell r="L2390">
            <v>0</v>
          </cell>
          <cell r="M2390">
            <v>0</v>
          </cell>
          <cell r="N2390">
            <v>0</v>
          </cell>
          <cell r="O2390">
            <v>0</v>
          </cell>
          <cell r="P2390">
            <v>0</v>
          </cell>
          <cell r="Q2390">
            <v>0</v>
          </cell>
          <cell r="R2390">
            <v>0</v>
          </cell>
          <cell r="S2390">
            <v>0</v>
          </cell>
          <cell r="T2390">
            <v>0</v>
          </cell>
          <cell r="U2390">
            <v>0</v>
          </cell>
          <cell r="V2390">
            <v>-206875.5</v>
          </cell>
          <cell r="W2390">
            <v>-199367.54</v>
          </cell>
          <cell r="X2390">
            <v>-189360.97</v>
          </cell>
          <cell r="Y2390">
            <v>-177854.87</v>
          </cell>
          <cell r="Z2390">
            <v>-167227.97</v>
          </cell>
          <cell r="AA2390">
            <v>-156218.48000000001</v>
          </cell>
          <cell r="AD2390">
            <v>402.85500000000002</v>
          </cell>
          <cell r="AE2390">
            <v>313.33166666666665</v>
          </cell>
          <cell r="AF2390">
            <v>223.80833333333331</v>
          </cell>
          <cell r="AG2390">
            <v>134.285</v>
          </cell>
          <cell r="AH2390">
            <v>44.761666666666663</v>
          </cell>
          <cell r="AI2390">
            <v>-8619.8125</v>
          </cell>
          <cell r="AJ2390">
            <v>-25546.605833333335</v>
          </cell>
          <cell r="AK2390">
            <v>-41743.627083333333</v>
          </cell>
          <cell r="AL2390">
            <v>-57044.287083333336</v>
          </cell>
          <cell r="AM2390">
            <v>-71422.738750000004</v>
          </cell>
          <cell r="AN2390">
            <v>-84899.674166666664</v>
          </cell>
          <cell r="AP2390">
            <v>-109271.35833333334</v>
          </cell>
          <cell r="AT2390" t="str">
            <v>23</v>
          </cell>
        </row>
        <row r="2391">
          <cell r="J2391">
            <v>-4007371</v>
          </cell>
          <cell r="K2391">
            <v>-3869186</v>
          </cell>
          <cell r="L2391">
            <v>-3731001</v>
          </cell>
          <cell r="M2391">
            <v>-3592816</v>
          </cell>
          <cell r="N2391">
            <v>-3454631</v>
          </cell>
          <cell r="O2391">
            <v>-3316446</v>
          </cell>
          <cell r="P2391">
            <v>-3178261</v>
          </cell>
          <cell r="Q2391">
            <v>-3040076</v>
          </cell>
          <cell r="R2391">
            <v>-2901891</v>
          </cell>
          <cell r="S2391">
            <v>-2763706</v>
          </cell>
          <cell r="T2391">
            <v>-2625521</v>
          </cell>
          <cell r="U2391">
            <v>-2487336</v>
          </cell>
          <cell r="V2391">
            <v>-2349151</v>
          </cell>
          <cell r="W2391">
            <v>-2210966</v>
          </cell>
          <cell r="X2391">
            <v>-2072781</v>
          </cell>
          <cell r="Y2391">
            <v>-1934596</v>
          </cell>
          <cell r="Z2391">
            <v>-1796411</v>
          </cell>
          <cell r="AA2391">
            <v>-1658226</v>
          </cell>
          <cell r="AD2391">
            <v>-3869186</v>
          </cell>
          <cell r="AE2391">
            <v>-3731001</v>
          </cell>
          <cell r="AF2391">
            <v>-3592816</v>
          </cell>
          <cell r="AG2391">
            <v>-3454631</v>
          </cell>
          <cell r="AH2391">
            <v>-3316446</v>
          </cell>
          <cell r="AI2391">
            <v>-3178261</v>
          </cell>
          <cell r="AJ2391">
            <v>-3040076</v>
          </cell>
          <cell r="AK2391">
            <v>-2901891</v>
          </cell>
          <cell r="AL2391">
            <v>-2763706</v>
          </cell>
          <cell r="AM2391">
            <v>-2625521</v>
          </cell>
          <cell r="AN2391">
            <v>-2487336</v>
          </cell>
          <cell r="AP2391">
            <v>-2210966</v>
          </cell>
          <cell r="AT2391" t="str">
            <v>25</v>
          </cell>
        </row>
        <row r="2392">
          <cell r="J2392">
            <v>-1160067</v>
          </cell>
          <cell r="K2392">
            <v>-1120065</v>
          </cell>
          <cell r="L2392">
            <v>-1080063</v>
          </cell>
          <cell r="M2392">
            <v>-1040061</v>
          </cell>
          <cell r="N2392">
            <v>-1000059</v>
          </cell>
          <cell r="O2392">
            <v>-960057</v>
          </cell>
          <cell r="P2392">
            <v>-920055</v>
          </cell>
          <cell r="Q2392">
            <v>-880053</v>
          </cell>
          <cell r="R2392">
            <v>-840051</v>
          </cell>
          <cell r="S2392">
            <v>-800049</v>
          </cell>
          <cell r="T2392">
            <v>-760047</v>
          </cell>
          <cell r="U2392">
            <v>-720045</v>
          </cell>
          <cell r="V2392">
            <v>-680043</v>
          </cell>
          <cell r="W2392">
            <v>-640041</v>
          </cell>
          <cell r="X2392">
            <v>-600039</v>
          </cell>
          <cell r="Y2392">
            <v>-560037</v>
          </cell>
          <cell r="Z2392">
            <v>-520035</v>
          </cell>
          <cell r="AA2392">
            <v>-480033</v>
          </cell>
          <cell r="AD2392">
            <v>-1120065</v>
          </cell>
          <cell r="AE2392">
            <v>-1080063</v>
          </cell>
          <cell r="AF2392">
            <v>-1040061</v>
          </cell>
          <cell r="AG2392">
            <v>-1000059</v>
          </cell>
          <cell r="AH2392">
            <v>-960057</v>
          </cell>
          <cell r="AI2392">
            <v>-920055</v>
          </cell>
          <cell r="AJ2392">
            <v>-880053</v>
          </cell>
          <cell r="AK2392">
            <v>-840051</v>
          </cell>
          <cell r="AL2392">
            <v>-800049</v>
          </cell>
          <cell r="AM2392">
            <v>-760047</v>
          </cell>
          <cell r="AN2392">
            <v>-720045</v>
          </cell>
          <cell r="AP2392">
            <v>-640041</v>
          </cell>
          <cell r="AT2392" t="str">
            <v>25</v>
          </cell>
        </row>
        <row r="2393">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D2393">
            <v>0</v>
          </cell>
          <cell r="AE2393">
            <v>0</v>
          </cell>
          <cell r="AF2393">
            <v>0</v>
          </cell>
          <cell r="AG2393">
            <v>0</v>
          </cell>
          <cell r="AH2393">
            <v>0</v>
          </cell>
          <cell r="AI2393">
            <v>0</v>
          </cell>
          <cell r="AJ2393">
            <v>0</v>
          </cell>
          <cell r="AK2393">
            <v>0</v>
          </cell>
          <cell r="AL2393">
            <v>0</v>
          </cell>
          <cell r="AM2393">
            <v>0</v>
          </cell>
          <cell r="AN2393">
            <v>0</v>
          </cell>
          <cell r="AP2393">
            <v>0</v>
          </cell>
          <cell r="AT2393" t="str">
            <v>57</v>
          </cell>
        </row>
        <row r="2394">
          <cell r="J2394">
            <v>-8175064.9699999997</v>
          </cell>
          <cell r="K2394">
            <v>0</v>
          </cell>
          <cell r="L2394">
            <v>0</v>
          </cell>
          <cell r="M2394">
            <v>0</v>
          </cell>
          <cell r="N2394">
            <v>-9300000</v>
          </cell>
          <cell r="O2394">
            <v>-9300000</v>
          </cell>
          <cell r="P2394">
            <v>-9300000</v>
          </cell>
          <cell r="Q2394">
            <v>-11200000</v>
          </cell>
          <cell r="R2394">
            <v>-11200000</v>
          </cell>
          <cell r="S2394">
            <v>-11200000</v>
          </cell>
          <cell r="T2394">
            <v>-11200000</v>
          </cell>
          <cell r="U2394">
            <v>-11945200</v>
          </cell>
          <cell r="V2394">
            <v>0</v>
          </cell>
          <cell r="W2394">
            <v>0</v>
          </cell>
          <cell r="X2394">
            <v>0</v>
          </cell>
          <cell r="Y2394">
            <v>0</v>
          </cell>
          <cell r="Z2394">
            <v>0</v>
          </cell>
          <cell r="AA2394">
            <v>0</v>
          </cell>
          <cell r="AD2394">
            <v>-10120121.705833333</v>
          </cell>
          <cell r="AE2394">
            <v>-9698521.7891666666</v>
          </cell>
          <cell r="AF2394">
            <v>-9276921.8725000005</v>
          </cell>
          <cell r="AG2394">
            <v>-8717821.9558333326</v>
          </cell>
          <cell r="AH2394">
            <v>-8052272.0391666666</v>
          </cell>
          <cell r="AI2394">
            <v>-7394394.3737500003</v>
          </cell>
          <cell r="AJ2394">
            <v>-7053766.666666667</v>
          </cell>
          <cell r="AK2394">
            <v>-7053766.666666667</v>
          </cell>
          <cell r="AL2394">
            <v>-7053766.666666667</v>
          </cell>
          <cell r="AM2394">
            <v>-6666266.666666667</v>
          </cell>
          <cell r="AN2394">
            <v>-5891266.666666667</v>
          </cell>
          <cell r="AP2394">
            <v>-4691266.666666667</v>
          </cell>
          <cell r="AT2394" t="str">
            <v>23</v>
          </cell>
        </row>
        <row r="2395">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D2395">
            <v>0</v>
          </cell>
          <cell r="AE2395">
            <v>0</v>
          </cell>
          <cell r="AF2395">
            <v>0</v>
          </cell>
          <cell r="AG2395">
            <v>0</v>
          </cell>
          <cell r="AH2395">
            <v>0</v>
          </cell>
          <cell r="AI2395">
            <v>0</v>
          </cell>
          <cell r="AJ2395">
            <v>0</v>
          </cell>
          <cell r="AK2395">
            <v>0</v>
          </cell>
          <cell r="AL2395">
            <v>0</v>
          </cell>
          <cell r="AM2395">
            <v>0</v>
          </cell>
          <cell r="AN2395">
            <v>0</v>
          </cell>
          <cell r="AP2395">
            <v>-6352.6170833333335</v>
          </cell>
          <cell r="AT2395">
            <v>0</v>
          </cell>
        </row>
        <row r="2396">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D2396">
            <v>0</v>
          </cell>
          <cell r="AE2396">
            <v>0</v>
          </cell>
          <cell r="AF2396">
            <v>0</v>
          </cell>
          <cell r="AG2396">
            <v>0</v>
          </cell>
          <cell r="AH2396">
            <v>0</v>
          </cell>
          <cell r="AI2396">
            <v>0</v>
          </cell>
          <cell r="AJ2396">
            <v>0</v>
          </cell>
          <cell r="AK2396">
            <v>0</v>
          </cell>
          <cell r="AL2396">
            <v>0</v>
          </cell>
          <cell r="AM2396">
            <v>0</v>
          </cell>
          <cell r="AN2396">
            <v>0</v>
          </cell>
          <cell r="AP2396">
            <v>-57223.083749999998</v>
          </cell>
          <cell r="AT2396">
            <v>0</v>
          </cell>
        </row>
        <row r="2397">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D2397">
            <v>0</v>
          </cell>
          <cell r="AE2397">
            <v>0</v>
          </cell>
          <cell r="AF2397">
            <v>0</v>
          </cell>
          <cell r="AG2397">
            <v>0</v>
          </cell>
          <cell r="AH2397">
            <v>0</v>
          </cell>
          <cell r="AI2397">
            <v>0</v>
          </cell>
          <cell r="AJ2397">
            <v>0</v>
          </cell>
          <cell r="AK2397">
            <v>0</v>
          </cell>
          <cell r="AL2397">
            <v>0</v>
          </cell>
          <cell r="AM2397">
            <v>0</v>
          </cell>
          <cell r="AN2397">
            <v>0</v>
          </cell>
          <cell r="AP2397">
            <v>-1497.405</v>
          </cell>
          <cell r="AT2397">
            <v>0</v>
          </cell>
        </row>
        <row r="2398">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D2398">
            <v>0</v>
          </cell>
          <cell r="AE2398">
            <v>0</v>
          </cell>
          <cell r="AF2398">
            <v>0</v>
          </cell>
          <cell r="AG2398">
            <v>0</v>
          </cell>
          <cell r="AH2398">
            <v>0</v>
          </cell>
          <cell r="AI2398">
            <v>0</v>
          </cell>
          <cell r="AJ2398">
            <v>0</v>
          </cell>
          <cell r="AK2398">
            <v>0</v>
          </cell>
          <cell r="AL2398">
            <v>0</v>
          </cell>
          <cell r="AM2398">
            <v>0</v>
          </cell>
          <cell r="AN2398">
            <v>0</v>
          </cell>
          <cell r="AP2398">
            <v>-8864.7558333333345</v>
          </cell>
          <cell r="AT2398">
            <v>0</v>
          </cell>
        </row>
        <row r="2399">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D2399">
            <v>0</v>
          </cell>
          <cell r="AE2399">
            <v>0</v>
          </cell>
          <cell r="AF2399">
            <v>0</v>
          </cell>
          <cell r="AG2399">
            <v>0</v>
          </cell>
          <cell r="AH2399">
            <v>0</v>
          </cell>
          <cell r="AI2399">
            <v>0</v>
          </cell>
          <cell r="AJ2399">
            <v>0</v>
          </cell>
          <cell r="AK2399">
            <v>0</v>
          </cell>
          <cell r="AL2399">
            <v>0</v>
          </cell>
          <cell r="AM2399">
            <v>0</v>
          </cell>
          <cell r="AN2399">
            <v>0</v>
          </cell>
          <cell r="AP2399">
            <v>-3599.7479166666667</v>
          </cell>
          <cell r="AT2399">
            <v>0</v>
          </cell>
        </row>
        <row r="2400">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D2400">
            <v>0</v>
          </cell>
          <cell r="AE2400">
            <v>0</v>
          </cell>
          <cell r="AF2400">
            <v>0</v>
          </cell>
          <cell r="AG2400">
            <v>0</v>
          </cell>
          <cell r="AH2400">
            <v>0</v>
          </cell>
          <cell r="AI2400">
            <v>0</v>
          </cell>
          <cell r="AJ2400">
            <v>0</v>
          </cell>
          <cell r="AK2400">
            <v>0</v>
          </cell>
          <cell r="AL2400">
            <v>0</v>
          </cell>
          <cell r="AM2400">
            <v>0</v>
          </cell>
          <cell r="AN2400">
            <v>0</v>
          </cell>
          <cell r="AP2400">
            <v>-1.6741666666666666</v>
          </cell>
          <cell r="AT2400">
            <v>0</v>
          </cell>
        </row>
        <row r="2401">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D2401">
            <v>0</v>
          </cell>
          <cell r="AE2401">
            <v>0</v>
          </cell>
          <cell r="AF2401">
            <v>0</v>
          </cell>
          <cell r="AG2401">
            <v>0</v>
          </cell>
          <cell r="AH2401">
            <v>0</v>
          </cell>
          <cell r="AI2401">
            <v>0</v>
          </cell>
          <cell r="AJ2401">
            <v>0</v>
          </cell>
          <cell r="AK2401">
            <v>0</v>
          </cell>
          <cell r="AL2401">
            <v>0</v>
          </cell>
          <cell r="AM2401">
            <v>0</v>
          </cell>
          <cell r="AN2401">
            <v>0</v>
          </cell>
          <cell r="AP2401">
            <v>-908.23</v>
          </cell>
          <cell r="AT2401">
            <v>0</v>
          </cell>
        </row>
        <row r="2402">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D2402">
            <v>0</v>
          </cell>
          <cell r="AE2402">
            <v>0</v>
          </cell>
          <cell r="AF2402">
            <v>0</v>
          </cell>
          <cell r="AG2402">
            <v>0</v>
          </cell>
          <cell r="AH2402">
            <v>0</v>
          </cell>
          <cell r="AI2402">
            <v>0</v>
          </cell>
          <cell r="AJ2402">
            <v>0</v>
          </cell>
          <cell r="AK2402">
            <v>0</v>
          </cell>
          <cell r="AL2402">
            <v>0</v>
          </cell>
          <cell r="AM2402">
            <v>0</v>
          </cell>
          <cell r="AN2402">
            <v>0</v>
          </cell>
          <cell r="AP2402">
            <v>22339.22208333333</v>
          </cell>
          <cell r="AT2402">
            <v>0</v>
          </cell>
        </row>
        <row r="2403">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D2403">
            <v>0</v>
          </cell>
          <cell r="AE2403">
            <v>0</v>
          </cell>
          <cell r="AF2403">
            <v>0</v>
          </cell>
          <cell r="AG2403">
            <v>0</v>
          </cell>
          <cell r="AH2403">
            <v>0</v>
          </cell>
          <cell r="AI2403">
            <v>0</v>
          </cell>
          <cell r="AJ2403">
            <v>0</v>
          </cell>
          <cell r="AK2403">
            <v>0</v>
          </cell>
          <cell r="AL2403">
            <v>0</v>
          </cell>
          <cell r="AM2403">
            <v>0</v>
          </cell>
          <cell r="AN2403">
            <v>0</v>
          </cell>
          <cell r="AP2403">
            <v>-21.885833333333334</v>
          </cell>
          <cell r="AT2403">
            <v>0</v>
          </cell>
        </row>
        <row r="2404">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D2404">
            <v>0</v>
          </cell>
          <cell r="AE2404">
            <v>0</v>
          </cell>
          <cell r="AF2404">
            <v>0</v>
          </cell>
          <cell r="AG2404">
            <v>0</v>
          </cell>
          <cell r="AH2404">
            <v>0</v>
          </cell>
          <cell r="AI2404">
            <v>0</v>
          </cell>
          <cell r="AJ2404">
            <v>0</v>
          </cell>
          <cell r="AK2404">
            <v>0</v>
          </cell>
          <cell r="AL2404">
            <v>0</v>
          </cell>
          <cell r="AM2404">
            <v>0</v>
          </cell>
          <cell r="AN2404">
            <v>0</v>
          </cell>
          <cell r="AP2404">
            <v>-8.918333333333333</v>
          </cell>
          <cell r="AT2404">
            <v>0</v>
          </cell>
        </row>
        <row r="2405">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D2405">
            <v>0</v>
          </cell>
          <cell r="AE2405">
            <v>0</v>
          </cell>
          <cell r="AF2405">
            <v>0</v>
          </cell>
          <cell r="AG2405">
            <v>0</v>
          </cell>
          <cell r="AH2405">
            <v>0</v>
          </cell>
          <cell r="AI2405">
            <v>0</v>
          </cell>
          <cell r="AJ2405">
            <v>0</v>
          </cell>
          <cell r="AK2405">
            <v>0</v>
          </cell>
          <cell r="AL2405">
            <v>0</v>
          </cell>
          <cell r="AM2405">
            <v>0</v>
          </cell>
          <cell r="AN2405">
            <v>0</v>
          </cell>
          <cell r="AP2405">
            <v>-100.37875000000001</v>
          </cell>
          <cell r="AT2405">
            <v>0</v>
          </cell>
        </row>
        <row r="2406">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D2406">
            <v>0</v>
          </cell>
          <cell r="AE2406">
            <v>0</v>
          </cell>
          <cell r="AF2406">
            <v>0</v>
          </cell>
          <cell r="AG2406">
            <v>0</v>
          </cell>
          <cell r="AH2406">
            <v>0</v>
          </cell>
          <cell r="AI2406">
            <v>0</v>
          </cell>
          <cell r="AJ2406">
            <v>0</v>
          </cell>
          <cell r="AK2406">
            <v>0</v>
          </cell>
          <cell r="AL2406">
            <v>0</v>
          </cell>
          <cell r="AM2406">
            <v>0</v>
          </cell>
          <cell r="AN2406">
            <v>0</v>
          </cell>
          <cell r="AP2406">
            <v>-2.6266666666666665</v>
          </cell>
          <cell r="AT2406">
            <v>0</v>
          </cell>
        </row>
        <row r="2407">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D2407">
            <v>0</v>
          </cell>
          <cell r="AE2407">
            <v>0</v>
          </cell>
          <cell r="AF2407">
            <v>0</v>
          </cell>
          <cell r="AG2407">
            <v>0</v>
          </cell>
          <cell r="AH2407">
            <v>0</v>
          </cell>
          <cell r="AI2407">
            <v>0</v>
          </cell>
          <cell r="AJ2407">
            <v>0</v>
          </cell>
          <cell r="AK2407">
            <v>0</v>
          </cell>
          <cell r="AL2407">
            <v>0</v>
          </cell>
          <cell r="AM2407">
            <v>0</v>
          </cell>
          <cell r="AN2407">
            <v>0</v>
          </cell>
          <cell r="AP2407">
            <v>-15.550416666666665</v>
          </cell>
          <cell r="AT2407">
            <v>0</v>
          </cell>
        </row>
        <row r="2408">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D2408">
            <v>0</v>
          </cell>
          <cell r="AE2408">
            <v>0</v>
          </cell>
          <cell r="AF2408">
            <v>0</v>
          </cell>
          <cell r="AG2408">
            <v>0</v>
          </cell>
          <cell r="AH2408">
            <v>0</v>
          </cell>
          <cell r="AI2408">
            <v>0</v>
          </cell>
          <cell r="AJ2408">
            <v>0</v>
          </cell>
          <cell r="AK2408">
            <v>0</v>
          </cell>
          <cell r="AL2408">
            <v>0</v>
          </cell>
          <cell r="AM2408">
            <v>0</v>
          </cell>
          <cell r="AN2408">
            <v>0</v>
          </cell>
          <cell r="AP2408">
            <v>-6.3145833333333341</v>
          </cell>
          <cell r="AT2408">
            <v>0</v>
          </cell>
        </row>
        <row r="2409">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D2409">
            <v>0</v>
          </cell>
          <cell r="AE2409">
            <v>0</v>
          </cell>
          <cell r="AF2409">
            <v>0</v>
          </cell>
          <cell r="AG2409">
            <v>0</v>
          </cell>
          <cell r="AH2409">
            <v>0</v>
          </cell>
          <cell r="AI2409">
            <v>0</v>
          </cell>
          <cell r="AJ2409">
            <v>0</v>
          </cell>
          <cell r="AK2409">
            <v>0</v>
          </cell>
          <cell r="AL2409">
            <v>0</v>
          </cell>
          <cell r="AM2409">
            <v>0</v>
          </cell>
          <cell r="AN2409">
            <v>0</v>
          </cell>
          <cell r="AP2409">
            <v>-27611417.388750002</v>
          </cell>
          <cell r="AT2409">
            <v>0</v>
          </cell>
        </row>
        <row r="2410">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D2410">
            <v>0</v>
          </cell>
          <cell r="AE2410">
            <v>0</v>
          </cell>
          <cell r="AF2410">
            <v>0</v>
          </cell>
          <cell r="AG2410">
            <v>0</v>
          </cell>
          <cell r="AH2410">
            <v>0</v>
          </cell>
          <cell r="AI2410">
            <v>0</v>
          </cell>
          <cell r="AJ2410">
            <v>0</v>
          </cell>
          <cell r="AK2410">
            <v>0</v>
          </cell>
          <cell r="AL2410">
            <v>0</v>
          </cell>
          <cell r="AM2410">
            <v>0</v>
          </cell>
          <cell r="AN2410">
            <v>0</v>
          </cell>
          <cell r="AP2410">
            <v>-41.317916666666669</v>
          </cell>
          <cell r="AT2410">
            <v>0</v>
          </cell>
        </row>
        <row r="2411">
          <cell r="J2411">
            <v>-8165809</v>
          </cell>
          <cell r="K2411">
            <v>-8165809</v>
          </cell>
          <cell r="L2411">
            <v>-8165809</v>
          </cell>
          <cell r="M2411">
            <v>-8165809</v>
          </cell>
          <cell r="N2411">
            <v>-8165809</v>
          </cell>
          <cell r="O2411">
            <v>-8165809</v>
          </cell>
          <cell r="P2411">
            <v>-8165809</v>
          </cell>
          <cell r="Q2411">
            <v>-8165809</v>
          </cell>
          <cell r="R2411">
            <v>-8165809</v>
          </cell>
          <cell r="S2411">
            <v>-8165809</v>
          </cell>
          <cell r="T2411">
            <v>-8165809</v>
          </cell>
          <cell r="U2411">
            <v>-8165809</v>
          </cell>
          <cell r="V2411">
            <v>-8165809</v>
          </cell>
          <cell r="W2411">
            <v>-8165809</v>
          </cell>
          <cell r="X2411">
            <v>-8165809</v>
          </cell>
          <cell r="Y2411">
            <v>-8165809</v>
          </cell>
          <cell r="Z2411">
            <v>-8165809</v>
          </cell>
          <cell r="AA2411">
            <v>-8165809</v>
          </cell>
          <cell r="AD2411">
            <v>-8165809</v>
          </cell>
          <cell r="AE2411">
            <v>-8165809</v>
          </cell>
          <cell r="AF2411">
            <v>-8165809</v>
          </cell>
          <cell r="AG2411">
            <v>-8165809</v>
          </cell>
          <cell r="AH2411">
            <v>-8165809</v>
          </cell>
          <cell r="AI2411">
            <v>-8165809</v>
          </cell>
          <cell r="AJ2411">
            <v>-8165809</v>
          </cell>
          <cell r="AK2411">
            <v>-8165809</v>
          </cell>
          <cell r="AL2411">
            <v>-8165809</v>
          </cell>
          <cell r="AM2411">
            <v>-8165809</v>
          </cell>
          <cell r="AN2411">
            <v>-8165809</v>
          </cell>
          <cell r="AP2411">
            <v>-8165809</v>
          </cell>
          <cell r="AT2411">
            <v>10</v>
          </cell>
        </row>
        <row r="2412">
          <cell r="J2412">
            <v>8165809</v>
          </cell>
          <cell r="K2412">
            <v>8165809</v>
          </cell>
          <cell r="L2412">
            <v>8165809</v>
          </cell>
          <cell r="M2412">
            <v>8165809</v>
          </cell>
          <cell r="N2412">
            <v>8165809</v>
          </cell>
          <cell r="O2412">
            <v>8165809</v>
          </cell>
          <cell r="P2412">
            <v>8165809</v>
          </cell>
          <cell r="Q2412">
            <v>8165809</v>
          </cell>
          <cell r="R2412">
            <v>8165809</v>
          </cell>
          <cell r="S2412">
            <v>8165809</v>
          </cell>
          <cell r="T2412">
            <v>8165809</v>
          </cell>
          <cell r="U2412">
            <v>8165809</v>
          </cell>
          <cell r="V2412">
            <v>8165809</v>
          </cell>
          <cell r="W2412">
            <v>8165809</v>
          </cell>
          <cell r="X2412">
            <v>8165809</v>
          </cell>
          <cell r="Y2412">
            <v>8165809</v>
          </cell>
          <cell r="Z2412">
            <v>8165809</v>
          </cell>
          <cell r="AA2412">
            <v>8165809</v>
          </cell>
          <cell r="AD2412">
            <v>8165809</v>
          </cell>
          <cell r="AE2412">
            <v>8165809</v>
          </cell>
          <cell r="AF2412">
            <v>8165809</v>
          </cell>
          <cell r="AG2412">
            <v>8165809</v>
          </cell>
          <cell r="AH2412">
            <v>8165809</v>
          </cell>
          <cell r="AI2412">
            <v>8165809</v>
          </cell>
          <cell r="AJ2412">
            <v>8165809</v>
          </cell>
          <cell r="AK2412">
            <v>8165809</v>
          </cell>
          <cell r="AL2412">
            <v>8165809</v>
          </cell>
          <cell r="AM2412">
            <v>8165809</v>
          </cell>
          <cell r="AN2412">
            <v>8165809</v>
          </cell>
          <cell r="AP2412">
            <v>8165809</v>
          </cell>
          <cell r="AT2412">
            <v>10</v>
          </cell>
        </row>
        <row r="2413">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D2413">
            <v>0</v>
          </cell>
          <cell r="AE2413">
            <v>0</v>
          </cell>
          <cell r="AF2413">
            <v>0</v>
          </cell>
          <cell r="AG2413">
            <v>0</v>
          </cell>
          <cell r="AH2413">
            <v>0</v>
          </cell>
          <cell r="AI2413">
            <v>0</v>
          </cell>
          <cell r="AJ2413">
            <v>0</v>
          </cell>
          <cell r="AK2413">
            <v>0</v>
          </cell>
          <cell r="AL2413">
            <v>0</v>
          </cell>
          <cell r="AM2413">
            <v>0</v>
          </cell>
          <cell r="AN2413">
            <v>0</v>
          </cell>
          <cell r="AP2413">
            <v>0</v>
          </cell>
          <cell r="AT2413">
            <v>0</v>
          </cell>
        </row>
        <row r="2414">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D2414">
            <v>0</v>
          </cell>
          <cell r="AE2414">
            <v>0</v>
          </cell>
          <cell r="AF2414">
            <v>0</v>
          </cell>
          <cell r="AG2414">
            <v>0</v>
          </cell>
          <cell r="AH2414">
            <v>0</v>
          </cell>
          <cell r="AI2414">
            <v>0</v>
          </cell>
          <cell r="AJ2414">
            <v>0</v>
          </cell>
          <cell r="AK2414">
            <v>0</v>
          </cell>
          <cell r="AL2414">
            <v>0</v>
          </cell>
          <cell r="AM2414">
            <v>0</v>
          </cell>
          <cell r="AN2414">
            <v>0</v>
          </cell>
          <cell r="AP2414">
            <v>0</v>
          </cell>
          <cell r="AT2414">
            <v>0</v>
          </cell>
        </row>
        <row r="2415">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D2415">
            <v>0</v>
          </cell>
          <cell r="AE2415">
            <v>0</v>
          </cell>
          <cell r="AF2415">
            <v>0</v>
          </cell>
          <cell r="AG2415">
            <v>0</v>
          </cell>
          <cell r="AH2415">
            <v>0</v>
          </cell>
          <cell r="AI2415">
            <v>0</v>
          </cell>
          <cell r="AJ2415">
            <v>0</v>
          </cell>
          <cell r="AK2415">
            <v>0</v>
          </cell>
          <cell r="AL2415">
            <v>0</v>
          </cell>
          <cell r="AM2415">
            <v>0</v>
          </cell>
          <cell r="AN2415">
            <v>0</v>
          </cell>
          <cell r="AP2415">
            <v>0</v>
          </cell>
          <cell r="AT2415">
            <v>0</v>
          </cell>
        </row>
        <row r="2416">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D2416">
            <v>0</v>
          </cell>
          <cell r="AE2416">
            <v>0</v>
          </cell>
          <cell r="AF2416">
            <v>0</v>
          </cell>
          <cell r="AG2416">
            <v>0</v>
          </cell>
          <cell r="AH2416">
            <v>0</v>
          </cell>
          <cell r="AI2416">
            <v>0</v>
          </cell>
          <cell r="AJ2416">
            <v>0</v>
          </cell>
          <cell r="AK2416">
            <v>0</v>
          </cell>
          <cell r="AL2416">
            <v>0</v>
          </cell>
          <cell r="AM2416">
            <v>0</v>
          </cell>
          <cell r="AN2416">
            <v>0</v>
          </cell>
          <cell r="AP2416">
            <v>0</v>
          </cell>
          <cell r="AT2416">
            <v>0</v>
          </cell>
        </row>
        <row r="2417">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D2417">
            <v>0</v>
          </cell>
          <cell r="AE2417">
            <v>0</v>
          </cell>
          <cell r="AF2417">
            <v>0</v>
          </cell>
          <cell r="AG2417">
            <v>0</v>
          </cell>
          <cell r="AH2417">
            <v>0</v>
          </cell>
          <cell r="AI2417">
            <v>0</v>
          </cell>
          <cell r="AJ2417">
            <v>0</v>
          </cell>
          <cell r="AK2417">
            <v>0</v>
          </cell>
          <cell r="AL2417">
            <v>0</v>
          </cell>
          <cell r="AM2417">
            <v>0</v>
          </cell>
          <cell r="AN2417">
            <v>0</v>
          </cell>
          <cell r="AP2417">
            <v>0</v>
          </cell>
          <cell r="AT2417">
            <v>0</v>
          </cell>
        </row>
        <row r="2418">
          <cell r="J2418">
            <v>-82626.36</v>
          </cell>
          <cell r="K2418">
            <v>-82626.36</v>
          </cell>
          <cell r="L2418">
            <v>-82626.36</v>
          </cell>
          <cell r="M2418">
            <v>-92024.8</v>
          </cell>
          <cell r="N2418">
            <v>-92024.8</v>
          </cell>
          <cell r="O2418">
            <v>-92024.8</v>
          </cell>
          <cell r="P2418">
            <v>-92024.8</v>
          </cell>
          <cell r="Q2418">
            <v>-92024.8</v>
          </cell>
          <cell r="R2418">
            <v>-92024.8</v>
          </cell>
          <cell r="S2418">
            <v>-92024.8</v>
          </cell>
          <cell r="T2418">
            <v>-92024.8</v>
          </cell>
          <cell r="U2418">
            <v>-92024.8</v>
          </cell>
          <cell r="V2418">
            <v>-92024.8</v>
          </cell>
          <cell r="W2418">
            <v>-92024.8</v>
          </cell>
          <cell r="X2418">
            <v>-92024.8</v>
          </cell>
          <cell r="Y2418">
            <v>-92024.8</v>
          </cell>
          <cell r="Z2418">
            <v>-92024.8</v>
          </cell>
          <cell r="AA2418">
            <v>-92024.8</v>
          </cell>
          <cell r="AD2418">
            <v>-86150.775000000009</v>
          </cell>
          <cell r="AE2418">
            <v>-86933.978333333347</v>
          </cell>
          <cell r="AF2418">
            <v>-87717.181666666685</v>
          </cell>
          <cell r="AG2418">
            <v>-88500.385000000009</v>
          </cell>
          <cell r="AH2418">
            <v>-89283.588333333362</v>
          </cell>
          <cell r="AI2418">
            <v>-90066.791666666686</v>
          </cell>
          <cell r="AJ2418">
            <v>-90849.99500000001</v>
          </cell>
          <cell r="AK2418">
            <v>-91633.198333333363</v>
          </cell>
          <cell r="AL2418">
            <v>-92024.800000000032</v>
          </cell>
          <cell r="AM2418">
            <v>-92024.800000000032</v>
          </cell>
          <cell r="AN2418">
            <v>-92024.800000000032</v>
          </cell>
          <cell r="AP2418">
            <v>-88190.433333333349</v>
          </cell>
          <cell r="AT2418">
            <v>0</v>
          </cell>
        </row>
        <row r="2419">
          <cell r="J2419">
            <v>-3997046.22</v>
          </cell>
          <cell r="K2419">
            <v>-3997046.22</v>
          </cell>
          <cell r="L2419">
            <v>-3997046.22</v>
          </cell>
          <cell r="M2419">
            <v>-4002173.96</v>
          </cell>
          <cell r="N2419">
            <v>-4002173.96</v>
          </cell>
          <cell r="O2419">
            <v>-4001954.5</v>
          </cell>
          <cell r="P2419">
            <v>-4001866.78</v>
          </cell>
          <cell r="Q2419">
            <v>-4001866.78</v>
          </cell>
          <cell r="R2419">
            <v>-4012834.06</v>
          </cell>
          <cell r="S2419">
            <v>-4065352.92</v>
          </cell>
          <cell r="T2419">
            <v>-4065605.42</v>
          </cell>
          <cell r="U2419">
            <v>-4065605.42</v>
          </cell>
          <cell r="V2419">
            <v>-4065866.37</v>
          </cell>
          <cell r="W2419">
            <v>-4065866.37</v>
          </cell>
          <cell r="X2419">
            <v>-4065866.37</v>
          </cell>
          <cell r="Y2419">
            <v>-4065866.37</v>
          </cell>
          <cell r="Z2419">
            <v>-4084022.31</v>
          </cell>
          <cell r="AA2419">
            <v>-4083865.95</v>
          </cell>
          <cell r="AD2419">
            <v>-3970034.1320833336</v>
          </cell>
          <cell r="AE2419">
            <v>-3980461.5991666671</v>
          </cell>
          <cell r="AF2419">
            <v>-3991103.7887500003</v>
          </cell>
          <cell r="AG2419">
            <v>-4003835.2637500004</v>
          </cell>
          <cell r="AH2419">
            <v>-4013876.9833333339</v>
          </cell>
          <cell r="AI2419">
            <v>-4020415.2112500002</v>
          </cell>
          <cell r="AJ2419">
            <v>-4026150.2237500004</v>
          </cell>
          <cell r="AK2419">
            <v>-4031885.2362500001</v>
          </cell>
          <cell r="AL2419">
            <v>-4037406.5929166661</v>
          </cell>
          <cell r="AM2419">
            <v>-4043470.7912499998</v>
          </cell>
          <cell r="AN2419">
            <v>-4050294.1162500004</v>
          </cell>
          <cell r="AP2419">
            <v>-3897131.216250001</v>
          </cell>
          <cell r="AT2419">
            <v>0</v>
          </cell>
        </row>
        <row r="2420">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D2420">
            <v>0</v>
          </cell>
          <cell r="AE2420">
            <v>0</v>
          </cell>
          <cell r="AF2420">
            <v>0</v>
          </cell>
          <cell r="AG2420">
            <v>0</v>
          </cell>
          <cell r="AH2420">
            <v>0</v>
          </cell>
          <cell r="AI2420">
            <v>0</v>
          </cell>
          <cell r="AJ2420">
            <v>0</v>
          </cell>
          <cell r="AK2420">
            <v>0</v>
          </cell>
          <cell r="AL2420">
            <v>0</v>
          </cell>
          <cell r="AM2420">
            <v>0</v>
          </cell>
          <cell r="AN2420">
            <v>0</v>
          </cell>
          <cell r="AP2420">
            <v>0</v>
          </cell>
          <cell r="AT2420">
            <v>0</v>
          </cell>
        </row>
        <row r="2421">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D2421">
            <v>0</v>
          </cell>
          <cell r="AE2421">
            <v>0</v>
          </cell>
          <cell r="AF2421">
            <v>0</v>
          </cell>
          <cell r="AG2421">
            <v>0</v>
          </cell>
          <cell r="AH2421">
            <v>0</v>
          </cell>
          <cell r="AI2421">
            <v>0</v>
          </cell>
          <cell r="AJ2421">
            <v>0</v>
          </cell>
          <cell r="AK2421">
            <v>0</v>
          </cell>
          <cell r="AL2421">
            <v>0</v>
          </cell>
          <cell r="AM2421">
            <v>0</v>
          </cell>
          <cell r="AN2421">
            <v>0</v>
          </cell>
          <cell r="AP2421">
            <v>0</v>
          </cell>
          <cell r="AT2421">
            <v>0</v>
          </cell>
        </row>
        <row r="2422">
          <cell r="J2422">
            <v>72052.23</v>
          </cell>
          <cell r="K2422">
            <v>77206.320000000007</v>
          </cell>
          <cell r="L2422">
            <v>82360.41</v>
          </cell>
          <cell r="M2422">
            <v>87514.5</v>
          </cell>
          <cell r="N2422">
            <v>92668.59</v>
          </cell>
          <cell r="O2422">
            <v>97822.68</v>
          </cell>
          <cell r="P2422">
            <v>102976.77</v>
          </cell>
          <cell r="Q2422">
            <v>108130.86</v>
          </cell>
          <cell r="R2422">
            <v>113284.95</v>
          </cell>
          <cell r="S2422">
            <v>118439.03999999999</v>
          </cell>
          <cell r="T2422">
            <v>123593.13</v>
          </cell>
          <cell r="U2422">
            <v>128747.22</v>
          </cell>
          <cell r="V2422">
            <v>133901.31</v>
          </cell>
          <cell r="W2422">
            <v>139055.4</v>
          </cell>
          <cell r="X2422">
            <v>144209.49</v>
          </cell>
          <cell r="Y2422">
            <v>149363.57999999999</v>
          </cell>
          <cell r="Z2422">
            <v>154517.67000000001</v>
          </cell>
          <cell r="AA2422">
            <v>159671.76</v>
          </cell>
          <cell r="AD2422">
            <v>77206.320000000007</v>
          </cell>
          <cell r="AE2422">
            <v>82360.409999999989</v>
          </cell>
          <cell r="AF2422">
            <v>87514.5</v>
          </cell>
          <cell r="AG2422">
            <v>92668.589999999982</v>
          </cell>
          <cell r="AH2422">
            <v>97822.68</v>
          </cell>
          <cell r="AI2422">
            <v>102976.77</v>
          </cell>
          <cell r="AJ2422">
            <v>108130.86000000003</v>
          </cell>
          <cell r="AK2422">
            <v>113284.95</v>
          </cell>
          <cell r="AL2422">
            <v>118439.03999999999</v>
          </cell>
          <cell r="AM2422">
            <v>123593.13</v>
          </cell>
          <cell r="AN2422">
            <v>128747.21999999999</v>
          </cell>
          <cell r="AP2422">
            <v>131972.9025</v>
          </cell>
          <cell r="AT2422">
            <v>0</v>
          </cell>
        </row>
        <row r="2423">
          <cell r="J2423">
            <v>733744.95</v>
          </cell>
          <cell r="K2423">
            <v>786495.59</v>
          </cell>
          <cell r="L2423">
            <v>839246.23</v>
          </cell>
          <cell r="M2423">
            <v>891996.87</v>
          </cell>
          <cell r="N2423">
            <v>944747.51</v>
          </cell>
          <cell r="O2423">
            <v>997498.15</v>
          </cell>
          <cell r="P2423">
            <v>1050248.79</v>
          </cell>
          <cell r="Q2423">
            <v>1102999.43</v>
          </cell>
          <cell r="R2423">
            <v>1155750.07</v>
          </cell>
          <cell r="S2423">
            <v>1208500.71</v>
          </cell>
          <cell r="T2423">
            <v>1261251.3500000001</v>
          </cell>
          <cell r="U2423">
            <v>1314001.99</v>
          </cell>
          <cell r="V2423">
            <v>1366752.63</v>
          </cell>
          <cell r="W2423">
            <v>1419503.27</v>
          </cell>
          <cell r="X2423">
            <v>1472253.91</v>
          </cell>
          <cell r="Y2423">
            <v>1525004.55</v>
          </cell>
          <cell r="Z2423">
            <v>1577755.19</v>
          </cell>
          <cell r="AA2423">
            <v>1630505.83</v>
          </cell>
          <cell r="AD2423">
            <v>786495.59</v>
          </cell>
          <cell r="AE2423">
            <v>839246.23</v>
          </cell>
          <cell r="AF2423">
            <v>891996.87</v>
          </cell>
          <cell r="AG2423">
            <v>944747.50999999989</v>
          </cell>
          <cell r="AH2423">
            <v>997498.15</v>
          </cell>
          <cell r="AI2423">
            <v>1050248.79</v>
          </cell>
          <cell r="AJ2423">
            <v>1102999.43</v>
          </cell>
          <cell r="AK2423">
            <v>1155750.07</v>
          </cell>
          <cell r="AL2423">
            <v>1208500.71</v>
          </cell>
          <cell r="AM2423">
            <v>1261251.3500000001</v>
          </cell>
          <cell r="AN2423">
            <v>1314001.99</v>
          </cell>
          <cell r="AP2423">
            <v>1347169.6404166666</v>
          </cell>
          <cell r="AT2423">
            <v>0</v>
          </cell>
        </row>
        <row r="2424">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D2424">
            <v>0</v>
          </cell>
          <cell r="AE2424">
            <v>0</v>
          </cell>
          <cell r="AF2424">
            <v>0</v>
          </cell>
          <cell r="AG2424">
            <v>0</v>
          </cell>
          <cell r="AH2424">
            <v>0</v>
          </cell>
          <cell r="AI2424">
            <v>0</v>
          </cell>
          <cell r="AJ2424">
            <v>0</v>
          </cell>
          <cell r="AK2424">
            <v>0</v>
          </cell>
          <cell r="AL2424">
            <v>0</v>
          </cell>
          <cell r="AM2424">
            <v>0</v>
          </cell>
          <cell r="AN2424">
            <v>0</v>
          </cell>
          <cell r="AP2424">
            <v>-94245.42041666666</v>
          </cell>
          <cell r="AT2424">
            <v>0</v>
          </cell>
        </row>
        <row r="2425">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D2425">
            <v>0</v>
          </cell>
          <cell r="AE2425">
            <v>0</v>
          </cell>
          <cell r="AF2425">
            <v>0</v>
          </cell>
          <cell r="AG2425">
            <v>0</v>
          </cell>
          <cell r="AH2425">
            <v>0</v>
          </cell>
          <cell r="AI2425">
            <v>0</v>
          </cell>
          <cell r="AJ2425">
            <v>0</v>
          </cell>
          <cell r="AK2425">
            <v>0</v>
          </cell>
          <cell r="AL2425">
            <v>0</v>
          </cell>
          <cell r="AM2425">
            <v>0</v>
          </cell>
          <cell r="AN2425">
            <v>0</v>
          </cell>
          <cell r="AP2425">
            <v>3120.2362499999999</v>
          </cell>
          <cell r="AT2425">
            <v>0</v>
          </cell>
        </row>
        <row r="2426">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D2426">
            <v>0</v>
          </cell>
          <cell r="AE2426">
            <v>0</v>
          </cell>
          <cell r="AF2426">
            <v>0</v>
          </cell>
          <cell r="AG2426">
            <v>0</v>
          </cell>
          <cell r="AH2426">
            <v>0</v>
          </cell>
          <cell r="AI2426">
            <v>0</v>
          </cell>
          <cell r="AJ2426">
            <v>0</v>
          </cell>
          <cell r="AK2426">
            <v>0</v>
          </cell>
          <cell r="AL2426">
            <v>0</v>
          </cell>
          <cell r="AM2426">
            <v>0</v>
          </cell>
          <cell r="AN2426">
            <v>0</v>
          </cell>
          <cell r="AP2426">
            <v>0</v>
          </cell>
          <cell r="AT2426">
            <v>12</v>
          </cell>
        </row>
        <row r="2427">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D2427">
            <v>0</v>
          </cell>
          <cell r="AE2427">
            <v>0</v>
          </cell>
          <cell r="AF2427">
            <v>0</v>
          </cell>
          <cell r="AG2427">
            <v>0</v>
          </cell>
          <cell r="AH2427">
            <v>0</v>
          </cell>
          <cell r="AI2427">
            <v>0</v>
          </cell>
          <cell r="AJ2427">
            <v>0</v>
          </cell>
          <cell r="AK2427">
            <v>0</v>
          </cell>
          <cell r="AL2427">
            <v>0</v>
          </cell>
          <cell r="AM2427">
            <v>0</v>
          </cell>
          <cell r="AN2427">
            <v>0</v>
          </cell>
          <cell r="AP2427">
            <v>0</v>
          </cell>
          <cell r="AT2427">
            <v>12</v>
          </cell>
        </row>
        <row r="2428">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D2428">
            <v>0</v>
          </cell>
          <cell r="AE2428">
            <v>0</v>
          </cell>
          <cell r="AF2428">
            <v>0</v>
          </cell>
          <cell r="AG2428">
            <v>0</v>
          </cell>
          <cell r="AH2428">
            <v>0</v>
          </cell>
          <cell r="AI2428">
            <v>0</v>
          </cell>
          <cell r="AJ2428">
            <v>0</v>
          </cell>
          <cell r="AK2428">
            <v>0</v>
          </cell>
          <cell r="AL2428">
            <v>0</v>
          </cell>
          <cell r="AM2428">
            <v>0</v>
          </cell>
          <cell r="AN2428">
            <v>0</v>
          </cell>
          <cell r="AP2428">
            <v>0</v>
          </cell>
          <cell r="AT2428">
            <v>12</v>
          </cell>
        </row>
        <row r="2429">
          <cell r="J2429">
            <v>0</v>
          </cell>
          <cell r="K2429">
            <v>5021.6000000000004</v>
          </cell>
          <cell r="L2429">
            <v>5021.6000000000004</v>
          </cell>
          <cell r="M2429">
            <v>5021.6000000000004</v>
          </cell>
          <cell r="N2429">
            <v>142319.78</v>
          </cell>
          <cell r="O2429">
            <v>170289.1</v>
          </cell>
          <cell r="P2429">
            <v>170289.1</v>
          </cell>
          <cell r="Q2429">
            <v>0</v>
          </cell>
          <cell r="R2429">
            <v>0</v>
          </cell>
          <cell r="S2429">
            <v>0</v>
          </cell>
          <cell r="T2429">
            <v>0</v>
          </cell>
          <cell r="U2429">
            <v>0</v>
          </cell>
          <cell r="V2429">
            <v>0</v>
          </cell>
          <cell r="W2429">
            <v>0</v>
          </cell>
          <cell r="X2429">
            <v>0</v>
          </cell>
          <cell r="Y2429">
            <v>0</v>
          </cell>
          <cell r="Z2429">
            <v>0</v>
          </cell>
          <cell r="AA2429">
            <v>0</v>
          </cell>
          <cell r="AD2429">
            <v>41496.898333333338</v>
          </cell>
          <cell r="AE2429">
            <v>41496.898333333338</v>
          </cell>
          <cell r="AF2429">
            <v>41496.898333333338</v>
          </cell>
          <cell r="AG2429">
            <v>41496.898333333338</v>
          </cell>
          <cell r="AH2429">
            <v>41496.898333333338</v>
          </cell>
          <cell r="AI2429">
            <v>41496.898333333338</v>
          </cell>
          <cell r="AJ2429">
            <v>41287.665000000001</v>
          </cell>
          <cell r="AK2429">
            <v>40869.198333333326</v>
          </cell>
          <cell r="AL2429">
            <v>40450.731666666667</v>
          </cell>
          <cell r="AM2429">
            <v>34311.5075</v>
          </cell>
          <cell r="AN2429">
            <v>21286.137500000001</v>
          </cell>
          <cell r="AP2429">
            <v>0</v>
          </cell>
          <cell r="AT2429" t="str">
            <v>12</v>
          </cell>
        </row>
        <row r="2430">
          <cell r="J2430">
            <v>-515379007.12</v>
          </cell>
          <cell r="K2430">
            <v>-518157290.66000003</v>
          </cell>
          <cell r="L2430">
            <v>-520935574.18000001</v>
          </cell>
          <cell r="M2430">
            <v>-523756749.56</v>
          </cell>
          <cell r="N2430">
            <v>-526596618.98000002</v>
          </cell>
          <cell r="O2430">
            <v>-529381745.38999999</v>
          </cell>
          <cell r="P2430">
            <v>-532166871.80000001</v>
          </cell>
          <cell r="Q2430">
            <v>-533721068.02999997</v>
          </cell>
          <cell r="R2430">
            <v>-531079580.13999999</v>
          </cell>
          <cell r="S2430">
            <v>-539069367.80999994</v>
          </cell>
          <cell r="T2430">
            <v>-542707521.80999994</v>
          </cell>
          <cell r="U2430">
            <v>-545703006.39999998</v>
          </cell>
          <cell r="V2430">
            <v>-548698491.34000003</v>
          </cell>
          <cell r="W2430">
            <v>-551693975.94000006</v>
          </cell>
          <cell r="X2430">
            <v>-554689460.52999997</v>
          </cell>
          <cell r="Y2430">
            <v>-557684945.12</v>
          </cell>
          <cell r="Z2430">
            <v>-562652008.26999998</v>
          </cell>
          <cell r="AA2430">
            <v>-565647492.86000001</v>
          </cell>
          <cell r="AD2430">
            <v>-518163032.62416667</v>
          </cell>
          <cell r="AE2430">
            <v>-520623202.41458327</v>
          </cell>
          <cell r="AF2430">
            <v>-523064384.13166666</v>
          </cell>
          <cell r="AG2430">
            <v>-525758768.42249995</v>
          </cell>
          <cell r="AH2430">
            <v>-528508473.0045833</v>
          </cell>
          <cell r="AI2430">
            <v>-531276178.66583329</v>
          </cell>
          <cell r="AJ2430">
            <v>-534061852.39500004</v>
          </cell>
          <cell r="AK2430">
            <v>-536865626.21291655</v>
          </cell>
          <cell r="AL2430">
            <v>-539685712.95916665</v>
          </cell>
          <cell r="AM2430">
            <v>-542601695.66125</v>
          </cell>
          <cell r="AN2430">
            <v>-545615076.35958338</v>
          </cell>
          <cell r="AP2430">
            <v>-552062308.64375007</v>
          </cell>
          <cell r="AT2430" t="str">
            <v>39</v>
          </cell>
        </row>
        <row r="2431">
          <cell r="J2431">
            <v>-45456305.289999999</v>
          </cell>
          <cell r="K2431">
            <v>-45836163.340000004</v>
          </cell>
          <cell r="L2431">
            <v>-46216021.380000003</v>
          </cell>
          <cell r="M2431">
            <v>-46357271.329999998</v>
          </cell>
          <cell r="N2431">
            <v>-46640043.740000002</v>
          </cell>
          <cell r="O2431">
            <v>-47009114.490000002</v>
          </cell>
          <cell r="P2431">
            <v>-47378185.25</v>
          </cell>
          <cell r="Q2431">
            <v>-49274358.609999999</v>
          </cell>
          <cell r="R2431">
            <v>-48778029.299999997</v>
          </cell>
          <cell r="S2431">
            <v>-50267017.229999997</v>
          </cell>
          <cell r="T2431">
            <v>-62191118.640000001</v>
          </cell>
          <cell r="U2431">
            <v>-66496709.329999998</v>
          </cell>
          <cell r="V2431">
            <v>-70802297.010000005</v>
          </cell>
          <cell r="W2431">
            <v>-75107884.700000003</v>
          </cell>
          <cell r="X2431">
            <v>-79413472.379999995</v>
          </cell>
          <cell r="Y2431">
            <v>-83719060.060000002</v>
          </cell>
          <cell r="Z2431">
            <v>-87076576.640000001</v>
          </cell>
          <cell r="AA2431">
            <v>-91517468.739999995</v>
          </cell>
          <cell r="AD2431">
            <v>-45758557.424166672</v>
          </cell>
          <cell r="AE2431">
            <v>-46207377.45791667</v>
          </cell>
          <cell r="AF2431">
            <v>-46666210.795833342</v>
          </cell>
          <cell r="AG2431">
            <v>-47643603.072083332</v>
          </cell>
          <cell r="AH2431">
            <v>-49265560.445</v>
          </cell>
          <cell r="AI2431">
            <v>-51214444.482500009</v>
          </cell>
          <cell r="AJ2431">
            <v>-53490182.527500004</v>
          </cell>
          <cell r="AK2431">
            <v>-56093064.709166668</v>
          </cell>
          <cell r="AL2431">
            <v>-59033033.031250007</v>
          </cell>
          <cell r="AM2431">
            <v>-62274629.765833341</v>
          </cell>
          <cell r="AN2431">
            <v>-65814000.063749999</v>
          </cell>
          <cell r="AP2431">
            <v>-72723932.410833344</v>
          </cell>
          <cell r="AT2431" t="str">
            <v>28</v>
          </cell>
        </row>
        <row r="2432">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D2432">
            <v>0</v>
          </cell>
          <cell r="AE2432">
            <v>0</v>
          </cell>
          <cell r="AF2432">
            <v>0</v>
          </cell>
          <cell r="AG2432">
            <v>0</v>
          </cell>
          <cell r="AH2432">
            <v>0</v>
          </cell>
          <cell r="AI2432">
            <v>0</v>
          </cell>
          <cell r="AJ2432">
            <v>0</v>
          </cell>
          <cell r="AK2432">
            <v>0</v>
          </cell>
          <cell r="AL2432">
            <v>0</v>
          </cell>
          <cell r="AM2432">
            <v>0</v>
          </cell>
          <cell r="AN2432">
            <v>0</v>
          </cell>
          <cell r="AP2432">
            <v>0</v>
          </cell>
          <cell r="AT2432" t="str">
            <v>39</v>
          </cell>
        </row>
        <row r="2433">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D2433">
            <v>0</v>
          </cell>
          <cell r="AE2433">
            <v>0</v>
          </cell>
          <cell r="AF2433">
            <v>0</v>
          </cell>
          <cell r="AG2433">
            <v>0</v>
          </cell>
          <cell r="AH2433">
            <v>0</v>
          </cell>
          <cell r="AI2433">
            <v>0</v>
          </cell>
          <cell r="AJ2433">
            <v>0</v>
          </cell>
          <cell r="AK2433">
            <v>0</v>
          </cell>
          <cell r="AL2433">
            <v>0</v>
          </cell>
          <cell r="AM2433">
            <v>0</v>
          </cell>
          <cell r="AN2433">
            <v>0</v>
          </cell>
          <cell r="AP2433">
            <v>0</v>
          </cell>
          <cell r="AT2433">
            <v>22</v>
          </cell>
        </row>
        <row r="2434">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D2434">
            <v>0</v>
          </cell>
          <cell r="AE2434">
            <v>0</v>
          </cell>
          <cell r="AF2434">
            <v>0</v>
          </cell>
          <cell r="AG2434">
            <v>0</v>
          </cell>
          <cell r="AH2434">
            <v>0</v>
          </cell>
          <cell r="AI2434">
            <v>0</v>
          </cell>
          <cell r="AJ2434">
            <v>0</v>
          </cell>
          <cell r="AK2434">
            <v>0</v>
          </cell>
          <cell r="AL2434">
            <v>0</v>
          </cell>
          <cell r="AM2434">
            <v>0</v>
          </cell>
          <cell r="AN2434">
            <v>0</v>
          </cell>
          <cell r="AP2434">
            <v>0</v>
          </cell>
          <cell r="AT2434">
            <v>22</v>
          </cell>
        </row>
        <row r="2435">
          <cell r="J2435">
            <v>-1276564955.73</v>
          </cell>
          <cell r="K2435">
            <v>-1281382527.71</v>
          </cell>
          <cell r="L2435">
            <v>-1286200099.6800001</v>
          </cell>
          <cell r="M2435">
            <v>-1291129552.5</v>
          </cell>
          <cell r="N2435">
            <v>-1302489454.8599999</v>
          </cell>
          <cell r="O2435">
            <v>-1308033952.4300001</v>
          </cell>
          <cell r="P2435">
            <v>-1313578450</v>
          </cell>
          <cell r="Q2435">
            <v>-1309412170.9400001</v>
          </cell>
          <cell r="R2435">
            <v>-1304703205.9400001</v>
          </cell>
          <cell r="S2435">
            <v>-1318881102.9400001</v>
          </cell>
          <cell r="T2435">
            <v>-1328840244.6500001</v>
          </cell>
          <cell r="U2435">
            <v>-1335316269.23</v>
          </cell>
          <cell r="V2435">
            <v>-1341792294.1600001</v>
          </cell>
          <cell r="W2435">
            <v>-1351925130.46</v>
          </cell>
          <cell r="X2435">
            <v>-1359010623.6400001</v>
          </cell>
          <cell r="Y2435">
            <v>-1366096116.8399999</v>
          </cell>
          <cell r="Z2435">
            <v>-1367255182.53</v>
          </cell>
          <cell r="AA2435">
            <v>-1372847726.5999999</v>
          </cell>
          <cell r="AD2435">
            <v>-1283074360.3116667</v>
          </cell>
          <cell r="AE2435">
            <v>-1287498673.66625</v>
          </cell>
          <cell r="AF2435">
            <v>-1291902540.6229169</v>
          </cell>
          <cell r="AG2435">
            <v>-1296833990.3908336</v>
          </cell>
          <cell r="AH2435">
            <v>-1302062295.3225</v>
          </cell>
          <cell r="AI2435">
            <v>-1307428804.6520834</v>
          </cell>
          <cell r="AJ2435">
            <v>-1313085885.5345833</v>
          </cell>
          <cell r="AK2435">
            <v>-1319058932.4808333</v>
          </cell>
          <cell r="AL2435">
            <v>-1325216311.1600001</v>
          </cell>
          <cell r="AM2435">
            <v>-1331038489.9937499</v>
          </cell>
          <cell r="AN2435">
            <v>-1336437635.9037499</v>
          </cell>
          <cell r="AP2435">
            <v>-1346151464.1133335</v>
          </cell>
          <cell r="AT2435">
            <v>22</v>
          </cell>
        </row>
        <row r="2436">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D2436">
            <v>0</v>
          </cell>
          <cell r="AE2436">
            <v>0</v>
          </cell>
          <cell r="AF2436">
            <v>0</v>
          </cell>
          <cell r="AG2436">
            <v>0</v>
          </cell>
          <cell r="AH2436">
            <v>0</v>
          </cell>
          <cell r="AI2436">
            <v>0</v>
          </cell>
          <cell r="AJ2436">
            <v>0</v>
          </cell>
          <cell r="AK2436">
            <v>0</v>
          </cell>
          <cell r="AL2436">
            <v>0</v>
          </cell>
          <cell r="AM2436">
            <v>0</v>
          </cell>
          <cell r="AN2436">
            <v>0</v>
          </cell>
          <cell r="AP2436">
            <v>0</v>
          </cell>
          <cell r="AT2436">
            <v>22</v>
          </cell>
        </row>
        <row r="2437">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D2437">
            <v>0</v>
          </cell>
          <cell r="AE2437">
            <v>0</v>
          </cell>
          <cell r="AF2437">
            <v>0</v>
          </cell>
          <cell r="AG2437">
            <v>0</v>
          </cell>
          <cell r="AH2437">
            <v>0</v>
          </cell>
          <cell r="AI2437">
            <v>0</v>
          </cell>
          <cell r="AJ2437">
            <v>0</v>
          </cell>
          <cell r="AK2437">
            <v>0</v>
          </cell>
          <cell r="AL2437">
            <v>0</v>
          </cell>
          <cell r="AM2437">
            <v>0</v>
          </cell>
          <cell r="AN2437">
            <v>0</v>
          </cell>
          <cell r="AP2437">
            <v>0</v>
          </cell>
          <cell r="AT2437">
            <v>22</v>
          </cell>
        </row>
        <row r="2438">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D2438">
            <v>0</v>
          </cell>
          <cell r="AE2438">
            <v>0</v>
          </cell>
          <cell r="AF2438">
            <v>0</v>
          </cell>
          <cell r="AG2438">
            <v>0</v>
          </cell>
          <cell r="AH2438">
            <v>0</v>
          </cell>
          <cell r="AI2438">
            <v>0</v>
          </cell>
          <cell r="AJ2438">
            <v>0</v>
          </cell>
          <cell r="AK2438">
            <v>0</v>
          </cell>
          <cell r="AL2438">
            <v>0</v>
          </cell>
          <cell r="AM2438">
            <v>0</v>
          </cell>
          <cell r="AN2438">
            <v>0</v>
          </cell>
          <cell r="AP2438">
            <v>0</v>
          </cell>
          <cell r="AT2438" t="str">
            <v>39</v>
          </cell>
        </row>
        <row r="2439">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D2439">
            <v>0</v>
          </cell>
          <cell r="AE2439">
            <v>0</v>
          </cell>
          <cell r="AF2439">
            <v>0</v>
          </cell>
          <cell r="AG2439">
            <v>0</v>
          </cell>
          <cell r="AH2439">
            <v>0</v>
          </cell>
          <cell r="AI2439">
            <v>0</v>
          </cell>
          <cell r="AJ2439">
            <v>0</v>
          </cell>
          <cell r="AK2439">
            <v>0</v>
          </cell>
          <cell r="AL2439">
            <v>0</v>
          </cell>
          <cell r="AM2439">
            <v>0</v>
          </cell>
          <cell r="AN2439">
            <v>0</v>
          </cell>
          <cell r="AP2439">
            <v>0</v>
          </cell>
          <cell r="AT2439">
            <v>22</v>
          </cell>
        </row>
        <row r="2440">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D2440">
            <v>0</v>
          </cell>
          <cell r="AE2440">
            <v>0</v>
          </cell>
          <cell r="AF2440">
            <v>0</v>
          </cell>
          <cell r="AG2440">
            <v>0</v>
          </cell>
          <cell r="AH2440">
            <v>0</v>
          </cell>
          <cell r="AI2440">
            <v>0</v>
          </cell>
          <cell r="AJ2440">
            <v>0</v>
          </cell>
          <cell r="AK2440">
            <v>0</v>
          </cell>
          <cell r="AL2440">
            <v>0</v>
          </cell>
          <cell r="AM2440">
            <v>0</v>
          </cell>
          <cell r="AN2440">
            <v>0</v>
          </cell>
          <cell r="AP2440">
            <v>0</v>
          </cell>
          <cell r="AT2440" t="str">
            <v>39</v>
          </cell>
        </row>
        <row r="2441">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D2441">
            <v>0</v>
          </cell>
          <cell r="AE2441">
            <v>0</v>
          </cell>
          <cell r="AF2441">
            <v>0</v>
          </cell>
          <cell r="AG2441">
            <v>0</v>
          </cell>
          <cell r="AH2441">
            <v>0</v>
          </cell>
          <cell r="AI2441">
            <v>0</v>
          </cell>
          <cell r="AJ2441">
            <v>0</v>
          </cell>
          <cell r="AK2441">
            <v>0</v>
          </cell>
          <cell r="AL2441">
            <v>0</v>
          </cell>
          <cell r="AM2441">
            <v>0</v>
          </cell>
          <cell r="AN2441">
            <v>0</v>
          </cell>
          <cell r="AP2441">
            <v>0</v>
          </cell>
          <cell r="AT2441">
            <v>22</v>
          </cell>
        </row>
        <row r="2442">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D2442">
            <v>0</v>
          </cell>
          <cell r="AE2442">
            <v>0</v>
          </cell>
          <cell r="AF2442">
            <v>0</v>
          </cell>
          <cell r="AG2442">
            <v>0</v>
          </cell>
          <cell r="AH2442">
            <v>0</v>
          </cell>
          <cell r="AI2442">
            <v>0</v>
          </cell>
          <cell r="AJ2442">
            <v>0</v>
          </cell>
          <cell r="AK2442">
            <v>0</v>
          </cell>
          <cell r="AL2442">
            <v>0</v>
          </cell>
          <cell r="AM2442">
            <v>0</v>
          </cell>
          <cell r="AN2442">
            <v>0</v>
          </cell>
          <cell r="AP2442">
            <v>0</v>
          </cell>
          <cell r="AT2442" t="str">
            <v>22</v>
          </cell>
        </row>
        <row r="2443">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D2443">
            <v>0</v>
          </cell>
          <cell r="AE2443">
            <v>0</v>
          </cell>
          <cell r="AF2443">
            <v>0</v>
          </cell>
          <cell r="AG2443">
            <v>0</v>
          </cell>
          <cell r="AH2443">
            <v>0</v>
          </cell>
          <cell r="AI2443">
            <v>0</v>
          </cell>
          <cell r="AJ2443">
            <v>0</v>
          </cell>
          <cell r="AK2443">
            <v>0</v>
          </cell>
          <cell r="AL2443">
            <v>0</v>
          </cell>
          <cell r="AM2443">
            <v>0</v>
          </cell>
          <cell r="AN2443">
            <v>0</v>
          </cell>
          <cell r="AP2443">
            <v>0</v>
          </cell>
          <cell r="AT2443">
            <v>22</v>
          </cell>
        </row>
        <row r="2444">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D2444">
            <v>0</v>
          </cell>
          <cell r="AE2444">
            <v>0</v>
          </cell>
          <cell r="AF2444">
            <v>0</v>
          </cell>
          <cell r="AG2444">
            <v>0</v>
          </cell>
          <cell r="AH2444">
            <v>0</v>
          </cell>
          <cell r="AI2444">
            <v>0</v>
          </cell>
          <cell r="AJ2444">
            <v>0</v>
          </cell>
          <cell r="AK2444">
            <v>0</v>
          </cell>
          <cell r="AL2444">
            <v>0</v>
          </cell>
          <cell r="AM2444">
            <v>0</v>
          </cell>
          <cell r="AN2444">
            <v>0</v>
          </cell>
          <cell r="AP2444">
            <v>0</v>
          </cell>
          <cell r="AT2444" t="str">
            <v>58</v>
          </cell>
        </row>
        <row r="2445">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D2445">
            <v>0</v>
          </cell>
          <cell r="AE2445">
            <v>0</v>
          </cell>
          <cell r="AF2445">
            <v>0</v>
          </cell>
          <cell r="AG2445">
            <v>0</v>
          </cell>
          <cell r="AH2445">
            <v>0</v>
          </cell>
          <cell r="AI2445">
            <v>0</v>
          </cell>
          <cell r="AJ2445">
            <v>0</v>
          </cell>
          <cell r="AK2445">
            <v>0</v>
          </cell>
          <cell r="AL2445">
            <v>0</v>
          </cell>
          <cell r="AM2445">
            <v>0</v>
          </cell>
          <cell r="AN2445">
            <v>0</v>
          </cell>
          <cell r="AP2445">
            <v>0</v>
          </cell>
          <cell r="AT2445" t="str">
            <v>28</v>
          </cell>
        </row>
        <row r="2446">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D2446">
            <v>0</v>
          </cell>
          <cell r="AE2446">
            <v>0</v>
          </cell>
          <cell r="AF2446">
            <v>0</v>
          </cell>
          <cell r="AG2446">
            <v>0</v>
          </cell>
          <cell r="AH2446">
            <v>0</v>
          </cell>
          <cell r="AI2446">
            <v>0</v>
          </cell>
          <cell r="AJ2446">
            <v>0</v>
          </cell>
          <cell r="AK2446">
            <v>0</v>
          </cell>
          <cell r="AL2446">
            <v>0</v>
          </cell>
          <cell r="AM2446">
            <v>0</v>
          </cell>
          <cell r="AN2446">
            <v>0</v>
          </cell>
          <cell r="AP2446">
            <v>0</v>
          </cell>
          <cell r="AT2446">
            <v>0</v>
          </cell>
        </row>
        <row r="2447">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D2447">
            <v>0</v>
          </cell>
          <cell r="AE2447">
            <v>0</v>
          </cell>
          <cell r="AF2447">
            <v>0</v>
          </cell>
          <cell r="AG2447">
            <v>0</v>
          </cell>
          <cell r="AH2447">
            <v>0</v>
          </cell>
          <cell r="AI2447">
            <v>0</v>
          </cell>
          <cell r="AJ2447">
            <v>0</v>
          </cell>
          <cell r="AK2447">
            <v>0</v>
          </cell>
          <cell r="AL2447">
            <v>0</v>
          </cell>
          <cell r="AM2447">
            <v>0</v>
          </cell>
          <cell r="AN2447">
            <v>0</v>
          </cell>
          <cell r="AP2447">
            <v>0</v>
          </cell>
          <cell r="AT2447" t="str">
            <v>58</v>
          </cell>
        </row>
        <row r="2448">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D2448">
            <v>0</v>
          </cell>
          <cell r="AE2448">
            <v>0</v>
          </cell>
          <cell r="AF2448">
            <v>0</v>
          </cell>
          <cell r="AG2448">
            <v>0</v>
          </cell>
          <cell r="AH2448">
            <v>0</v>
          </cell>
          <cell r="AI2448">
            <v>0</v>
          </cell>
          <cell r="AJ2448">
            <v>0</v>
          </cell>
          <cell r="AK2448">
            <v>0</v>
          </cell>
          <cell r="AL2448">
            <v>0</v>
          </cell>
          <cell r="AM2448">
            <v>0</v>
          </cell>
          <cell r="AN2448">
            <v>0</v>
          </cell>
          <cell r="AP2448">
            <v>0</v>
          </cell>
          <cell r="AT2448" t="str">
            <v>28</v>
          </cell>
        </row>
        <row r="2449">
          <cell r="J2449">
            <v>-7816525.6900000004</v>
          </cell>
          <cell r="K2449">
            <v>-8918025.7400000002</v>
          </cell>
          <cell r="L2449">
            <v>-6655604.1299999999</v>
          </cell>
          <cell r="M2449">
            <v>-4881851.87</v>
          </cell>
          <cell r="N2449">
            <v>-3238960.93</v>
          </cell>
          <cell r="O2449">
            <v>-3365494.21</v>
          </cell>
          <cell r="P2449">
            <v>-5383630.2699999996</v>
          </cell>
          <cell r="Q2449">
            <v>-10708723.4</v>
          </cell>
          <cell r="R2449">
            <v>-3616112.54</v>
          </cell>
          <cell r="S2449">
            <v>-6643523.4800000004</v>
          </cell>
          <cell r="T2449">
            <v>-5652601.6100000003</v>
          </cell>
          <cell r="U2449">
            <v>-5092836.92</v>
          </cell>
          <cell r="V2449">
            <v>-3689820.96</v>
          </cell>
          <cell r="W2449">
            <v>-3237799.41</v>
          </cell>
          <cell r="X2449">
            <v>-3773284.04</v>
          </cell>
          <cell r="Y2449">
            <v>-3126797.82</v>
          </cell>
          <cell r="Z2449">
            <v>-3476553.69</v>
          </cell>
          <cell r="AA2449">
            <v>-3570251.16</v>
          </cell>
          <cell r="AD2449">
            <v>-7629892.5674999999</v>
          </cell>
          <cell r="AE2449">
            <v>-7606483.6950000003</v>
          </cell>
          <cell r="AF2449">
            <v>-7098736.7841666676</v>
          </cell>
          <cell r="AG2449">
            <v>-6534991.5187500007</v>
          </cell>
          <cell r="AH2449">
            <v>-6142519.2125000013</v>
          </cell>
          <cell r="AI2449">
            <v>-5825878.2020833343</v>
          </cell>
          <cell r="AJ2449">
            <v>-5417256.0745833339</v>
          </cell>
          <cell r="AK2449">
            <v>-5060483.3070833338</v>
          </cell>
          <cell r="AL2449">
            <v>-4867259.3845833335</v>
          </cell>
          <cell r="AM2449">
            <v>-4804031.8308333345</v>
          </cell>
          <cell r="AN2449">
            <v>-4822463.0687500006</v>
          </cell>
          <cell r="AP2449">
            <v>-4379498.1662499998</v>
          </cell>
          <cell r="AT2449" t="str">
            <v>58</v>
          </cell>
        </row>
        <row r="2450">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D2450">
            <v>0</v>
          </cell>
          <cell r="AE2450">
            <v>0</v>
          </cell>
          <cell r="AF2450">
            <v>0</v>
          </cell>
          <cell r="AG2450">
            <v>0</v>
          </cell>
          <cell r="AH2450">
            <v>0</v>
          </cell>
          <cell r="AI2450">
            <v>0</v>
          </cell>
          <cell r="AJ2450">
            <v>0</v>
          </cell>
          <cell r="AK2450">
            <v>0</v>
          </cell>
          <cell r="AL2450">
            <v>0</v>
          </cell>
          <cell r="AM2450">
            <v>0</v>
          </cell>
          <cell r="AN2450">
            <v>0</v>
          </cell>
          <cell r="AP2450">
            <v>0</v>
          </cell>
          <cell r="AT2450" t="str">
            <v>58</v>
          </cell>
        </row>
        <row r="2451">
          <cell r="J2451">
            <v>-68172454.400000006</v>
          </cell>
          <cell r="K2451">
            <v>-69474488.239999995</v>
          </cell>
          <cell r="L2451">
            <v>-70951522.069999993</v>
          </cell>
          <cell r="M2451">
            <v>-72428555.900000006</v>
          </cell>
          <cell r="N2451">
            <v>-73779078.760000005</v>
          </cell>
          <cell r="O2451">
            <v>-73492055.819999993</v>
          </cell>
          <cell r="P2451">
            <v>-73205032.879999995</v>
          </cell>
          <cell r="Q2451">
            <v>-72918009.930000007</v>
          </cell>
          <cell r="R2451">
            <v>-72665492</v>
          </cell>
          <cell r="S2451">
            <v>-72412974.069999993</v>
          </cell>
          <cell r="T2451">
            <v>-75310455.930000007</v>
          </cell>
          <cell r="U2451">
            <v>-75057937.930000007</v>
          </cell>
          <cell r="V2451">
            <v>-74805419.930000007</v>
          </cell>
          <cell r="W2451">
            <v>-77702901.930000007</v>
          </cell>
          <cell r="X2451">
            <v>-77450383.930000007</v>
          </cell>
          <cell r="Y2451">
            <v>-77197865.930000007</v>
          </cell>
          <cell r="Z2451">
            <v>-77064067.560000002</v>
          </cell>
          <cell r="AA2451">
            <v>-76824740.659999996</v>
          </cell>
          <cell r="AD2451">
            <v>-70351067.912083343</v>
          </cell>
          <cell r="AE2451">
            <v>-70764896.979166672</v>
          </cell>
          <cell r="AF2451">
            <v>-71180430.06583333</v>
          </cell>
          <cell r="AG2451">
            <v>-71663292.164166659</v>
          </cell>
          <cell r="AH2451">
            <v>-72213483.270833328</v>
          </cell>
          <cell r="AI2451">
            <v>-72765378.391250014</v>
          </cell>
          <cell r="AJ2451">
            <v>-73384602.525416687</v>
          </cell>
          <cell r="AK2451">
            <v>-73998239.006666675</v>
          </cell>
          <cell r="AL2451">
            <v>-74467746.168750003</v>
          </cell>
          <cell r="AM2451">
            <v>-74803341.953333348</v>
          </cell>
          <cell r="AN2451">
            <v>-75079078.355000004</v>
          </cell>
          <cell r="AP2451">
            <v>-74370040.393749997</v>
          </cell>
          <cell r="AT2451" t="str">
            <v>58</v>
          </cell>
        </row>
        <row r="2452">
          <cell r="J2452">
            <v>-1874777.39</v>
          </cell>
          <cell r="K2452">
            <v>-2161953.23</v>
          </cell>
          <cell r="L2452">
            <v>-2403462.85</v>
          </cell>
          <cell r="M2452">
            <v>-1705851.52</v>
          </cell>
          <cell r="N2452">
            <v>-1474908.96</v>
          </cell>
          <cell r="O2452">
            <v>-1579123.56</v>
          </cell>
          <cell r="P2452">
            <v>-1718113.13</v>
          </cell>
          <cell r="Q2452">
            <v>-2052584.82</v>
          </cell>
          <cell r="R2452">
            <v>-1242894.6100000001</v>
          </cell>
          <cell r="S2452">
            <v>-1597019.75</v>
          </cell>
          <cell r="T2452">
            <v>-1467383.98</v>
          </cell>
          <cell r="U2452">
            <v>-1182430.6499999999</v>
          </cell>
          <cell r="V2452">
            <v>-1077447.33</v>
          </cell>
          <cell r="W2452">
            <v>-1048253.7</v>
          </cell>
          <cell r="X2452">
            <v>-662941.32999999996</v>
          </cell>
          <cell r="Y2452">
            <v>-663948.18999999994</v>
          </cell>
          <cell r="Z2452">
            <v>-602986.48</v>
          </cell>
          <cell r="AA2452">
            <v>-510233.95</v>
          </cell>
          <cell r="AD2452">
            <v>-2001176.24875</v>
          </cell>
          <cell r="AE2452">
            <v>-1995517.3283333331</v>
          </cell>
          <cell r="AF2452">
            <v>-1900643.5658333332</v>
          </cell>
          <cell r="AG2452">
            <v>-1792139.2112499999</v>
          </cell>
          <cell r="AH2452">
            <v>-1728208.9279166667</v>
          </cell>
          <cell r="AI2452">
            <v>-1671819.9516666664</v>
          </cell>
          <cell r="AJ2452">
            <v>-1592193.71875</v>
          </cell>
          <cell r="AK2452">
            <v>-1473267.8416666668</v>
          </cell>
          <cell r="AL2452">
            <v>-1357333.4729166669</v>
          </cell>
          <cell r="AM2452">
            <v>-1277590.7308333332</v>
          </cell>
          <cell r="AN2452">
            <v>-1196723.5604166668</v>
          </cell>
          <cell r="AP2452">
            <v>-966033.76166666672</v>
          </cell>
          <cell r="AT2452" t="str">
            <v>58</v>
          </cell>
        </row>
        <row r="2453">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D2453">
            <v>0</v>
          </cell>
          <cell r="AE2453">
            <v>0</v>
          </cell>
          <cell r="AF2453">
            <v>0</v>
          </cell>
          <cell r="AG2453">
            <v>0</v>
          </cell>
          <cell r="AH2453">
            <v>0</v>
          </cell>
          <cell r="AI2453">
            <v>0</v>
          </cell>
          <cell r="AJ2453">
            <v>0</v>
          </cell>
          <cell r="AK2453">
            <v>0</v>
          </cell>
          <cell r="AL2453">
            <v>0</v>
          </cell>
          <cell r="AM2453">
            <v>0</v>
          </cell>
          <cell r="AN2453">
            <v>0</v>
          </cell>
          <cell r="AP2453">
            <v>0</v>
          </cell>
          <cell r="AT2453" t="str">
            <v>58</v>
          </cell>
        </row>
        <row r="2454">
          <cell r="J2454">
            <v>-15312705.279999999</v>
          </cell>
          <cell r="K2454">
            <v>-15231325.949999999</v>
          </cell>
          <cell r="L2454">
            <v>-15149946.630000001</v>
          </cell>
          <cell r="M2454">
            <v>-15068567.300000001</v>
          </cell>
          <cell r="N2454">
            <v>-14987187.98</v>
          </cell>
          <cell r="O2454">
            <v>-14905808.65</v>
          </cell>
          <cell r="P2454">
            <v>-14824687.619999999</v>
          </cell>
          <cell r="Q2454">
            <v>-14743843.1</v>
          </cell>
          <cell r="R2454">
            <v>-14662998.57</v>
          </cell>
          <cell r="S2454">
            <v>-14582154.050000001</v>
          </cell>
          <cell r="T2454">
            <v>-14501309.52</v>
          </cell>
          <cell r="U2454">
            <v>-14420465</v>
          </cell>
          <cell r="V2454">
            <v>-14339620.439999999</v>
          </cell>
          <cell r="W2454">
            <v>-14264345.43</v>
          </cell>
          <cell r="X2454">
            <v>-14189070.42</v>
          </cell>
          <cell r="Y2454">
            <v>-14113795.41</v>
          </cell>
          <cell r="Z2454">
            <v>-14038520.390000001</v>
          </cell>
          <cell r="AA2454">
            <v>-14013270.07</v>
          </cell>
          <cell r="AD2454">
            <v>-15231380.524583332</v>
          </cell>
          <cell r="AE2454">
            <v>-15150089.573749999</v>
          </cell>
          <cell r="AF2454">
            <v>-15068843.189583331</v>
          </cell>
          <cell r="AG2454">
            <v>-14987641.372083336</v>
          </cell>
          <cell r="AH2454">
            <v>-14906484.121250004</v>
          </cell>
          <cell r="AI2454">
            <v>-14825371.435833335</v>
          </cell>
          <cell r="AJ2454">
            <v>-14744535.379166665</v>
          </cell>
          <cell r="AK2454">
            <v>-14664208.015416667</v>
          </cell>
          <cell r="AL2454">
            <v>-14584389.344583331</v>
          </cell>
          <cell r="AM2454">
            <v>-14505079.366249999</v>
          </cell>
          <cell r="AN2454">
            <v>-14428362.442500001</v>
          </cell>
          <cell r="AP2454">
            <v>-14280499.350833332</v>
          </cell>
          <cell r="AT2454" t="str">
            <v>5</v>
          </cell>
        </row>
        <row r="2455">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D2455">
            <v>0</v>
          </cell>
          <cell r="AE2455">
            <v>0</v>
          </cell>
          <cell r="AF2455">
            <v>0</v>
          </cell>
          <cell r="AG2455">
            <v>0</v>
          </cell>
          <cell r="AH2455">
            <v>0</v>
          </cell>
          <cell r="AI2455">
            <v>0</v>
          </cell>
          <cell r="AJ2455">
            <v>0</v>
          </cell>
          <cell r="AK2455">
            <v>0</v>
          </cell>
          <cell r="AL2455">
            <v>0</v>
          </cell>
          <cell r="AM2455">
            <v>0</v>
          </cell>
          <cell r="AN2455">
            <v>0</v>
          </cell>
          <cell r="AP2455">
            <v>0</v>
          </cell>
          <cell r="AT2455" t="str">
            <v>58</v>
          </cell>
        </row>
        <row r="2456">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D2456">
            <v>0</v>
          </cell>
          <cell r="AE2456">
            <v>0</v>
          </cell>
          <cell r="AF2456">
            <v>0</v>
          </cell>
          <cell r="AG2456">
            <v>0</v>
          </cell>
          <cell r="AH2456">
            <v>0</v>
          </cell>
          <cell r="AI2456">
            <v>0</v>
          </cell>
          <cell r="AJ2456">
            <v>0</v>
          </cell>
          <cell r="AK2456">
            <v>0</v>
          </cell>
          <cell r="AL2456">
            <v>0</v>
          </cell>
          <cell r="AM2456">
            <v>0</v>
          </cell>
          <cell r="AN2456">
            <v>0</v>
          </cell>
          <cell r="AP2456">
            <v>0</v>
          </cell>
          <cell r="AT2456" t="str">
            <v>58</v>
          </cell>
        </row>
        <row r="2457">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D2457">
            <v>0</v>
          </cell>
          <cell r="AE2457">
            <v>0</v>
          </cell>
          <cell r="AF2457">
            <v>0</v>
          </cell>
          <cell r="AG2457">
            <v>0</v>
          </cell>
          <cell r="AH2457">
            <v>0</v>
          </cell>
          <cell r="AI2457">
            <v>0</v>
          </cell>
          <cell r="AJ2457">
            <v>0</v>
          </cell>
          <cell r="AK2457">
            <v>0</v>
          </cell>
          <cell r="AL2457">
            <v>0</v>
          </cell>
          <cell r="AM2457">
            <v>0</v>
          </cell>
          <cell r="AN2457">
            <v>0</v>
          </cell>
          <cell r="AP2457">
            <v>0</v>
          </cell>
          <cell r="AT2457" t="str">
            <v>5</v>
          </cell>
        </row>
        <row r="2458">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D2458">
            <v>0</v>
          </cell>
          <cell r="AE2458">
            <v>0</v>
          </cell>
          <cell r="AF2458">
            <v>0</v>
          </cell>
          <cell r="AG2458">
            <v>0</v>
          </cell>
          <cell r="AH2458">
            <v>0</v>
          </cell>
          <cell r="AI2458">
            <v>0</v>
          </cell>
          <cell r="AJ2458">
            <v>0</v>
          </cell>
          <cell r="AK2458">
            <v>0</v>
          </cell>
          <cell r="AL2458">
            <v>0</v>
          </cell>
          <cell r="AM2458">
            <v>0</v>
          </cell>
          <cell r="AN2458">
            <v>0</v>
          </cell>
          <cell r="AP2458">
            <v>0</v>
          </cell>
          <cell r="AT2458" t="str">
            <v>58</v>
          </cell>
        </row>
        <row r="2459">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D2459">
            <v>0</v>
          </cell>
          <cell r="AE2459">
            <v>0</v>
          </cell>
          <cell r="AF2459">
            <v>0</v>
          </cell>
          <cell r="AG2459">
            <v>0</v>
          </cell>
          <cell r="AH2459">
            <v>0</v>
          </cell>
          <cell r="AI2459">
            <v>0</v>
          </cell>
          <cell r="AJ2459">
            <v>0</v>
          </cell>
          <cell r="AK2459">
            <v>0</v>
          </cell>
          <cell r="AL2459">
            <v>0</v>
          </cell>
          <cell r="AM2459">
            <v>0</v>
          </cell>
          <cell r="AN2459">
            <v>0</v>
          </cell>
          <cell r="AP2459">
            <v>0</v>
          </cell>
          <cell r="AT2459" t="str">
            <v>58</v>
          </cell>
        </row>
        <row r="2460">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D2460">
            <v>0</v>
          </cell>
          <cell r="AE2460">
            <v>0</v>
          </cell>
          <cell r="AF2460">
            <v>0</v>
          </cell>
          <cell r="AG2460">
            <v>0</v>
          </cell>
          <cell r="AH2460">
            <v>0</v>
          </cell>
          <cell r="AI2460">
            <v>0</v>
          </cell>
          <cell r="AJ2460">
            <v>0</v>
          </cell>
          <cell r="AK2460">
            <v>0</v>
          </cell>
          <cell r="AL2460">
            <v>0</v>
          </cell>
          <cell r="AM2460">
            <v>0</v>
          </cell>
          <cell r="AN2460">
            <v>0</v>
          </cell>
          <cell r="AP2460">
            <v>0</v>
          </cell>
          <cell r="AT2460" t="str">
            <v>58</v>
          </cell>
        </row>
        <row r="2461">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D2461">
            <v>0</v>
          </cell>
          <cell r="AE2461">
            <v>0</v>
          </cell>
          <cell r="AF2461">
            <v>0</v>
          </cell>
          <cell r="AG2461">
            <v>0</v>
          </cell>
          <cell r="AH2461">
            <v>0</v>
          </cell>
          <cell r="AI2461">
            <v>0</v>
          </cell>
          <cell r="AJ2461">
            <v>0</v>
          </cell>
          <cell r="AK2461">
            <v>0</v>
          </cell>
          <cell r="AL2461">
            <v>0</v>
          </cell>
          <cell r="AM2461">
            <v>0</v>
          </cell>
          <cell r="AN2461">
            <v>0</v>
          </cell>
          <cell r="AP2461">
            <v>0</v>
          </cell>
          <cell r="AT2461" t="str">
            <v>58</v>
          </cell>
        </row>
        <row r="2462">
          <cell r="J2462">
            <v>-5060236.6500000004</v>
          </cell>
          <cell r="K2462">
            <v>-5040186.9000000004</v>
          </cell>
          <cell r="L2462">
            <v>-5020137.1500000004</v>
          </cell>
          <cell r="M2462">
            <v>-5000087.4000000004</v>
          </cell>
          <cell r="N2462">
            <v>-4980037.6500000004</v>
          </cell>
          <cell r="O2462">
            <v>-4959987.9000000004</v>
          </cell>
          <cell r="P2462">
            <v>-4939938.1500000004</v>
          </cell>
          <cell r="Q2462">
            <v>-4919888.4000000004</v>
          </cell>
          <cell r="R2462">
            <v>-4899838.6500000004</v>
          </cell>
          <cell r="S2462">
            <v>-4879788.9000000004</v>
          </cell>
          <cell r="T2462">
            <v>-4859739.1500000004</v>
          </cell>
          <cell r="U2462">
            <v>-4839689.4000000004</v>
          </cell>
          <cell r="V2462">
            <v>-4819639.6500000004</v>
          </cell>
          <cell r="W2462">
            <v>-4799589.9000000004</v>
          </cell>
          <cell r="X2462">
            <v>-4779540.1500000004</v>
          </cell>
          <cell r="Y2462">
            <v>-4759490.4000000004</v>
          </cell>
          <cell r="Z2462">
            <v>-4739440.6500000004</v>
          </cell>
          <cell r="AA2462">
            <v>-4719390.9000000004</v>
          </cell>
          <cell r="AD2462">
            <v>-5040186.8999999994</v>
          </cell>
          <cell r="AE2462">
            <v>-5020137.1499999994</v>
          </cell>
          <cell r="AF2462">
            <v>-5000087.3999999994</v>
          </cell>
          <cell r="AG2462">
            <v>-4980037.6499999994</v>
          </cell>
          <cell r="AH2462">
            <v>-4959987.8999999994</v>
          </cell>
          <cell r="AI2462">
            <v>-4939938.1499999994</v>
          </cell>
          <cell r="AJ2462">
            <v>-4919888.3999999994</v>
          </cell>
          <cell r="AK2462">
            <v>-4899838.6499999994</v>
          </cell>
          <cell r="AL2462">
            <v>-4879788.8999999994</v>
          </cell>
          <cell r="AM2462">
            <v>-4859739.1499999994</v>
          </cell>
          <cell r="AN2462">
            <v>-4839689.3999999994</v>
          </cell>
          <cell r="AP2462">
            <v>-4799589.8999999994</v>
          </cell>
          <cell r="AT2462" t="str">
            <v>22</v>
          </cell>
        </row>
        <row r="2463">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D2463">
            <v>0</v>
          </cell>
          <cell r="AE2463">
            <v>0</v>
          </cell>
          <cell r="AF2463">
            <v>0</v>
          </cell>
          <cell r="AG2463">
            <v>0</v>
          </cell>
          <cell r="AH2463">
            <v>0</v>
          </cell>
          <cell r="AI2463">
            <v>0</v>
          </cell>
          <cell r="AJ2463">
            <v>0</v>
          </cell>
          <cell r="AK2463">
            <v>0</v>
          </cell>
          <cell r="AL2463">
            <v>0</v>
          </cell>
          <cell r="AM2463">
            <v>0</v>
          </cell>
          <cell r="AN2463">
            <v>0</v>
          </cell>
          <cell r="AP2463">
            <v>0</v>
          </cell>
          <cell r="AT2463" t="str">
            <v>58</v>
          </cell>
        </row>
        <row r="2464">
          <cell r="J2464">
            <v>-2236485.2000000002</v>
          </cell>
          <cell r="K2464">
            <v>-2159364.7999999998</v>
          </cell>
          <cell r="L2464">
            <v>-2082244.4</v>
          </cell>
          <cell r="M2464">
            <v>-2005124</v>
          </cell>
          <cell r="N2464">
            <v>-1928003.6</v>
          </cell>
          <cell r="O2464">
            <v>-1850883.2</v>
          </cell>
          <cell r="P2464">
            <v>-1773762.8</v>
          </cell>
          <cell r="Q2464">
            <v>-1696642.4</v>
          </cell>
          <cell r="R2464">
            <v>-1619522</v>
          </cell>
          <cell r="S2464">
            <v>-1542401.6</v>
          </cell>
          <cell r="T2464">
            <v>-1465281.2</v>
          </cell>
          <cell r="U2464">
            <v>-1388160.8</v>
          </cell>
          <cell r="V2464">
            <v>-1311040.3999999999</v>
          </cell>
          <cell r="W2464">
            <v>-1233920</v>
          </cell>
          <cell r="X2464">
            <v>-1156799.6000000001</v>
          </cell>
          <cell r="Y2464">
            <v>-1079679.2</v>
          </cell>
          <cell r="Z2464">
            <v>-1002558.8</v>
          </cell>
          <cell r="AA2464">
            <v>-925438.4</v>
          </cell>
          <cell r="AD2464">
            <v>-2159364.8000000003</v>
          </cell>
          <cell r="AE2464">
            <v>-2082244.3999999997</v>
          </cell>
          <cell r="AF2464">
            <v>-2005124</v>
          </cell>
          <cell r="AG2464">
            <v>-1928003.6000000003</v>
          </cell>
          <cell r="AH2464">
            <v>-1850883.2</v>
          </cell>
          <cell r="AI2464">
            <v>-1773762.8</v>
          </cell>
          <cell r="AJ2464">
            <v>-1696642.3999999997</v>
          </cell>
          <cell r="AK2464">
            <v>-1619522</v>
          </cell>
          <cell r="AL2464">
            <v>-1542401.6000000003</v>
          </cell>
          <cell r="AM2464">
            <v>-1465281.2</v>
          </cell>
          <cell r="AN2464">
            <v>-1388160.8</v>
          </cell>
          <cell r="AP2464">
            <v>-1277251.1104166666</v>
          </cell>
          <cell r="AT2464" t="str">
            <v>22</v>
          </cell>
        </row>
        <row r="2465">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D2465">
            <v>0</v>
          </cell>
          <cell r="AE2465">
            <v>0</v>
          </cell>
          <cell r="AF2465">
            <v>0</v>
          </cell>
          <cell r="AG2465">
            <v>0</v>
          </cell>
          <cell r="AH2465">
            <v>0</v>
          </cell>
          <cell r="AI2465">
            <v>0</v>
          </cell>
          <cell r="AJ2465">
            <v>0</v>
          </cell>
          <cell r="AK2465">
            <v>0</v>
          </cell>
          <cell r="AL2465">
            <v>0</v>
          </cell>
          <cell r="AM2465">
            <v>0</v>
          </cell>
          <cell r="AN2465">
            <v>0</v>
          </cell>
          <cell r="AP2465">
            <v>0</v>
          </cell>
          <cell r="AT2465" t="str">
            <v>58</v>
          </cell>
        </row>
        <row r="2466">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D2466">
            <v>0</v>
          </cell>
          <cell r="AE2466">
            <v>0</v>
          </cell>
          <cell r="AF2466">
            <v>0</v>
          </cell>
          <cell r="AG2466">
            <v>0</v>
          </cell>
          <cell r="AH2466">
            <v>0</v>
          </cell>
          <cell r="AI2466">
            <v>0</v>
          </cell>
          <cell r="AJ2466">
            <v>0</v>
          </cell>
          <cell r="AK2466">
            <v>0</v>
          </cell>
          <cell r="AL2466">
            <v>0</v>
          </cell>
          <cell r="AM2466">
            <v>0</v>
          </cell>
          <cell r="AN2466">
            <v>0</v>
          </cell>
          <cell r="AP2466">
            <v>-6925.3633333333337</v>
          </cell>
          <cell r="AT2466">
            <v>0</v>
          </cell>
        </row>
        <row r="2467">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D2467">
            <v>0</v>
          </cell>
          <cell r="AE2467">
            <v>0</v>
          </cell>
          <cell r="AF2467">
            <v>0</v>
          </cell>
          <cell r="AG2467">
            <v>0</v>
          </cell>
          <cell r="AH2467">
            <v>0</v>
          </cell>
          <cell r="AI2467">
            <v>0</v>
          </cell>
          <cell r="AJ2467">
            <v>0</v>
          </cell>
          <cell r="AK2467">
            <v>0</v>
          </cell>
          <cell r="AL2467">
            <v>0</v>
          </cell>
          <cell r="AM2467">
            <v>0</v>
          </cell>
          <cell r="AN2467">
            <v>0</v>
          </cell>
          <cell r="AP2467">
            <v>0</v>
          </cell>
          <cell r="AT2467" t="str">
            <v>58</v>
          </cell>
        </row>
        <row r="2468">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D2468">
            <v>0</v>
          </cell>
          <cell r="AE2468">
            <v>0</v>
          </cell>
          <cell r="AF2468">
            <v>0</v>
          </cell>
          <cell r="AG2468">
            <v>0</v>
          </cell>
          <cell r="AH2468">
            <v>0</v>
          </cell>
          <cell r="AI2468">
            <v>0</v>
          </cell>
          <cell r="AJ2468">
            <v>0</v>
          </cell>
          <cell r="AK2468">
            <v>0</v>
          </cell>
          <cell r="AL2468">
            <v>0</v>
          </cell>
          <cell r="AM2468">
            <v>0</v>
          </cell>
          <cell r="AN2468">
            <v>0</v>
          </cell>
          <cell r="AP2468">
            <v>0</v>
          </cell>
          <cell r="AT2468" t="str">
            <v>58</v>
          </cell>
        </row>
        <row r="2469">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D2469">
            <v>0</v>
          </cell>
          <cell r="AE2469">
            <v>0</v>
          </cell>
          <cell r="AF2469">
            <v>0</v>
          </cell>
          <cell r="AG2469">
            <v>0</v>
          </cell>
          <cell r="AH2469">
            <v>0</v>
          </cell>
          <cell r="AI2469">
            <v>0</v>
          </cell>
          <cell r="AJ2469">
            <v>0</v>
          </cell>
          <cell r="AK2469">
            <v>0</v>
          </cell>
          <cell r="AL2469">
            <v>0</v>
          </cell>
          <cell r="AM2469">
            <v>0</v>
          </cell>
          <cell r="AN2469">
            <v>0</v>
          </cell>
          <cell r="AP2469">
            <v>0</v>
          </cell>
          <cell r="AT2469" t="str">
            <v>58</v>
          </cell>
        </row>
        <row r="2470">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D2470">
            <v>0</v>
          </cell>
          <cell r="AE2470">
            <v>0</v>
          </cell>
          <cell r="AF2470">
            <v>0</v>
          </cell>
          <cell r="AG2470">
            <v>0</v>
          </cell>
          <cell r="AH2470">
            <v>0</v>
          </cell>
          <cell r="AI2470">
            <v>0</v>
          </cell>
          <cell r="AJ2470">
            <v>0</v>
          </cell>
          <cell r="AK2470">
            <v>0</v>
          </cell>
          <cell r="AL2470">
            <v>0</v>
          </cell>
          <cell r="AM2470">
            <v>0</v>
          </cell>
          <cell r="AN2470">
            <v>0</v>
          </cell>
          <cell r="AP2470">
            <v>0</v>
          </cell>
          <cell r="AT2470" t="str">
            <v>58</v>
          </cell>
        </row>
        <row r="2471">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D2471">
            <v>0</v>
          </cell>
          <cell r="AE2471">
            <v>0</v>
          </cell>
          <cell r="AF2471">
            <v>0</v>
          </cell>
          <cell r="AG2471">
            <v>0</v>
          </cell>
          <cell r="AH2471">
            <v>0</v>
          </cell>
          <cell r="AI2471">
            <v>0</v>
          </cell>
          <cell r="AJ2471">
            <v>0</v>
          </cell>
          <cell r="AK2471">
            <v>0</v>
          </cell>
          <cell r="AL2471">
            <v>0</v>
          </cell>
          <cell r="AM2471">
            <v>0</v>
          </cell>
          <cell r="AN2471">
            <v>0</v>
          </cell>
          <cell r="AP2471">
            <v>0</v>
          </cell>
          <cell r="AT2471" t="str">
            <v>58</v>
          </cell>
        </row>
        <row r="2472">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D2472">
            <v>0</v>
          </cell>
          <cell r="AE2472">
            <v>0</v>
          </cell>
          <cell r="AF2472">
            <v>0</v>
          </cell>
          <cell r="AG2472">
            <v>0</v>
          </cell>
          <cell r="AH2472">
            <v>0</v>
          </cell>
          <cell r="AI2472">
            <v>0</v>
          </cell>
          <cell r="AJ2472">
            <v>0</v>
          </cell>
          <cell r="AK2472">
            <v>0</v>
          </cell>
          <cell r="AL2472">
            <v>0</v>
          </cell>
          <cell r="AM2472">
            <v>0</v>
          </cell>
          <cell r="AN2472">
            <v>0</v>
          </cell>
          <cell r="AP2472">
            <v>0</v>
          </cell>
          <cell r="AT2472" t="str">
            <v>58</v>
          </cell>
        </row>
        <row r="2473">
          <cell r="J2473">
            <v>-2194114.73</v>
          </cell>
          <cell r="K2473">
            <v>-3771366.89</v>
          </cell>
          <cell r="L2473">
            <v>-3296308.66</v>
          </cell>
          <cell r="M2473">
            <v>-2607812.5</v>
          </cell>
          <cell r="N2473">
            <v>-2013712.24</v>
          </cell>
          <cell r="O2473">
            <v>-1989285.83</v>
          </cell>
          <cell r="P2473">
            <v>-3909120.34</v>
          </cell>
          <cell r="Q2473">
            <v>-8310671.6699999999</v>
          </cell>
          <cell r="R2473">
            <v>-2660541.15</v>
          </cell>
          <cell r="S2473">
            <v>-2588361.09</v>
          </cell>
          <cell r="T2473">
            <v>-2572587.42</v>
          </cell>
          <cell r="U2473">
            <v>-2843239.34</v>
          </cell>
          <cell r="V2473">
            <v>-2145194.67</v>
          </cell>
          <cell r="W2473">
            <v>-2389432.7200000002</v>
          </cell>
          <cell r="X2473">
            <v>-2316584.14</v>
          </cell>
          <cell r="Y2473">
            <v>-1662969.22</v>
          </cell>
          <cell r="Z2473">
            <v>-2335230.15</v>
          </cell>
          <cell r="AA2473">
            <v>-2509596.2799999998</v>
          </cell>
          <cell r="AD2473">
            <v>-2871864.9604166667</v>
          </cell>
          <cell r="AE2473">
            <v>-3156842.67</v>
          </cell>
          <cell r="AF2473">
            <v>-3148949.1141666663</v>
          </cell>
          <cell r="AG2473">
            <v>-3137450.6529166675</v>
          </cell>
          <cell r="AH2473">
            <v>-3190289.6729166661</v>
          </cell>
          <cell r="AI2473">
            <v>-3227721.8191666664</v>
          </cell>
          <cell r="AJ2473">
            <v>-3168102.8929166663</v>
          </cell>
          <cell r="AK2473">
            <v>-3069700.4474999993</v>
          </cell>
          <cell r="AL2473">
            <v>-2989510.1225000001</v>
          </cell>
          <cell r="AM2473">
            <v>-2963538.2320833332</v>
          </cell>
          <cell r="AN2473">
            <v>-2998614.4137499998</v>
          </cell>
          <cell r="AP2473">
            <v>-2665215.3287499999</v>
          </cell>
          <cell r="AT2473" t="str">
            <v>58</v>
          </cell>
        </row>
        <row r="2474">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D2474">
            <v>0</v>
          </cell>
          <cell r="AE2474">
            <v>0</v>
          </cell>
          <cell r="AF2474">
            <v>0</v>
          </cell>
          <cell r="AG2474">
            <v>0</v>
          </cell>
          <cell r="AH2474">
            <v>0</v>
          </cell>
          <cell r="AI2474">
            <v>0</v>
          </cell>
          <cell r="AJ2474">
            <v>0</v>
          </cell>
          <cell r="AK2474">
            <v>0</v>
          </cell>
          <cell r="AL2474">
            <v>0</v>
          </cell>
          <cell r="AM2474">
            <v>0</v>
          </cell>
          <cell r="AN2474">
            <v>0</v>
          </cell>
          <cell r="AP2474">
            <v>0</v>
          </cell>
          <cell r="AT2474" t="str">
            <v>58</v>
          </cell>
        </row>
        <row r="2475">
          <cell r="J2475">
            <v>-632500.79</v>
          </cell>
          <cell r="K2475">
            <v>-911860.03</v>
          </cell>
          <cell r="L2475">
            <v>-899005.97</v>
          </cell>
          <cell r="M2475">
            <v>-609461.64</v>
          </cell>
          <cell r="N2475">
            <v>-418127.74</v>
          </cell>
          <cell r="O2475">
            <v>-550456.64</v>
          </cell>
          <cell r="P2475">
            <v>-600611.02</v>
          </cell>
          <cell r="Q2475">
            <v>-1005788.06</v>
          </cell>
          <cell r="R2475">
            <v>-328570.3</v>
          </cell>
          <cell r="S2475">
            <v>-445635.17</v>
          </cell>
          <cell r="T2475">
            <v>-473672.02</v>
          </cell>
          <cell r="U2475">
            <v>-580102.88</v>
          </cell>
          <cell r="V2475">
            <v>-498256.9</v>
          </cell>
          <cell r="W2475">
            <v>-528565.81000000006</v>
          </cell>
          <cell r="X2475">
            <v>-371115.48</v>
          </cell>
          <cell r="Y2475">
            <v>-495426</v>
          </cell>
          <cell r="Z2475">
            <v>-403878.2</v>
          </cell>
          <cell r="AA2475">
            <v>-410898.39</v>
          </cell>
          <cell r="AD2475">
            <v>-558442.62374999991</v>
          </cell>
          <cell r="AE2475">
            <v>-590084.0970833333</v>
          </cell>
          <cell r="AF2475">
            <v>-599982.84833333327</v>
          </cell>
          <cell r="AG2475">
            <v>-613680.9229166666</v>
          </cell>
          <cell r="AH2475">
            <v>-620342.12541666673</v>
          </cell>
          <cell r="AI2475">
            <v>-615722.52625</v>
          </cell>
          <cell r="AJ2475">
            <v>-594158.43833333335</v>
          </cell>
          <cell r="AK2475">
            <v>-556192.40874999994</v>
          </cell>
          <cell r="AL2475">
            <v>-529445.48666666681</v>
          </cell>
          <cell r="AM2475">
            <v>-524100.27083333343</v>
          </cell>
          <cell r="AN2475">
            <v>-517691.61291666672</v>
          </cell>
          <cell r="AP2475">
            <v>-465203.74583333341</v>
          </cell>
          <cell r="AT2475" t="str">
            <v>58</v>
          </cell>
        </row>
        <row r="2476">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D2476">
            <v>0</v>
          </cell>
          <cell r="AE2476">
            <v>0</v>
          </cell>
          <cell r="AF2476">
            <v>0</v>
          </cell>
          <cell r="AG2476">
            <v>0</v>
          </cell>
          <cell r="AH2476">
            <v>0</v>
          </cell>
          <cell r="AI2476">
            <v>0</v>
          </cell>
          <cell r="AJ2476">
            <v>0</v>
          </cell>
          <cell r="AK2476">
            <v>0</v>
          </cell>
          <cell r="AL2476">
            <v>0</v>
          </cell>
          <cell r="AM2476">
            <v>0</v>
          </cell>
          <cell r="AN2476">
            <v>0</v>
          </cell>
          <cell r="AP2476">
            <v>0</v>
          </cell>
          <cell r="AT2476">
            <v>0</v>
          </cell>
        </row>
        <row r="2477">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D2477">
            <v>0</v>
          </cell>
          <cell r="AE2477">
            <v>0</v>
          </cell>
          <cell r="AF2477">
            <v>0</v>
          </cell>
          <cell r="AG2477">
            <v>0</v>
          </cell>
          <cell r="AH2477">
            <v>0</v>
          </cell>
          <cell r="AI2477">
            <v>0</v>
          </cell>
          <cell r="AJ2477">
            <v>0</v>
          </cell>
          <cell r="AK2477">
            <v>0</v>
          </cell>
          <cell r="AL2477">
            <v>0</v>
          </cell>
          <cell r="AM2477">
            <v>0</v>
          </cell>
          <cell r="AN2477">
            <v>0</v>
          </cell>
          <cell r="AP2477">
            <v>0</v>
          </cell>
          <cell r="AT2477" t="str">
            <v>58</v>
          </cell>
        </row>
        <row r="2478">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D2478">
            <v>0</v>
          </cell>
          <cell r="AE2478">
            <v>0</v>
          </cell>
          <cell r="AF2478">
            <v>0</v>
          </cell>
          <cell r="AG2478">
            <v>0</v>
          </cell>
          <cell r="AH2478">
            <v>0</v>
          </cell>
          <cell r="AI2478">
            <v>0</v>
          </cell>
          <cell r="AJ2478">
            <v>0</v>
          </cell>
          <cell r="AK2478">
            <v>0</v>
          </cell>
          <cell r="AL2478">
            <v>0</v>
          </cell>
          <cell r="AM2478">
            <v>0</v>
          </cell>
          <cell r="AN2478">
            <v>0</v>
          </cell>
          <cell r="AP2478">
            <v>0</v>
          </cell>
          <cell r="AT2478" t="str">
            <v>58</v>
          </cell>
        </row>
        <row r="2479">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D2479">
            <v>0</v>
          </cell>
          <cell r="AE2479">
            <v>0</v>
          </cell>
          <cell r="AF2479">
            <v>0</v>
          </cell>
          <cell r="AG2479">
            <v>0</v>
          </cell>
          <cell r="AH2479">
            <v>0</v>
          </cell>
          <cell r="AI2479">
            <v>0</v>
          </cell>
          <cell r="AJ2479">
            <v>0</v>
          </cell>
          <cell r="AK2479">
            <v>0</v>
          </cell>
          <cell r="AL2479">
            <v>0</v>
          </cell>
          <cell r="AM2479">
            <v>0</v>
          </cell>
          <cell r="AN2479">
            <v>0</v>
          </cell>
          <cell r="AP2479">
            <v>0</v>
          </cell>
          <cell r="AT2479">
            <v>0</v>
          </cell>
        </row>
        <row r="2480">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D2480">
            <v>0</v>
          </cell>
          <cell r="AE2480">
            <v>0</v>
          </cell>
          <cell r="AF2480">
            <v>0</v>
          </cell>
          <cell r="AG2480">
            <v>0</v>
          </cell>
          <cell r="AH2480">
            <v>0</v>
          </cell>
          <cell r="AI2480">
            <v>0</v>
          </cell>
          <cell r="AJ2480">
            <v>0</v>
          </cell>
          <cell r="AK2480">
            <v>0</v>
          </cell>
          <cell r="AL2480">
            <v>0</v>
          </cell>
          <cell r="AM2480">
            <v>0</v>
          </cell>
          <cell r="AN2480">
            <v>0</v>
          </cell>
          <cell r="AP2480">
            <v>0</v>
          </cell>
          <cell r="AT2480" t="str">
            <v>58</v>
          </cell>
        </row>
        <row r="2481">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D2481">
            <v>0</v>
          </cell>
          <cell r="AE2481">
            <v>0</v>
          </cell>
          <cell r="AF2481">
            <v>0</v>
          </cell>
          <cell r="AG2481">
            <v>0</v>
          </cell>
          <cell r="AH2481">
            <v>0</v>
          </cell>
          <cell r="AI2481">
            <v>0</v>
          </cell>
          <cell r="AJ2481">
            <v>0</v>
          </cell>
          <cell r="AK2481">
            <v>0</v>
          </cell>
          <cell r="AL2481">
            <v>0</v>
          </cell>
          <cell r="AM2481">
            <v>0</v>
          </cell>
          <cell r="AN2481">
            <v>0</v>
          </cell>
          <cell r="AP2481">
            <v>0</v>
          </cell>
          <cell r="AT2481" t="str">
            <v>28</v>
          </cell>
        </row>
        <row r="2482">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D2482">
            <v>0</v>
          </cell>
          <cell r="AE2482">
            <v>0</v>
          </cell>
          <cell r="AF2482">
            <v>0</v>
          </cell>
          <cell r="AG2482">
            <v>0</v>
          </cell>
          <cell r="AH2482">
            <v>0</v>
          </cell>
          <cell r="AI2482">
            <v>0</v>
          </cell>
          <cell r="AJ2482">
            <v>0</v>
          </cell>
          <cell r="AK2482">
            <v>0</v>
          </cell>
          <cell r="AL2482">
            <v>0</v>
          </cell>
          <cell r="AM2482">
            <v>0</v>
          </cell>
          <cell r="AN2482">
            <v>0</v>
          </cell>
          <cell r="AP2482">
            <v>0</v>
          </cell>
          <cell r="AT2482" t="str">
            <v>58</v>
          </cell>
        </row>
        <row r="2483">
          <cell r="J2483">
            <v>-27623517.579999998</v>
          </cell>
          <cell r="K2483">
            <v>-27172093.530000001</v>
          </cell>
          <cell r="L2483">
            <v>-26720669.48</v>
          </cell>
          <cell r="M2483">
            <v>-26269245.43</v>
          </cell>
          <cell r="N2483">
            <v>-25817821.379999999</v>
          </cell>
          <cell r="O2483">
            <v>-25366397.329999998</v>
          </cell>
          <cell r="P2483">
            <v>-24914973.280000001</v>
          </cell>
          <cell r="Q2483">
            <v>-24463549.23</v>
          </cell>
          <cell r="R2483">
            <v>-24012125.18</v>
          </cell>
          <cell r="S2483">
            <v>-23560701.129999999</v>
          </cell>
          <cell r="T2483">
            <v>-23109277.079999998</v>
          </cell>
          <cell r="U2483">
            <v>-22657853.030000001</v>
          </cell>
          <cell r="V2483">
            <v>-22206428.98</v>
          </cell>
          <cell r="W2483">
            <v>-21755004.93</v>
          </cell>
          <cell r="X2483">
            <v>-21303580.879999999</v>
          </cell>
          <cell r="Y2483">
            <v>-20852156.829999998</v>
          </cell>
          <cell r="Z2483">
            <v>-20400732.780000001</v>
          </cell>
          <cell r="AA2483">
            <v>-19949308.73</v>
          </cell>
          <cell r="AD2483">
            <v>-27172093.52999999</v>
          </cell>
          <cell r="AE2483">
            <v>-26720669.48</v>
          </cell>
          <cell r="AF2483">
            <v>-26269245.430000003</v>
          </cell>
          <cell r="AG2483">
            <v>-25817821.379999999</v>
          </cell>
          <cell r="AH2483">
            <v>-25366397.329999998</v>
          </cell>
          <cell r="AI2483">
            <v>-24914973.280000001</v>
          </cell>
          <cell r="AJ2483">
            <v>-24463549.23</v>
          </cell>
          <cell r="AK2483">
            <v>-24012125.180000003</v>
          </cell>
          <cell r="AL2483">
            <v>-23560701.129999999</v>
          </cell>
          <cell r="AM2483">
            <v>-23109277.079999998</v>
          </cell>
          <cell r="AN2483">
            <v>-22657853.030000001</v>
          </cell>
          <cell r="AP2483">
            <v>-21757542.865416668</v>
          </cell>
          <cell r="AT2483">
            <v>0</v>
          </cell>
        </row>
        <row r="2484">
          <cell r="J2484">
            <v>-6365020.4299999997</v>
          </cell>
          <cell r="K2484">
            <v>-6364985.4299999997</v>
          </cell>
          <cell r="L2484">
            <v>-6364985.4299999997</v>
          </cell>
          <cell r="M2484">
            <v>-6364985.4299999997</v>
          </cell>
          <cell r="N2484">
            <v>-6364985.4299999997</v>
          </cell>
          <cell r="O2484">
            <v>-6364985.4299999997</v>
          </cell>
          <cell r="P2484">
            <v>-6364985.4299999997</v>
          </cell>
          <cell r="Q2484">
            <v>-6364985.4299999997</v>
          </cell>
          <cell r="R2484">
            <v>-6364985.4299999997</v>
          </cell>
          <cell r="S2484">
            <v>-6364985.4299999997</v>
          </cell>
          <cell r="T2484">
            <v>-6364985.4299999997</v>
          </cell>
          <cell r="U2484">
            <v>-6364985.4299999997</v>
          </cell>
          <cell r="V2484">
            <v>-6364985.4299999997</v>
          </cell>
          <cell r="W2484">
            <v>-6364985.4299999997</v>
          </cell>
          <cell r="X2484">
            <v>-6364985.4299999997</v>
          </cell>
          <cell r="Y2484">
            <v>-6364985.4299999997</v>
          </cell>
          <cell r="Z2484">
            <v>-6364985.4299999997</v>
          </cell>
          <cell r="AA2484">
            <v>-6364985.4299999997</v>
          </cell>
          <cell r="AD2484">
            <v>-6365000.0133333327</v>
          </cell>
          <cell r="AE2484">
            <v>-6364998.5549999997</v>
          </cell>
          <cell r="AF2484">
            <v>-6364995.6383333327</v>
          </cell>
          <cell r="AG2484">
            <v>-6364992.7216666667</v>
          </cell>
          <cell r="AH2484">
            <v>-6364989.8049999997</v>
          </cell>
          <cell r="AI2484">
            <v>-6364986.8883333327</v>
          </cell>
          <cell r="AJ2484">
            <v>-6364985.4299999997</v>
          </cell>
          <cell r="AK2484">
            <v>-6364985.4299999997</v>
          </cell>
          <cell r="AL2484">
            <v>-6364985.4299999997</v>
          </cell>
          <cell r="AM2484">
            <v>-6364985.4299999997</v>
          </cell>
          <cell r="AN2484">
            <v>-6364985.4299999997</v>
          </cell>
          <cell r="AP2484">
            <v>-6357429.9070833325</v>
          </cell>
          <cell r="AT2484">
            <v>0</v>
          </cell>
        </row>
        <row r="2485">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D2485">
            <v>0</v>
          </cell>
          <cell r="AE2485">
            <v>0</v>
          </cell>
          <cell r="AF2485">
            <v>0</v>
          </cell>
          <cell r="AG2485">
            <v>0</v>
          </cell>
          <cell r="AH2485">
            <v>0</v>
          </cell>
          <cell r="AI2485">
            <v>0</v>
          </cell>
          <cell r="AJ2485">
            <v>0</v>
          </cell>
          <cell r="AK2485">
            <v>0</v>
          </cell>
          <cell r="AL2485">
            <v>0</v>
          </cell>
          <cell r="AM2485">
            <v>0</v>
          </cell>
          <cell r="AN2485">
            <v>0</v>
          </cell>
          <cell r="AP2485">
            <v>0</v>
          </cell>
          <cell r="AT2485" t="str">
            <v>22</v>
          </cell>
        </row>
        <row r="2486">
          <cell r="J2486">
            <v>-10261188.220000001</v>
          </cell>
          <cell r="K2486">
            <v>-4878884.22</v>
          </cell>
          <cell r="L2486">
            <v>-4599006.6900000004</v>
          </cell>
          <cell r="M2486">
            <v>-5614349.3300000001</v>
          </cell>
          <cell r="N2486">
            <v>-6482902.3700000001</v>
          </cell>
          <cell r="O2486">
            <v>-6347346.1600000001</v>
          </cell>
          <cell r="P2486">
            <v>-2942595.94</v>
          </cell>
          <cell r="Q2486">
            <v>-0.01</v>
          </cell>
          <cell r="R2486">
            <v>-4832524.42</v>
          </cell>
          <cell r="S2486">
            <v>-8048423.5599999996</v>
          </cell>
          <cell r="T2486">
            <v>-4051459.56</v>
          </cell>
          <cell r="U2486">
            <v>-2281628.44</v>
          </cell>
          <cell r="V2486">
            <v>-4025718.06</v>
          </cell>
          <cell r="W2486">
            <v>-4793473.68</v>
          </cell>
          <cell r="X2486">
            <v>-6534914.8700000001</v>
          </cell>
          <cell r="Y2486">
            <v>-4900370.5</v>
          </cell>
          <cell r="Z2486">
            <v>-6282494.1699999999</v>
          </cell>
          <cell r="AA2486">
            <v>-5963671.8399999999</v>
          </cell>
          <cell r="AD2486">
            <v>-10437694.233750001</v>
          </cell>
          <cell r="AE2486">
            <v>-8916078.0324999988</v>
          </cell>
          <cell r="AF2486">
            <v>-7630181.705000001</v>
          </cell>
          <cell r="AG2486">
            <v>-6445481.4670833321</v>
          </cell>
          <cell r="AH2486">
            <v>-5470695.2445833338</v>
          </cell>
          <cell r="AI2486">
            <v>-4768547.82</v>
          </cell>
          <cell r="AJ2486">
            <v>-4505177.7908333344</v>
          </cell>
          <cell r="AK2486">
            <v>-4582281.8591666678</v>
          </cell>
          <cell r="AL2486">
            <v>-4633195.5820833324</v>
          </cell>
          <cell r="AM2486">
            <v>-4595096.1224999996</v>
          </cell>
          <cell r="AN2486">
            <v>-4570759.3508333331</v>
          </cell>
          <cell r="AP2486">
            <v>-5270913.88</v>
          </cell>
          <cell r="AT2486" t="str">
            <v>58</v>
          </cell>
        </row>
        <row r="2487">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D2487">
            <v>0</v>
          </cell>
          <cell r="AE2487">
            <v>0</v>
          </cell>
          <cell r="AF2487">
            <v>0</v>
          </cell>
          <cell r="AG2487">
            <v>0</v>
          </cell>
          <cell r="AH2487">
            <v>0</v>
          </cell>
          <cell r="AI2487">
            <v>0</v>
          </cell>
          <cell r="AJ2487">
            <v>0</v>
          </cell>
          <cell r="AK2487">
            <v>0</v>
          </cell>
          <cell r="AL2487">
            <v>0</v>
          </cell>
          <cell r="AM2487">
            <v>0</v>
          </cell>
          <cell r="AN2487">
            <v>0</v>
          </cell>
          <cell r="AP2487">
            <v>0</v>
          </cell>
          <cell r="AT2487">
            <v>0</v>
          </cell>
        </row>
        <row r="2488">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D2488">
            <v>0</v>
          </cell>
          <cell r="AE2488">
            <v>0</v>
          </cell>
          <cell r="AF2488">
            <v>0</v>
          </cell>
          <cell r="AG2488">
            <v>0</v>
          </cell>
          <cell r="AH2488">
            <v>0</v>
          </cell>
          <cell r="AI2488">
            <v>0</v>
          </cell>
          <cell r="AJ2488">
            <v>0</v>
          </cell>
          <cell r="AK2488">
            <v>0</v>
          </cell>
          <cell r="AL2488">
            <v>0</v>
          </cell>
          <cell r="AM2488">
            <v>0</v>
          </cell>
          <cell r="AN2488">
            <v>0</v>
          </cell>
          <cell r="AP2488">
            <v>0</v>
          </cell>
          <cell r="AT2488">
            <v>0</v>
          </cell>
        </row>
        <row r="2489">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D2489">
            <v>0</v>
          </cell>
          <cell r="AE2489">
            <v>0</v>
          </cell>
          <cell r="AF2489">
            <v>0</v>
          </cell>
          <cell r="AG2489">
            <v>0</v>
          </cell>
          <cell r="AH2489">
            <v>0</v>
          </cell>
          <cell r="AI2489">
            <v>0</v>
          </cell>
          <cell r="AJ2489">
            <v>0</v>
          </cell>
          <cell r="AK2489">
            <v>0</v>
          </cell>
          <cell r="AL2489">
            <v>0</v>
          </cell>
          <cell r="AM2489">
            <v>0</v>
          </cell>
          <cell r="AN2489">
            <v>0</v>
          </cell>
          <cell r="AP2489">
            <v>0</v>
          </cell>
          <cell r="AT2489">
            <v>0</v>
          </cell>
        </row>
        <row r="2490">
          <cell r="J2490">
            <v>-7352879.8700000001</v>
          </cell>
          <cell r="K2490">
            <v>-7393801.7199999997</v>
          </cell>
          <cell r="L2490">
            <v>-7477883.5099999998</v>
          </cell>
          <cell r="M2490">
            <v>-7541927.9400000004</v>
          </cell>
          <cell r="N2490">
            <v>-7673665.5700000003</v>
          </cell>
          <cell r="O2490">
            <v>-7710826.6699999999</v>
          </cell>
          <cell r="P2490">
            <v>-7852329.1399999997</v>
          </cell>
          <cell r="Q2490">
            <v>-7953132.9500000002</v>
          </cell>
          <cell r="R2490">
            <v>-8008011.7800000003</v>
          </cell>
          <cell r="S2490">
            <v>-8065749.21</v>
          </cell>
          <cell r="T2490">
            <v>-8071381.1500000004</v>
          </cell>
          <cell r="U2490">
            <v>-8088133.96</v>
          </cell>
          <cell r="V2490">
            <v>-8295997.6600000001</v>
          </cell>
          <cell r="W2490">
            <v>-8381288.9000000004</v>
          </cell>
          <cell r="X2490">
            <v>-8553610.1500000004</v>
          </cell>
          <cell r="Y2490">
            <v>-8626765.9700000007</v>
          </cell>
          <cell r="Z2490">
            <v>-8662077.6500000004</v>
          </cell>
          <cell r="AA2490">
            <v>-8773206.6799999997</v>
          </cell>
          <cell r="AD2490">
            <v>-7473681.2937500002</v>
          </cell>
          <cell r="AE2490">
            <v>-7541977.6779166656</v>
          </cell>
          <cell r="AF2490">
            <v>-7608909.4466666663</v>
          </cell>
          <cell r="AG2490">
            <v>-7673551.5970833329</v>
          </cell>
          <cell r="AH2490">
            <v>-7735345.6383333346</v>
          </cell>
          <cell r="AI2490">
            <v>-7805106.8637500005</v>
          </cell>
          <cell r="AJ2490">
            <v>-7885548.7374999998</v>
          </cell>
          <cell r="AK2490">
            <v>-7971515.9800000004</v>
          </cell>
          <cell r="AL2490">
            <v>-8061539.5079166675</v>
          </cell>
          <cell r="AM2490">
            <v>-8147924.9291666672</v>
          </cell>
          <cell r="AN2490">
            <v>-8233374.5995833343</v>
          </cell>
          <cell r="AP2490">
            <v>-8394913.8866666686</v>
          </cell>
          <cell r="AT2490" t="str">
            <v>58</v>
          </cell>
        </row>
        <row r="2491">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D2491">
            <v>0</v>
          </cell>
          <cell r="AE2491">
            <v>0</v>
          </cell>
          <cell r="AF2491">
            <v>0</v>
          </cell>
          <cell r="AG2491">
            <v>0</v>
          </cell>
          <cell r="AH2491">
            <v>0</v>
          </cell>
          <cell r="AI2491">
            <v>0</v>
          </cell>
          <cell r="AJ2491">
            <v>0</v>
          </cell>
          <cell r="AK2491">
            <v>0</v>
          </cell>
          <cell r="AL2491">
            <v>0</v>
          </cell>
          <cell r="AM2491">
            <v>0</v>
          </cell>
          <cell r="AN2491">
            <v>0</v>
          </cell>
          <cell r="AP2491">
            <v>0</v>
          </cell>
          <cell r="AT2491">
            <v>22</v>
          </cell>
        </row>
        <row r="2492">
          <cell r="J2492">
            <v>-2473083.83</v>
          </cell>
          <cell r="K2492">
            <v>-2676902.91</v>
          </cell>
          <cell r="L2492">
            <v>-2759153.99</v>
          </cell>
          <cell r="M2492">
            <v>-2931849.99</v>
          </cell>
          <cell r="N2492">
            <v>-3067841.3</v>
          </cell>
          <cell r="O2492">
            <v>-3032241.91</v>
          </cell>
          <cell r="P2492">
            <v>-3007890.91</v>
          </cell>
          <cell r="Q2492">
            <v>-3006114.97</v>
          </cell>
          <cell r="R2492">
            <v>-2549032.23</v>
          </cell>
          <cell r="S2492">
            <v>-2140434.44</v>
          </cell>
          <cell r="T2492">
            <v>-1818594.15</v>
          </cell>
          <cell r="U2492">
            <v>-1718398.98</v>
          </cell>
          <cell r="V2492">
            <v>-1756058.18</v>
          </cell>
          <cell r="W2492">
            <v>-2049957.76</v>
          </cell>
          <cell r="X2492">
            <v>-2311254.67</v>
          </cell>
          <cell r="Y2492">
            <v>-2391257.9</v>
          </cell>
          <cell r="Z2492">
            <v>-2777313.7</v>
          </cell>
          <cell r="AA2492">
            <v>-2866176.58</v>
          </cell>
          <cell r="AD2492">
            <v>-2744607.4754166664</v>
          </cell>
          <cell r="AE2492">
            <v>-2748209.3091666666</v>
          </cell>
          <cell r="AF2492">
            <v>-2725987.8520833333</v>
          </cell>
          <cell r="AG2492">
            <v>-2683769.9612500002</v>
          </cell>
          <cell r="AH2492">
            <v>-2628944.2358333333</v>
          </cell>
          <cell r="AI2492">
            <v>-2568585.5654166667</v>
          </cell>
          <cell r="AJ2492">
            <v>-2512586.7820833335</v>
          </cell>
          <cell r="AK2492">
            <v>-2467801.5958333332</v>
          </cell>
          <cell r="AL2492">
            <v>-2426614.4537499999</v>
          </cell>
          <cell r="AM2492">
            <v>-2391984.4666666668</v>
          </cell>
          <cell r="AN2492">
            <v>-2372959.76125</v>
          </cell>
          <cell r="AP2492">
            <v>-2318296.9570833337</v>
          </cell>
          <cell r="AT2492" t="str">
            <v>58</v>
          </cell>
        </row>
        <row r="2493">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D2493">
            <v>0</v>
          </cell>
          <cell r="AE2493">
            <v>0</v>
          </cell>
          <cell r="AF2493">
            <v>0</v>
          </cell>
          <cell r="AG2493">
            <v>0</v>
          </cell>
          <cell r="AH2493">
            <v>0</v>
          </cell>
          <cell r="AI2493">
            <v>0</v>
          </cell>
          <cell r="AJ2493">
            <v>0</v>
          </cell>
          <cell r="AK2493">
            <v>0</v>
          </cell>
          <cell r="AL2493">
            <v>0</v>
          </cell>
          <cell r="AM2493">
            <v>0</v>
          </cell>
          <cell r="AN2493">
            <v>0</v>
          </cell>
          <cell r="AP2493">
            <v>0</v>
          </cell>
          <cell r="AT2493">
            <v>0</v>
          </cell>
        </row>
        <row r="2494">
          <cell r="J2494">
            <v>-8443703.0700000003</v>
          </cell>
          <cell r="K2494">
            <v>-8454858.3000000007</v>
          </cell>
          <cell r="L2494">
            <v>-8455514.1799999997</v>
          </cell>
          <cell r="M2494">
            <v>-8455189.1199999992</v>
          </cell>
          <cell r="N2494">
            <v>-8455218.4900000002</v>
          </cell>
          <cell r="O2494">
            <v>-8455218.4900000002</v>
          </cell>
          <cell r="P2494">
            <v>-8455227.6999999993</v>
          </cell>
          <cell r="Q2494">
            <v>-8455227.6999999993</v>
          </cell>
          <cell r="R2494">
            <v>-8455227.6999999993</v>
          </cell>
          <cell r="S2494">
            <v>-8455227.6999999993</v>
          </cell>
          <cell r="T2494">
            <v>-8455227.6999999993</v>
          </cell>
          <cell r="U2494">
            <v>-8455227.6999999993</v>
          </cell>
          <cell r="V2494">
            <v>-8455227.6999999993</v>
          </cell>
          <cell r="W2494">
            <v>-8455227.6999999993</v>
          </cell>
          <cell r="X2494">
            <v>-8455227.6999999993</v>
          </cell>
          <cell r="Y2494">
            <v>-8455227.6999999993</v>
          </cell>
          <cell r="Z2494">
            <v>-8455227.6999999993</v>
          </cell>
          <cell r="AA2494">
            <v>-8455227.6999999993</v>
          </cell>
          <cell r="AD2494">
            <v>-8356258.9308333332</v>
          </cell>
          <cell r="AE2494">
            <v>-8402520.9395833332</v>
          </cell>
          <cell r="AF2494">
            <v>-8438162.2954166681</v>
          </cell>
          <cell r="AG2494">
            <v>-8454459.0166666675</v>
          </cell>
          <cell r="AH2494">
            <v>-8453669.4879166689</v>
          </cell>
          <cell r="AI2494">
            <v>-8454735.8470833357</v>
          </cell>
          <cell r="AJ2494">
            <v>-8455231.4316666685</v>
          </cell>
          <cell r="AK2494">
            <v>-8455234.8866666686</v>
          </cell>
          <cell r="AL2494">
            <v>-8455224.557500001</v>
          </cell>
          <cell r="AM2494">
            <v>-8455226.5487500001</v>
          </cell>
          <cell r="AN2494">
            <v>-8455227.316250002</v>
          </cell>
          <cell r="AP2494">
            <v>-8455227.7000000011</v>
          </cell>
          <cell r="AT2494">
            <v>0</v>
          </cell>
        </row>
        <row r="2495">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D2495">
            <v>0</v>
          </cell>
          <cell r="AE2495">
            <v>0</v>
          </cell>
          <cell r="AF2495">
            <v>0</v>
          </cell>
          <cell r="AG2495">
            <v>0</v>
          </cell>
          <cell r="AH2495">
            <v>0</v>
          </cell>
          <cell r="AI2495">
            <v>0</v>
          </cell>
          <cell r="AJ2495">
            <v>0</v>
          </cell>
          <cell r="AK2495">
            <v>0</v>
          </cell>
          <cell r="AL2495">
            <v>0</v>
          </cell>
          <cell r="AM2495">
            <v>0</v>
          </cell>
          <cell r="AN2495">
            <v>0</v>
          </cell>
          <cell r="AP2495">
            <v>0</v>
          </cell>
          <cell r="AT2495" t="str">
            <v>58</v>
          </cell>
        </row>
        <row r="2496">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D2496">
            <v>0</v>
          </cell>
          <cell r="AE2496">
            <v>0</v>
          </cell>
          <cell r="AF2496">
            <v>0</v>
          </cell>
          <cell r="AG2496">
            <v>0</v>
          </cell>
          <cell r="AH2496">
            <v>0</v>
          </cell>
          <cell r="AI2496">
            <v>0</v>
          </cell>
          <cell r="AJ2496">
            <v>0</v>
          </cell>
          <cell r="AK2496">
            <v>0</v>
          </cell>
          <cell r="AL2496">
            <v>0</v>
          </cell>
          <cell r="AM2496">
            <v>0</v>
          </cell>
          <cell r="AN2496">
            <v>0</v>
          </cell>
          <cell r="AP2496">
            <v>0</v>
          </cell>
          <cell r="AT2496" t="str">
            <v>58</v>
          </cell>
        </row>
        <row r="2497">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D2497">
            <v>0</v>
          </cell>
          <cell r="AE2497">
            <v>0</v>
          </cell>
          <cell r="AF2497">
            <v>0</v>
          </cell>
          <cell r="AG2497">
            <v>0</v>
          </cell>
          <cell r="AH2497">
            <v>0</v>
          </cell>
          <cell r="AI2497">
            <v>0</v>
          </cell>
          <cell r="AJ2497">
            <v>0</v>
          </cell>
          <cell r="AK2497">
            <v>0</v>
          </cell>
          <cell r="AL2497">
            <v>0</v>
          </cell>
          <cell r="AM2497">
            <v>0</v>
          </cell>
          <cell r="AN2497">
            <v>0</v>
          </cell>
          <cell r="AP2497">
            <v>0</v>
          </cell>
          <cell r="AT2497">
            <v>22</v>
          </cell>
        </row>
        <row r="2498">
          <cell r="J2498">
            <v>-69852577.170000002</v>
          </cell>
          <cell r="K2498">
            <v>-69437160.579999998</v>
          </cell>
          <cell r="L2498">
            <v>-68901326.400000006</v>
          </cell>
          <cell r="M2498">
            <v>-68721470.900000006</v>
          </cell>
          <cell r="N2498">
            <v>-68624721.790000007</v>
          </cell>
          <cell r="O2498">
            <v>-68487331.909999996</v>
          </cell>
          <cell r="P2498">
            <v>-68513747.609999999</v>
          </cell>
          <cell r="Q2498">
            <v>-70264584.579999998</v>
          </cell>
          <cell r="R2498">
            <v>-85724313.950000003</v>
          </cell>
          <cell r="S2498">
            <v>-70102110.790000007</v>
          </cell>
          <cell r="T2498">
            <v>-70319854.040000007</v>
          </cell>
          <cell r="U2498">
            <v>-70181490.480000004</v>
          </cell>
          <cell r="V2498">
            <v>-69970183.629999995</v>
          </cell>
          <cell r="W2498">
            <v>-69724158.5</v>
          </cell>
          <cell r="X2498">
            <v>-69658461.980000004</v>
          </cell>
          <cell r="Y2498">
            <v>-69622842.409999996</v>
          </cell>
          <cell r="Z2498">
            <v>-69616882.730000004</v>
          </cell>
          <cell r="AA2498">
            <v>-69838979.519999996</v>
          </cell>
          <cell r="AD2498">
            <v>-69540707.404999986</v>
          </cell>
          <cell r="AE2498">
            <v>-70098377.182083324</v>
          </cell>
          <cell r="AF2498">
            <v>-70707095.885833338</v>
          </cell>
          <cell r="AG2498">
            <v>-70712562.490833342</v>
          </cell>
          <cell r="AH2498">
            <v>-70739367.392916664</v>
          </cell>
          <cell r="AI2498">
            <v>-70765791.119166657</v>
          </cell>
          <cell r="AJ2498">
            <v>-70782649.63499999</v>
          </cell>
          <cell r="AK2498">
            <v>-70826155.19749999</v>
          </cell>
          <cell r="AL2498">
            <v>-70895259.65958333</v>
          </cell>
          <cell r="AM2498">
            <v>-70974156.844999999</v>
          </cell>
          <cell r="AN2498">
            <v>-71071815.534583345</v>
          </cell>
          <cell r="AP2498">
            <v>-68363367.969166681</v>
          </cell>
          <cell r="AT2498" t="str">
            <v>58</v>
          </cell>
        </row>
        <row r="2499">
          <cell r="J2499">
            <v>-1659064.15</v>
          </cell>
          <cell r="K2499">
            <v>-1775698.55</v>
          </cell>
          <cell r="L2499">
            <v>-1863053.43</v>
          </cell>
          <cell r="M2499">
            <v>-1557700.43</v>
          </cell>
          <cell r="N2499">
            <v>-1649183.07</v>
          </cell>
          <cell r="O2499">
            <v>-1731134.89</v>
          </cell>
          <cell r="P2499">
            <v>-1854770.55</v>
          </cell>
          <cell r="Q2499">
            <v>-1252850.99</v>
          </cell>
          <cell r="R2499">
            <v>-9923225.0299999993</v>
          </cell>
          <cell r="S2499">
            <v>-1261692.8799999999</v>
          </cell>
          <cell r="T2499">
            <v>-1281071.2</v>
          </cell>
          <cell r="U2499">
            <v>-1294834.92</v>
          </cell>
          <cell r="V2499">
            <v>-1336045.75</v>
          </cell>
          <cell r="W2499">
            <v>-1360673.36</v>
          </cell>
          <cell r="X2499">
            <v>-1397939.63</v>
          </cell>
          <cell r="Y2499">
            <v>-1417899.94</v>
          </cell>
          <cell r="Z2499">
            <v>-1439819.57</v>
          </cell>
          <cell r="AA2499">
            <v>-1457472.87</v>
          </cell>
          <cell r="AD2499">
            <v>-1567854.4437500003</v>
          </cell>
          <cell r="AE2499">
            <v>-1931685.7604166667</v>
          </cell>
          <cell r="AF2499">
            <v>-2293042.4445833336</v>
          </cell>
          <cell r="AG2499">
            <v>-2285633.5233333334</v>
          </cell>
          <cell r="AH2499">
            <v>-2268768.7537499997</v>
          </cell>
          <cell r="AI2499">
            <v>-2245230.9074999997</v>
          </cell>
          <cell r="AJ2499">
            <v>-2214479.0912500001</v>
          </cell>
          <cell r="AK2499">
            <v>-2177806.6333333333</v>
          </cell>
          <cell r="AL2499">
            <v>-2152601.8712499999</v>
          </cell>
          <cell r="AM2499">
            <v>-2138053.3716666666</v>
          </cell>
          <cell r="AN2499">
            <v>-2117927.3083333331</v>
          </cell>
          <cell r="AP2499">
            <v>-2022208.4783333335</v>
          </cell>
          <cell r="AT2499" t="str">
            <v>58</v>
          </cell>
        </row>
        <row r="2500">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D2500">
            <v>0</v>
          </cell>
          <cell r="AE2500">
            <v>0</v>
          </cell>
          <cell r="AF2500">
            <v>0</v>
          </cell>
          <cell r="AG2500">
            <v>0</v>
          </cell>
          <cell r="AH2500">
            <v>0</v>
          </cell>
          <cell r="AI2500">
            <v>0</v>
          </cell>
          <cell r="AJ2500">
            <v>0</v>
          </cell>
          <cell r="AK2500">
            <v>0</v>
          </cell>
          <cell r="AL2500">
            <v>0</v>
          </cell>
          <cell r="AM2500">
            <v>0</v>
          </cell>
          <cell r="AN2500">
            <v>0</v>
          </cell>
          <cell r="AP2500">
            <v>0</v>
          </cell>
          <cell r="AT2500">
            <v>0</v>
          </cell>
        </row>
        <row r="2501">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D2501">
            <v>0</v>
          </cell>
          <cell r="AE2501">
            <v>0</v>
          </cell>
          <cell r="AF2501">
            <v>0</v>
          </cell>
          <cell r="AG2501">
            <v>0</v>
          </cell>
          <cell r="AH2501">
            <v>0</v>
          </cell>
          <cell r="AI2501">
            <v>0</v>
          </cell>
          <cell r="AJ2501">
            <v>0</v>
          </cell>
          <cell r="AK2501">
            <v>0</v>
          </cell>
          <cell r="AL2501">
            <v>0</v>
          </cell>
          <cell r="AM2501">
            <v>0</v>
          </cell>
          <cell r="AN2501">
            <v>0</v>
          </cell>
          <cell r="AP2501">
            <v>0</v>
          </cell>
          <cell r="AT2501">
            <v>0</v>
          </cell>
        </row>
        <row r="2502">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D2502">
            <v>0</v>
          </cell>
          <cell r="AE2502">
            <v>0</v>
          </cell>
          <cell r="AF2502">
            <v>0</v>
          </cell>
          <cell r="AG2502">
            <v>0</v>
          </cell>
          <cell r="AH2502">
            <v>0</v>
          </cell>
          <cell r="AI2502">
            <v>0</v>
          </cell>
          <cell r="AJ2502">
            <v>0</v>
          </cell>
          <cell r="AK2502">
            <v>0</v>
          </cell>
          <cell r="AL2502">
            <v>0</v>
          </cell>
          <cell r="AM2502">
            <v>0</v>
          </cell>
          <cell r="AN2502">
            <v>0</v>
          </cell>
          <cell r="AP2502">
            <v>0</v>
          </cell>
          <cell r="AT2502">
            <v>0</v>
          </cell>
        </row>
        <row r="2503">
          <cell r="J2503">
            <v>-1175222.1000000001</v>
          </cell>
          <cell r="K2503">
            <v>-1072362.3500000001</v>
          </cell>
          <cell r="L2503">
            <v>-1032560.93</v>
          </cell>
          <cell r="M2503">
            <v>-938709.52</v>
          </cell>
          <cell r="N2503">
            <v>-844858.1</v>
          </cell>
          <cell r="O2503">
            <v>-751006.68</v>
          </cell>
          <cell r="P2503">
            <v>-657155.27</v>
          </cell>
          <cell r="Q2503">
            <v>-563303.85</v>
          </cell>
          <cell r="R2503">
            <v>-563303.85</v>
          </cell>
          <cell r="S2503">
            <v>-375601.02</v>
          </cell>
          <cell r="T2503">
            <v>-281749.59999999998</v>
          </cell>
          <cell r="U2503">
            <v>-187898.18</v>
          </cell>
          <cell r="V2503">
            <v>-94046.77</v>
          </cell>
          <cell r="W2503">
            <v>-195.35</v>
          </cell>
          <cell r="X2503">
            <v>93656.07</v>
          </cell>
          <cell r="Y2503">
            <v>187507.48</v>
          </cell>
          <cell r="Z2503">
            <v>281358.90000000002</v>
          </cell>
          <cell r="AA2503">
            <v>375210.32</v>
          </cell>
          <cell r="AD2503">
            <v>-1196364.2249999999</v>
          </cell>
          <cell r="AE2503">
            <v>-1102512.8083333331</v>
          </cell>
          <cell r="AF2503">
            <v>-1000840.4404166666</v>
          </cell>
          <cell r="AG2503">
            <v>-887436.6454166664</v>
          </cell>
          <cell r="AH2503">
            <v>-766211.89874999982</v>
          </cell>
          <cell r="AI2503">
            <v>-658595.31541666656</v>
          </cell>
          <cell r="AJ2503">
            <v>-568872.71833333315</v>
          </cell>
          <cell r="AK2503">
            <v>-477273.38499999995</v>
          </cell>
          <cell r="AL2503">
            <v>-383421.96833333327</v>
          </cell>
          <cell r="AM2503">
            <v>-289570.55166666675</v>
          </cell>
          <cell r="AN2503">
            <v>-195719.1350000001</v>
          </cell>
          <cell r="AP2503">
            <v>-31471.016250000001</v>
          </cell>
          <cell r="AT2503">
            <v>22</v>
          </cell>
        </row>
        <row r="2504">
          <cell r="J2504">
            <v>-1612192.2</v>
          </cell>
          <cell r="K2504">
            <v>-1592792.23</v>
          </cell>
          <cell r="L2504">
            <v>-1594772.84</v>
          </cell>
          <cell r="M2504">
            <v>-1597908.82</v>
          </cell>
          <cell r="N2504">
            <v>-1601021.95</v>
          </cell>
          <cell r="O2504">
            <v>-1601021.95</v>
          </cell>
          <cell r="P2504">
            <v>-3572466.92</v>
          </cell>
          <cell r="Q2504">
            <v>-3664257</v>
          </cell>
          <cell r="R2504">
            <v>-3645966.55</v>
          </cell>
          <cell r="S2504">
            <v>-3651433.29</v>
          </cell>
          <cell r="T2504">
            <v>-3651494.64</v>
          </cell>
          <cell r="U2504">
            <v>-3652936.11</v>
          </cell>
          <cell r="V2504">
            <v>-3652957.07</v>
          </cell>
          <cell r="W2504">
            <v>-3652957.07</v>
          </cell>
          <cell r="X2504">
            <v>-3652957.07</v>
          </cell>
          <cell r="Y2504">
            <v>-3652957.07</v>
          </cell>
          <cell r="Z2504">
            <v>-3653111.77</v>
          </cell>
          <cell r="AA2504">
            <v>-3653111.77</v>
          </cell>
          <cell r="AD2504">
            <v>-1543657.1591666664</v>
          </cell>
          <cell r="AE2504">
            <v>-1848249.8070833329</v>
          </cell>
          <cell r="AF2504">
            <v>-2152308.1337499996</v>
          </cell>
          <cell r="AG2504">
            <v>-2375032.898333333</v>
          </cell>
          <cell r="AH2504">
            <v>-2532734.9920833334</v>
          </cell>
          <cell r="AI2504">
            <v>-2704887.2445833334</v>
          </cell>
          <cell r="AJ2504">
            <v>-2875759.3158333334</v>
          </cell>
          <cell r="AK2504">
            <v>-3047357.1937499996</v>
          </cell>
          <cell r="AL2504">
            <v>-3218741.8804166666</v>
          </cell>
          <cell r="AM2504">
            <v>-3389872.6333333333</v>
          </cell>
          <cell r="AN2504">
            <v>-3560880.1183333336</v>
          </cell>
          <cell r="AP2504">
            <v>-3652639.8804166671</v>
          </cell>
          <cell r="AT2504">
            <v>0</v>
          </cell>
        </row>
        <row r="2505">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D2505">
            <v>0</v>
          </cell>
          <cell r="AE2505">
            <v>0</v>
          </cell>
          <cell r="AF2505">
            <v>0</v>
          </cell>
          <cell r="AG2505">
            <v>0</v>
          </cell>
          <cell r="AH2505">
            <v>0</v>
          </cell>
          <cell r="AI2505">
            <v>0</v>
          </cell>
          <cell r="AJ2505">
            <v>0</v>
          </cell>
          <cell r="AK2505">
            <v>0</v>
          </cell>
          <cell r="AL2505">
            <v>0</v>
          </cell>
          <cell r="AM2505">
            <v>0</v>
          </cell>
          <cell r="AN2505">
            <v>0</v>
          </cell>
          <cell r="AP2505">
            <v>0</v>
          </cell>
          <cell r="AT2505" t="str">
            <v>39</v>
          </cell>
        </row>
        <row r="2506">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D2506">
            <v>0</v>
          </cell>
          <cell r="AE2506">
            <v>0</v>
          </cell>
          <cell r="AF2506">
            <v>0</v>
          </cell>
          <cell r="AG2506">
            <v>0</v>
          </cell>
          <cell r="AH2506">
            <v>0</v>
          </cell>
          <cell r="AI2506">
            <v>0</v>
          </cell>
          <cell r="AJ2506">
            <v>0</v>
          </cell>
          <cell r="AK2506">
            <v>0</v>
          </cell>
          <cell r="AL2506">
            <v>0</v>
          </cell>
          <cell r="AM2506">
            <v>0</v>
          </cell>
          <cell r="AN2506">
            <v>0</v>
          </cell>
          <cell r="AP2506">
            <v>0</v>
          </cell>
          <cell r="AT2506">
            <v>22</v>
          </cell>
        </row>
        <row r="2507">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D2507">
            <v>0</v>
          </cell>
          <cell r="AE2507">
            <v>0</v>
          </cell>
          <cell r="AF2507">
            <v>0</v>
          </cell>
          <cell r="AG2507">
            <v>0</v>
          </cell>
          <cell r="AH2507">
            <v>0</v>
          </cell>
          <cell r="AI2507">
            <v>0</v>
          </cell>
          <cell r="AJ2507">
            <v>0</v>
          </cell>
          <cell r="AK2507">
            <v>0</v>
          </cell>
          <cell r="AL2507">
            <v>0</v>
          </cell>
          <cell r="AM2507">
            <v>0</v>
          </cell>
          <cell r="AN2507">
            <v>0</v>
          </cell>
          <cell r="AP2507">
            <v>0</v>
          </cell>
          <cell r="AT2507">
            <v>0</v>
          </cell>
        </row>
        <row r="2508">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D2508">
            <v>0</v>
          </cell>
          <cell r="AE2508">
            <v>0</v>
          </cell>
          <cell r="AF2508">
            <v>0</v>
          </cell>
          <cell r="AG2508">
            <v>0</v>
          </cell>
          <cell r="AH2508">
            <v>0</v>
          </cell>
          <cell r="AI2508">
            <v>0</v>
          </cell>
          <cell r="AJ2508">
            <v>0</v>
          </cell>
          <cell r="AK2508">
            <v>0</v>
          </cell>
          <cell r="AL2508">
            <v>0</v>
          </cell>
          <cell r="AM2508">
            <v>0</v>
          </cell>
          <cell r="AN2508">
            <v>0</v>
          </cell>
          <cell r="AP2508">
            <v>0</v>
          </cell>
          <cell r="AT2508">
            <v>22</v>
          </cell>
        </row>
        <row r="2509">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D2509">
            <v>0</v>
          </cell>
          <cell r="AE2509">
            <v>0</v>
          </cell>
          <cell r="AF2509">
            <v>0</v>
          </cell>
          <cell r="AG2509">
            <v>0</v>
          </cell>
          <cell r="AH2509">
            <v>0</v>
          </cell>
          <cell r="AI2509">
            <v>0</v>
          </cell>
          <cell r="AJ2509">
            <v>0</v>
          </cell>
          <cell r="AK2509">
            <v>0</v>
          </cell>
          <cell r="AL2509">
            <v>0</v>
          </cell>
          <cell r="AM2509">
            <v>0</v>
          </cell>
          <cell r="AN2509">
            <v>0</v>
          </cell>
          <cell r="AP2509">
            <v>0</v>
          </cell>
          <cell r="AT2509">
            <v>0</v>
          </cell>
        </row>
        <row r="2510">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D2510">
            <v>0</v>
          </cell>
          <cell r="AE2510">
            <v>0</v>
          </cell>
          <cell r="AF2510">
            <v>0</v>
          </cell>
          <cell r="AG2510">
            <v>0</v>
          </cell>
          <cell r="AH2510">
            <v>0</v>
          </cell>
          <cell r="AI2510">
            <v>0</v>
          </cell>
          <cell r="AJ2510">
            <v>0</v>
          </cell>
          <cell r="AK2510">
            <v>0</v>
          </cell>
          <cell r="AL2510">
            <v>0</v>
          </cell>
          <cell r="AM2510">
            <v>0</v>
          </cell>
          <cell r="AN2510">
            <v>0</v>
          </cell>
          <cell r="AP2510">
            <v>0</v>
          </cell>
          <cell r="AT2510">
            <v>0</v>
          </cell>
        </row>
        <row r="2511">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D2511">
            <v>0</v>
          </cell>
          <cell r="AE2511">
            <v>0</v>
          </cell>
          <cell r="AF2511">
            <v>0</v>
          </cell>
          <cell r="AG2511">
            <v>0</v>
          </cell>
          <cell r="AH2511">
            <v>0</v>
          </cell>
          <cell r="AI2511">
            <v>0</v>
          </cell>
          <cell r="AJ2511">
            <v>0</v>
          </cell>
          <cell r="AK2511">
            <v>0</v>
          </cell>
          <cell r="AL2511">
            <v>0</v>
          </cell>
          <cell r="AM2511">
            <v>0</v>
          </cell>
          <cell r="AN2511">
            <v>0</v>
          </cell>
          <cell r="AP2511">
            <v>0</v>
          </cell>
          <cell r="AT2511" t="str">
            <v>58</v>
          </cell>
        </row>
        <row r="2512">
          <cell r="J2512">
            <v>1346825.45</v>
          </cell>
          <cell r="K2512">
            <v>1327330.8</v>
          </cell>
          <cell r="L2512">
            <v>1307836.1499999999</v>
          </cell>
          <cell r="M2512">
            <v>1288341.5</v>
          </cell>
          <cell r="N2512">
            <v>1268845.8</v>
          </cell>
          <cell r="O2512">
            <v>1249350.1000000001</v>
          </cell>
          <cell r="P2512">
            <v>1229854.3999999999</v>
          </cell>
          <cell r="Q2512">
            <v>1210360.45</v>
          </cell>
          <cell r="R2512">
            <v>1198746.3999999999</v>
          </cell>
          <cell r="S2512">
            <v>1187132.3500000001</v>
          </cell>
          <cell r="T2512">
            <v>1175518.3</v>
          </cell>
          <cell r="U2512">
            <v>1163904.25</v>
          </cell>
          <cell r="V2512">
            <v>1152290.8999999999</v>
          </cell>
          <cell r="W2512">
            <v>1140676.5</v>
          </cell>
          <cell r="X2512">
            <v>1129062.45</v>
          </cell>
          <cell r="Y2512">
            <v>1117448.75</v>
          </cell>
          <cell r="Z2512">
            <v>1105835.05</v>
          </cell>
          <cell r="AA2512">
            <v>1094221</v>
          </cell>
          <cell r="AD2512">
            <v>1327330.3041666667</v>
          </cell>
          <cell r="AE2512">
            <v>1308163.7354166666</v>
          </cell>
          <cell r="AF2512">
            <v>1289653.9125000001</v>
          </cell>
          <cell r="AG2512">
            <v>1271800.8354166667</v>
          </cell>
          <cell r="AH2512">
            <v>1254604.4895833335</v>
          </cell>
          <cell r="AI2512">
            <v>1238064.8895833334</v>
          </cell>
          <cell r="AJ2512">
            <v>1222182.0208333335</v>
          </cell>
          <cell r="AK2512">
            <v>1206955.8541666667</v>
          </cell>
          <cell r="AL2512">
            <v>1192386.41875</v>
          </cell>
          <cell r="AM2512">
            <v>1178473.7729166667</v>
          </cell>
          <cell r="AN2512">
            <v>1165217.9458333333</v>
          </cell>
          <cell r="AP2512">
            <v>1140676.5874999999</v>
          </cell>
          <cell r="AT2512" t="str">
            <v>28</v>
          </cell>
        </row>
        <row r="2513">
          <cell r="J2513">
            <v>-4995538.49</v>
          </cell>
          <cell r="K2513">
            <v>-4974810.09</v>
          </cell>
          <cell r="L2513">
            <v>-4954081.6900000004</v>
          </cell>
          <cell r="M2513">
            <v>-4933353.29</v>
          </cell>
          <cell r="N2513">
            <v>-4912624.8899999997</v>
          </cell>
          <cell r="O2513">
            <v>-4891896.49</v>
          </cell>
          <cell r="P2513">
            <v>-4871168.09</v>
          </cell>
          <cell r="Q2513">
            <v>-4850439.6900000004</v>
          </cell>
          <cell r="R2513">
            <v>-4829711.29</v>
          </cell>
          <cell r="S2513">
            <v>-4808982.8899999997</v>
          </cell>
          <cell r="T2513">
            <v>-4788254.49</v>
          </cell>
          <cell r="U2513">
            <v>-4767526.09</v>
          </cell>
          <cell r="V2513">
            <v>-4746797.6900000004</v>
          </cell>
          <cell r="W2513">
            <v>-4726069.29</v>
          </cell>
          <cell r="X2513">
            <v>-4705340.8899999997</v>
          </cell>
          <cell r="Y2513">
            <v>-4684612.49</v>
          </cell>
          <cell r="Z2513">
            <v>-4663884.09</v>
          </cell>
          <cell r="AA2513">
            <v>-4643155.6900000004</v>
          </cell>
          <cell r="AD2513">
            <v>-4974810.0900000008</v>
          </cell>
          <cell r="AE2513">
            <v>-4954081.6900000004</v>
          </cell>
          <cell r="AF2513">
            <v>-4933353.2899999991</v>
          </cell>
          <cell r="AG2513">
            <v>-4912624.8899999997</v>
          </cell>
          <cell r="AH2513">
            <v>-4891896.49</v>
          </cell>
          <cell r="AI2513">
            <v>-4871168.0900000008</v>
          </cell>
          <cell r="AJ2513">
            <v>-4850439.6900000004</v>
          </cell>
          <cell r="AK2513">
            <v>-4829711.2899999991</v>
          </cell>
          <cell r="AL2513">
            <v>-4808982.8899999997</v>
          </cell>
          <cell r="AM2513">
            <v>-4788254.49</v>
          </cell>
          <cell r="AN2513">
            <v>-4767526.0900000008</v>
          </cell>
          <cell r="AP2513">
            <v>-4726069.2899999991</v>
          </cell>
          <cell r="AT2513" t="str">
            <v>5</v>
          </cell>
        </row>
        <row r="2514">
          <cell r="J2514">
            <v>-1350431.6</v>
          </cell>
          <cell r="K2514">
            <v>-1350431.6</v>
          </cell>
          <cell r="L2514">
            <v>-1350431.6</v>
          </cell>
          <cell r="M2514">
            <v>-1236584.3</v>
          </cell>
          <cell r="N2514">
            <v>-1236584.3</v>
          </cell>
          <cell r="O2514">
            <v>-1236584.3</v>
          </cell>
          <cell r="P2514">
            <v>-1236584.3</v>
          </cell>
          <cell r="Q2514">
            <v>-1236584.3</v>
          </cell>
          <cell r="R2514">
            <v>-1236584.3</v>
          </cell>
          <cell r="S2514">
            <v>-1236584.3</v>
          </cell>
          <cell r="T2514">
            <v>-1236584.3</v>
          </cell>
          <cell r="U2514">
            <v>-1209020.3999999999</v>
          </cell>
          <cell r="V2514">
            <v>-1209020.3999999999</v>
          </cell>
          <cell r="W2514">
            <v>-1209020.3999999999</v>
          </cell>
          <cell r="X2514">
            <v>-1209020.3999999999</v>
          </cell>
          <cell r="Y2514">
            <v>-1209020.3999999999</v>
          </cell>
          <cell r="Z2514">
            <v>-1209020.3999999999</v>
          </cell>
          <cell r="AA2514">
            <v>-1209020.3999999999</v>
          </cell>
          <cell r="AD2514">
            <v>-1307738.8625</v>
          </cell>
          <cell r="AE2514">
            <v>-1298251.5875000004</v>
          </cell>
          <cell r="AF2514">
            <v>-1288764.3125000002</v>
          </cell>
          <cell r="AG2514">
            <v>-1279277.0375000003</v>
          </cell>
          <cell r="AH2514">
            <v>-1268641.2666666668</v>
          </cell>
          <cell r="AI2514">
            <v>-1256857.0000000002</v>
          </cell>
          <cell r="AJ2514">
            <v>-1245072.7333333336</v>
          </cell>
          <cell r="AK2514">
            <v>-1233288.4666666668</v>
          </cell>
          <cell r="AL2514">
            <v>-1226247.8375000001</v>
          </cell>
          <cell r="AM2514">
            <v>-1223950.8458333334</v>
          </cell>
          <cell r="AN2514">
            <v>-1221653.8541666667</v>
          </cell>
          <cell r="AP2514">
            <v>-1196909.5308333335</v>
          </cell>
          <cell r="AT2514" t="str">
            <v>22</v>
          </cell>
        </row>
        <row r="2515">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D2515">
            <v>0</v>
          </cell>
          <cell r="AE2515">
            <v>0</v>
          </cell>
          <cell r="AF2515">
            <v>0</v>
          </cell>
          <cell r="AG2515">
            <v>0</v>
          </cell>
          <cell r="AH2515">
            <v>0</v>
          </cell>
          <cell r="AI2515">
            <v>0</v>
          </cell>
          <cell r="AJ2515">
            <v>0</v>
          </cell>
          <cell r="AK2515">
            <v>0</v>
          </cell>
          <cell r="AL2515">
            <v>0</v>
          </cell>
          <cell r="AM2515">
            <v>0</v>
          </cell>
          <cell r="AN2515">
            <v>0</v>
          </cell>
          <cell r="AP2515">
            <v>0</v>
          </cell>
          <cell r="AT2515" t="str">
            <v>28</v>
          </cell>
        </row>
        <row r="2516">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D2516">
            <v>0</v>
          </cell>
          <cell r="AE2516">
            <v>0</v>
          </cell>
          <cell r="AF2516">
            <v>0</v>
          </cell>
          <cell r="AG2516">
            <v>0</v>
          </cell>
          <cell r="AH2516">
            <v>0</v>
          </cell>
          <cell r="AI2516">
            <v>0</v>
          </cell>
          <cell r="AJ2516">
            <v>0</v>
          </cell>
          <cell r="AK2516">
            <v>0</v>
          </cell>
          <cell r="AL2516">
            <v>0</v>
          </cell>
          <cell r="AM2516">
            <v>0</v>
          </cell>
          <cell r="AN2516">
            <v>0</v>
          </cell>
          <cell r="AP2516">
            <v>0</v>
          </cell>
          <cell r="AT2516">
            <v>0</v>
          </cell>
        </row>
        <row r="2517">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D2517">
            <v>0</v>
          </cell>
          <cell r="AE2517">
            <v>0</v>
          </cell>
          <cell r="AF2517">
            <v>0</v>
          </cell>
          <cell r="AG2517">
            <v>0</v>
          </cell>
          <cell r="AH2517">
            <v>0</v>
          </cell>
          <cell r="AI2517">
            <v>0</v>
          </cell>
          <cell r="AJ2517">
            <v>0</v>
          </cell>
          <cell r="AK2517">
            <v>0</v>
          </cell>
          <cell r="AL2517">
            <v>0</v>
          </cell>
          <cell r="AM2517">
            <v>0</v>
          </cell>
          <cell r="AN2517">
            <v>0</v>
          </cell>
          <cell r="AP2517">
            <v>0</v>
          </cell>
          <cell r="AT2517">
            <v>22</v>
          </cell>
        </row>
        <row r="2518">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D2518">
            <v>0</v>
          </cell>
          <cell r="AE2518">
            <v>0</v>
          </cell>
          <cell r="AF2518">
            <v>0</v>
          </cell>
          <cell r="AG2518">
            <v>0</v>
          </cell>
          <cell r="AH2518">
            <v>0</v>
          </cell>
          <cell r="AI2518">
            <v>0</v>
          </cell>
          <cell r="AJ2518">
            <v>0</v>
          </cell>
          <cell r="AK2518">
            <v>0</v>
          </cell>
          <cell r="AL2518">
            <v>0</v>
          </cell>
          <cell r="AM2518">
            <v>0</v>
          </cell>
          <cell r="AN2518">
            <v>0</v>
          </cell>
          <cell r="AP2518">
            <v>0</v>
          </cell>
          <cell r="AT2518">
            <v>22</v>
          </cell>
        </row>
        <row r="2519">
          <cell r="J2519">
            <v>-14234368.439999999</v>
          </cell>
          <cell r="K2519">
            <v>-14157425.140000001</v>
          </cell>
          <cell r="L2519">
            <v>-14080481.560000001</v>
          </cell>
          <cell r="M2519">
            <v>-14003538.26</v>
          </cell>
          <cell r="N2519">
            <v>-13926594.960000001</v>
          </cell>
          <cell r="O2519">
            <v>-13849651.66</v>
          </cell>
          <cell r="P2519">
            <v>-13772708.359999999</v>
          </cell>
          <cell r="Q2519">
            <v>-13695765.060000001</v>
          </cell>
          <cell r="R2519">
            <v>-13695765.060000001</v>
          </cell>
          <cell r="S2519">
            <v>-13849651.800000001</v>
          </cell>
          <cell r="T2519">
            <v>-13926595.380000001</v>
          </cell>
          <cell r="U2519">
            <v>-13387990.74</v>
          </cell>
          <cell r="V2519">
            <v>-13311047.16</v>
          </cell>
          <cell r="W2519">
            <v>-13234103.58</v>
          </cell>
          <cell r="X2519">
            <v>-13157160</v>
          </cell>
          <cell r="Y2519">
            <v>-13080216.42</v>
          </cell>
          <cell r="Z2519">
            <v>-13003272.84</v>
          </cell>
          <cell r="AA2519">
            <v>-12926329.26</v>
          </cell>
          <cell r="AD2519">
            <v>-14157425.431666665</v>
          </cell>
          <cell r="AE2519">
            <v>-14083687.950833336</v>
          </cell>
          <cell r="AF2519">
            <v>-14022774.382499998</v>
          </cell>
          <cell r="AG2519">
            <v>-13977890.6975</v>
          </cell>
          <cell r="AH2519">
            <v>-13920183.100000001</v>
          </cell>
          <cell r="AI2519">
            <v>-13843239.648333335</v>
          </cell>
          <cell r="AJ2519">
            <v>-13766296.196666667</v>
          </cell>
          <cell r="AK2519">
            <v>-13689352.733333334</v>
          </cell>
          <cell r="AL2519">
            <v>-13612409.258333333</v>
          </cell>
          <cell r="AM2519">
            <v>-13535465.759999998</v>
          </cell>
          <cell r="AN2519">
            <v>-13458522.238333331</v>
          </cell>
          <cell r="AP2519">
            <v>-13304635.125000002</v>
          </cell>
          <cell r="AT2519" t="str">
            <v>22</v>
          </cell>
        </row>
        <row r="2520">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D2520">
            <v>0</v>
          </cell>
          <cell r="AE2520">
            <v>0</v>
          </cell>
          <cell r="AF2520">
            <v>0</v>
          </cell>
          <cell r="AG2520">
            <v>0</v>
          </cell>
          <cell r="AH2520">
            <v>0</v>
          </cell>
          <cell r="AI2520">
            <v>0</v>
          </cell>
          <cell r="AJ2520">
            <v>0</v>
          </cell>
          <cell r="AK2520">
            <v>0</v>
          </cell>
          <cell r="AL2520">
            <v>0</v>
          </cell>
          <cell r="AM2520">
            <v>0</v>
          </cell>
          <cell r="AN2520">
            <v>0</v>
          </cell>
          <cell r="AP2520">
            <v>0</v>
          </cell>
          <cell r="AT2520" t="str">
            <v>22</v>
          </cell>
        </row>
        <row r="2521">
          <cell r="J2521">
            <v>-7587317.2300000004</v>
          </cell>
          <cell r="K2521">
            <v>-8705097.1199999992</v>
          </cell>
          <cell r="L2521">
            <v>-9137785.0299999993</v>
          </cell>
          <cell r="M2521">
            <v>-9553306.0199999996</v>
          </cell>
          <cell r="N2521">
            <v>-9670611.7300000004</v>
          </cell>
          <cell r="O2521">
            <v>-10569421.060000001</v>
          </cell>
          <cell r="P2521">
            <v>-10670500.470000001</v>
          </cell>
          <cell r="Q2521">
            <v>-11353240.08</v>
          </cell>
          <cell r="R2521">
            <v>-9720381.8699999992</v>
          </cell>
          <cell r="S2521">
            <v>-9704404.3800000008</v>
          </cell>
          <cell r="T2521">
            <v>-8939736.6199999992</v>
          </cell>
          <cell r="U2521">
            <v>-9302543.4700000007</v>
          </cell>
          <cell r="V2521">
            <v>-8828697.8900000006</v>
          </cell>
          <cell r="W2521">
            <v>-9745719.0600000005</v>
          </cell>
          <cell r="X2521">
            <v>-10288576.609999999</v>
          </cell>
          <cell r="Y2521">
            <v>-9741050.9199999999</v>
          </cell>
          <cell r="Z2521">
            <v>-10159202.51</v>
          </cell>
          <cell r="AA2521">
            <v>-10026092</v>
          </cell>
          <cell r="AD2521">
            <v>-8682284.8483333346</v>
          </cell>
          <cell r="AE2521">
            <v>-8844484.8708333336</v>
          </cell>
          <cell r="AF2521">
            <v>-9097264.3687500004</v>
          </cell>
          <cell r="AG2521">
            <v>-9349942.2625000011</v>
          </cell>
          <cell r="AH2521">
            <v>-9498360.7324999999</v>
          </cell>
          <cell r="AI2521">
            <v>-9627919.6175000016</v>
          </cell>
          <cell r="AJ2521">
            <v>-9723003.0591666661</v>
          </cell>
          <cell r="AK2521">
            <v>-9814311.9558333326</v>
          </cell>
          <cell r="AL2521">
            <v>-9870084.3091666661</v>
          </cell>
          <cell r="AM2521">
            <v>-9898264.9625000004</v>
          </cell>
          <cell r="AN2521">
            <v>-9895984.2008333337</v>
          </cell>
          <cell r="AP2521">
            <v>-9797318.1729166675</v>
          </cell>
          <cell r="AT2521" t="str">
            <v>58</v>
          </cell>
        </row>
        <row r="2522">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D2522">
            <v>0</v>
          </cell>
          <cell r="AE2522">
            <v>0</v>
          </cell>
          <cell r="AF2522">
            <v>0</v>
          </cell>
          <cell r="AG2522">
            <v>0</v>
          </cell>
          <cell r="AH2522">
            <v>0</v>
          </cell>
          <cell r="AI2522">
            <v>0</v>
          </cell>
          <cell r="AJ2522">
            <v>0</v>
          </cell>
          <cell r="AK2522">
            <v>0</v>
          </cell>
          <cell r="AL2522">
            <v>0</v>
          </cell>
          <cell r="AM2522">
            <v>0</v>
          </cell>
          <cell r="AN2522">
            <v>0</v>
          </cell>
          <cell r="AP2522">
            <v>0</v>
          </cell>
          <cell r="AT2522">
            <v>0</v>
          </cell>
        </row>
        <row r="2523">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D2523">
            <v>0</v>
          </cell>
          <cell r="AE2523">
            <v>0</v>
          </cell>
          <cell r="AF2523">
            <v>0</v>
          </cell>
          <cell r="AG2523">
            <v>0</v>
          </cell>
          <cell r="AH2523">
            <v>0</v>
          </cell>
          <cell r="AI2523">
            <v>0</v>
          </cell>
          <cell r="AJ2523">
            <v>0</v>
          </cell>
          <cell r="AK2523">
            <v>0</v>
          </cell>
          <cell r="AL2523">
            <v>0</v>
          </cell>
          <cell r="AM2523">
            <v>0</v>
          </cell>
          <cell r="AN2523">
            <v>0</v>
          </cell>
          <cell r="AP2523">
            <v>0</v>
          </cell>
          <cell r="AT2523">
            <v>22</v>
          </cell>
        </row>
        <row r="2524">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D2524">
            <v>0</v>
          </cell>
          <cell r="AE2524">
            <v>0</v>
          </cell>
          <cell r="AF2524">
            <v>0</v>
          </cell>
          <cell r="AG2524">
            <v>0</v>
          </cell>
          <cell r="AH2524">
            <v>0</v>
          </cell>
          <cell r="AI2524">
            <v>0</v>
          </cell>
          <cell r="AJ2524">
            <v>0</v>
          </cell>
          <cell r="AK2524">
            <v>0</v>
          </cell>
          <cell r="AL2524">
            <v>0</v>
          </cell>
          <cell r="AM2524">
            <v>0</v>
          </cell>
          <cell r="AN2524">
            <v>0</v>
          </cell>
          <cell r="AP2524">
            <v>0</v>
          </cell>
          <cell r="AT2524">
            <v>22</v>
          </cell>
        </row>
        <row r="2525">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D2525">
            <v>0</v>
          </cell>
          <cell r="AE2525">
            <v>0</v>
          </cell>
          <cell r="AF2525">
            <v>0</v>
          </cell>
          <cell r="AG2525">
            <v>0</v>
          </cell>
          <cell r="AH2525">
            <v>0</v>
          </cell>
          <cell r="AI2525">
            <v>0</v>
          </cell>
          <cell r="AJ2525">
            <v>0</v>
          </cell>
          <cell r="AK2525">
            <v>0</v>
          </cell>
          <cell r="AL2525">
            <v>0</v>
          </cell>
          <cell r="AM2525">
            <v>0</v>
          </cell>
          <cell r="AN2525">
            <v>0</v>
          </cell>
          <cell r="AP2525">
            <v>0</v>
          </cell>
          <cell r="AT2525">
            <v>0</v>
          </cell>
        </row>
        <row r="2526">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D2526">
            <v>0</v>
          </cell>
          <cell r="AE2526">
            <v>0</v>
          </cell>
          <cell r="AF2526">
            <v>0</v>
          </cell>
          <cell r="AG2526">
            <v>0</v>
          </cell>
          <cell r="AH2526">
            <v>0</v>
          </cell>
          <cell r="AI2526">
            <v>0</v>
          </cell>
          <cell r="AJ2526">
            <v>0</v>
          </cell>
          <cell r="AK2526">
            <v>0</v>
          </cell>
          <cell r="AL2526">
            <v>0</v>
          </cell>
          <cell r="AM2526">
            <v>0</v>
          </cell>
          <cell r="AN2526">
            <v>0</v>
          </cell>
          <cell r="AP2526">
            <v>0</v>
          </cell>
          <cell r="AT2526">
            <v>22</v>
          </cell>
        </row>
        <row r="2527">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D2527">
            <v>0</v>
          </cell>
          <cell r="AE2527">
            <v>0</v>
          </cell>
          <cell r="AF2527">
            <v>0</v>
          </cell>
          <cell r="AG2527">
            <v>0</v>
          </cell>
          <cell r="AH2527">
            <v>0</v>
          </cell>
          <cell r="AI2527">
            <v>0</v>
          </cell>
          <cell r="AJ2527">
            <v>0</v>
          </cell>
          <cell r="AK2527">
            <v>0</v>
          </cell>
          <cell r="AL2527">
            <v>0</v>
          </cell>
          <cell r="AM2527">
            <v>0</v>
          </cell>
          <cell r="AN2527">
            <v>0</v>
          </cell>
          <cell r="AP2527">
            <v>0</v>
          </cell>
          <cell r="AT2527">
            <v>22</v>
          </cell>
        </row>
        <row r="2528">
          <cell r="J2528">
            <v>-7862989.8600000003</v>
          </cell>
          <cell r="K2528">
            <v>-7820023.5499999998</v>
          </cell>
          <cell r="L2528">
            <v>-7777099.4100000001</v>
          </cell>
          <cell r="M2528">
            <v>-7735892.2300000004</v>
          </cell>
          <cell r="N2528">
            <v>-7693468.1500000004</v>
          </cell>
          <cell r="O2528">
            <v>-7653104.7400000002</v>
          </cell>
          <cell r="P2528">
            <v>-7611145.4000000004</v>
          </cell>
          <cell r="Q2528">
            <v>-7569296.6399999997</v>
          </cell>
          <cell r="R2528">
            <v>-7367963.3899999997</v>
          </cell>
          <cell r="S2528">
            <v>-7333178.3200000003</v>
          </cell>
          <cell r="T2528">
            <v>-7295923.71</v>
          </cell>
          <cell r="U2528">
            <v>-7252386.4500000002</v>
          </cell>
          <cell r="V2528">
            <v>-7208790.9699999997</v>
          </cell>
          <cell r="W2528">
            <v>-7165195.5</v>
          </cell>
          <cell r="X2528">
            <v>-7121600.0199999996</v>
          </cell>
          <cell r="Y2528">
            <v>-7078004.5499999998</v>
          </cell>
          <cell r="Z2528">
            <v>-7034409.0700000003</v>
          </cell>
          <cell r="AA2528">
            <v>-6990813.5999999996</v>
          </cell>
          <cell r="AD2528">
            <v>-7820003.1566666672</v>
          </cell>
          <cell r="AE2528">
            <v>-7771631.8058333332</v>
          </cell>
          <cell r="AF2528">
            <v>-7716810.2566666678</v>
          </cell>
          <cell r="AG2528">
            <v>-7662454.322916667</v>
          </cell>
          <cell r="AH2528">
            <v>-7608201.8708333327</v>
          </cell>
          <cell r="AI2528">
            <v>-7553781.0337500013</v>
          </cell>
          <cell r="AJ2528">
            <v>-7499238.2445833338</v>
          </cell>
          <cell r="AK2528">
            <v>-7444641.2679166673</v>
          </cell>
          <cell r="AL2528">
            <v>-7389916.8066666676</v>
          </cell>
          <cell r="AM2528">
            <v>-7335044.0249999994</v>
          </cell>
          <cell r="AN2528">
            <v>-7279987.7658333341</v>
          </cell>
          <cell r="AP2528">
            <v>-7166075.8825000003</v>
          </cell>
          <cell r="AT2528" t="str">
            <v>22</v>
          </cell>
        </row>
        <row r="2529">
          <cell r="J2529">
            <v>-8861435.0999999996</v>
          </cell>
          <cell r="K2529">
            <v>-8777287.75</v>
          </cell>
          <cell r="L2529">
            <v>-8693140.4000000004</v>
          </cell>
          <cell r="M2529">
            <v>-8608993.0500000007</v>
          </cell>
          <cell r="N2529">
            <v>-8524845.6999999993</v>
          </cell>
          <cell r="O2529">
            <v>-8440698.3499999996</v>
          </cell>
          <cell r="P2529">
            <v>-8356551</v>
          </cell>
          <cell r="Q2529">
            <v>-8272403.6500000004</v>
          </cell>
          <cell r="R2529">
            <v>-8188256.2999999998</v>
          </cell>
          <cell r="S2529">
            <v>-8104108.9500000002</v>
          </cell>
          <cell r="T2529">
            <v>-8019961.5999999996</v>
          </cell>
          <cell r="U2529">
            <v>-7935814.25</v>
          </cell>
          <cell r="V2529">
            <v>-7851666.9000000004</v>
          </cell>
          <cell r="W2529">
            <v>-7767519.5499999998</v>
          </cell>
          <cell r="X2529">
            <v>-7683372.2000000002</v>
          </cell>
          <cell r="Y2529">
            <v>-7599224.8499999996</v>
          </cell>
          <cell r="Z2529">
            <v>-7515077.5</v>
          </cell>
          <cell r="AA2529">
            <v>-7430930.1500000004</v>
          </cell>
          <cell r="AD2529">
            <v>-8777287.75</v>
          </cell>
          <cell r="AE2529">
            <v>-8693140.4000000004</v>
          </cell>
          <cell r="AF2529">
            <v>-8608993.0499999989</v>
          </cell>
          <cell r="AG2529">
            <v>-8524845.7000000011</v>
          </cell>
          <cell r="AH2529">
            <v>-8440698.3499999996</v>
          </cell>
          <cell r="AI2529">
            <v>-8356551</v>
          </cell>
          <cell r="AJ2529">
            <v>-8272403.6499999994</v>
          </cell>
          <cell r="AK2529">
            <v>-8188256.2999999998</v>
          </cell>
          <cell r="AL2529">
            <v>-8104108.9500000002</v>
          </cell>
          <cell r="AM2529">
            <v>-8019961.5999999987</v>
          </cell>
          <cell r="AN2529">
            <v>-7935814.2499999991</v>
          </cell>
          <cell r="AP2529">
            <v>-7767519.5499999998</v>
          </cell>
          <cell r="AT2529" t="str">
            <v>22</v>
          </cell>
        </row>
        <row r="2530">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D2530">
            <v>0</v>
          </cell>
          <cell r="AE2530">
            <v>0</v>
          </cell>
          <cell r="AF2530">
            <v>0</v>
          </cell>
          <cell r="AG2530">
            <v>0</v>
          </cell>
          <cell r="AH2530">
            <v>0</v>
          </cell>
          <cell r="AI2530">
            <v>0</v>
          </cell>
          <cell r="AJ2530">
            <v>0</v>
          </cell>
          <cell r="AK2530">
            <v>0</v>
          </cell>
          <cell r="AL2530">
            <v>0</v>
          </cell>
          <cell r="AM2530">
            <v>0</v>
          </cell>
          <cell r="AN2530">
            <v>0</v>
          </cell>
          <cell r="AP2530">
            <v>0</v>
          </cell>
          <cell r="AT2530" t="str">
            <v>22</v>
          </cell>
        </row>
        <row r="2531">
          <cell r="J2531">
            <v>0</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D2531">
            <v>0</v>
          </cell>
          <cell r="AE2531">
            <v>0</v>
          </cell>
          <cell r="AF2531">
            <v>0</v>
          </cell>
          <cell r="AG2531">
            <v>0</v>
          </cell>
          <cell r="AH2531">
            <v>0</v>
          </cell>
          <cell r="AI2531">
            <v>0</v>
          </cell>
          <cell r="AJ2531">
            <v>0</v>
          </cell>
          <cell r="AK2531">
            <v>0</v>
          </cell>
          <cell r="AL2531">
            <v>0</v>
          </cell>
          <cell r="AM2531">
            <v>0</v>
          </cell>
          <cell r="AN2531">
            <v>0</v>
          </cell>
          <cell r="AP2531">
            <v>0</v>
          </cell>
          <cell r="AT2531" t="str">
            <v>22</v>
          </cell>
        </row>
        <row r="2532">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D2532">
            <v>0</v>
          </cell>
          <cell r="AE2532">
            <v>0</v>
          </cell>
          <cell r="AF2532">
            <v>0</v>
          </cell>
          <cell r="AG2532">
            <v>0</v>
          </cell>
          <cell r="AH2532">
            <v>0</v>
          </cell>
          <cell r="AI2532">
            <v>0</v>
          </cell>
          <cell r="AJ2532">
            <v>0</v>
          </cell>
          <cell r="AK2532">
            <v>0</v>
          </cell>
          <cell r="AL2532">
            <v>0</v>
          </cell>
          <cell r="AM2532">
            <v>0</v>
          </cell>
          <cell r="AN2532">
            <v>0</v>
          </cell>
          <cell r="AP2532">
            <v>0</v>
          </cell>
          <cell r="AT2532" t="str">
            <v>22</v>
          </cell>
        </row>
        <row r="2533">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D2533">
            <v>0</v>
          </cell>
          <cell r="AE2533">
            <v>0</v>
          </cell>
          <cell r="AF2533">
            <v>0</v>
          </cell>
          <cell r="AG2533">
            <v>0</v>
          </cell>
          <cell r="AH2533">
            <v>0</v>
          </cell>
          <cell r="AI2533">
            <v>0</v>
          </cell>
          <cell r="AJ2533">
            <v>0</v>
          </cell>
          <cell r="AK2533">
            <v>0</v>
          </cell>
          <cell r="AL2533">
            <v>0</v>
          </cell>
          <cell r="AM2533">
            <v>0</v>
          </cell>
          <cell r="AN2533">
            <v>0</v>
          </cell>
          <cell r="AP2533">
            <v>0</v>
          </cell>
          <cell r="AT2533" t="str">
            <v>58</v>
          </cell>
        </row>
        <row r="2534">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D2534">
            <v>-87491.634999999995</v>
          </cell>
          <cell r="AE2534">
            <v>-49213.837500000001</v>
          </cell>
          <cell r="AF2534">
            <v>-21872.664999999997</v>
          </cell>
          <cell r="AG2534">
            <v>-5468.1175000000003</v>
          </cell>
          <cell r="AH2534">
            <v>0</v>
          </cell>
          <cell r="AI2534">
            <v>0</v>
          </cell>
          <cell r="AJ2534">
            <v>0</v>
          </cell>
          <cell r="AK2534">
            <v>0</v>
          </cell>
          <cell r="AL2534">
            <v>0</v>
          </cell>
          <cell r="AM2534">
            <v>0</v>
          </cell>
          <cell r="AN2534">
            <v>0</v>
          </cell>
          <cell r="AP2534">
            <v>0</v>
          </cell>
          <cell r="AT2534" t="str">
            <v>22</v>
          </cell>
        </row>
        <row r="2535">
          <cell r="J2535">
            <v>-5405671.5199999996</v>
          </cell>
          <cell r="K2535">
            <v>-5273825.82</v>
          </cell>
          <cell r="L2535">
            <v>-5141980.12</v>
          </cell>
          <cell r="M2535">
            <v>-5010134.42</v>
          </cell>
          <cell r="N2535">
            <v>-4878288.72</v>
          </cell>
          <cell r="O2535">
            <v>-4746443.0199999996</v>
          </cell>
          <cell r="P2535">
            <v>-4614597.32</v>
          </cell>
          <cell r="Q2535">
            <v>-4482751.62</v>
          </cell>
          <cell r="R2535">
            <v>-4350905.92</v>
          </cell>
          <cell r="S2535">
            <v>-4219060.22</v>
          </cell>
          <cell r="T2535">
            <v>-4087214.52</v>
          </cell>
          <cell r="U2535">
            <v>-3955368.82</v>
          </cell>
          <cell r="V2535">
            <v>-3823523.12</v>
          </cell>
          <cell r="W2535">
            <v>-3691677.42</v>
          </cell>
          <cell r="X2535">
            <v>-3559831.72</v>
          </cell>
          <cell r="Y2535">
            <v>-3427986.02</v>
          </cell>
          <cell r="Z2535">
            <v>-3296140.32</v>
          </cell>
          <cell r="AA2535">
            <v>-3164294.62</v>
          </cell>
          <cell r="AD2535">
            <v>-5273825.82</v>
          </cell>
          <cell r="AE2535">
            <v>-5141980.1199999992</v>
          </cell>
          <cell r="AF2535">
            <v>-5010134.4200000009</v>
          </cell>
          <cell r="AG2535">
            <v>-4878288.72</v>
          </cell>
          <cell r="AH2535">
            <v>-4746443.0199999996</v>
          </cell>
          <cell r="AI2535">
            <v>-4614597.32</v>
          </cell>
          <cell r="AJ2535">
            <v>-4482751.62</v>
          </cell>
          <cell r="AK2535">
            <v>-4350905.9200000009</v>
          </cell>
          <cell r="AL2535">
            <v>-4219060.22</v>
          </cell>
          <cell r="AM2535">
            <v>-4087214.5200000009</v>
          </cell>
          <cell r="AN2535">
            <v>-3955368.8200000003</v>
          </cell>
          <cell r="AP2535">
            <v>-3691677.42</v>
          </cell>
          <cell r="AT2535" t="str">
            <v>22</v>
          </cell>
        </row>
        <row r="2536">
          <cell r="J2536">
            <v>-569540.97</v>
          </cell>
          <cell r="K2536">
            <v>-549901.42000000004</v>
          </cell>
          <cell r="L2536">
            <v>-530261.87</v>
          </cell>
          <cell r="M2536">
            <v>-510622.32</v>
          </cell>
          <cell r="N2536">
            <v>-490982.77</v>
          </cell>
          <cell r="O2536">
            <v>-471343.22</v>
          </cell>
          <cell r="P2536">
            <v>-451703.67</v>
          </cell>
          <cell r="Q2536">
            <v>-432064.12</v>
          </cell>
          <cell r="R2536">
            <v>-412424.57</v>
          </cell>
          <cell r="S2536">
            <v>-392785.02</v>
          </cell>
          <cell r="T2536">
            <v>-373145.47</v>
          </cell>
          <cell r="U2536">
            <v>-353505.92</v>
          </cell>
          <cell r="V2536">
            <v>-333866.37</v>
          </cell>
          <cell r="W2536">
            <v>-314226.82</v>
          </cell>
          <cell r="X2536">
            <v>-294587.27</v>
          </cell>
          <cell r="Y2536">
            <v>-274947.71999999997</v>
          </cell>
          <cell r="Z2536">
            <v>-255308.17</v>
          </cell>
          <cell r="AA2536">
            <v>-235668.62</v>
          </cell>
          <cell r="AD2536">
            <v>-549901.42000000004</v>
          </cell>
          <cell r="AE2536">
            <v>-530261.87</v>
          </cell>
          <cell r="AF2536">
            <v>-510622.32000000007</v>
          </cell>
          <cell r="AG2536">
            <v>-490982.77</v>
          </cell>
          <cell r="AH2536">
            <v>-471343.22000000003</v>
          </cell>
          <cell r="AI2536">
            <v>-451703.67</v>
          </cell>
          <cell r="AJ2536">
            <v>-432064.12000000005</v>
          </cell>
          <cell r="AK2536">
            <v>-412424.57000000007</v>
          </cell>
          <cell r="AL2536">
            <v>-392785.02</v>
          </cell>
          <cell r="AM2536">
            <v>-373145.46999999991</v>
          </cell>
          <cell r="AN2536">
            <v>-353505.92</v>
          </cell>
          <cell r="AP2536">
            <v>-314226.82</v>
          </cell>
          <cell r="AT2536" t="str">
            <v>22</v>
          </cell>
        </row>
        <row r="2537">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D2537">
            <v>0</v>
          </cell>
          <cell r="AE2537">
            <v>0</v>
          </cell>
          <cell r="AF2537">
            <v>0</v>
          </cell>
          <cell r="AG2537">
            <v>0</v>
          </cell>
          <cell r="AH2537">
            <v>0</v>
          </cell>
          <cell r="AI2537">
            <v>0</v>
          </cell>
          <cell r="AJ2537">
            <v>0</v>
          </cell>
          <cell r="AK2537">
            <v>0</v>
          </cell>
          <cell r="AL2537">
            <v>0</v>
          </cell>
          <cell r="AM2537">
            <v>0</v>
          </cell>
          <cell r="AN2537">
            <v>0</v>
          </cell>
          <cell r="AP2537">
            <v>0</v>
          </cell>
          <cell r="AT2537" t="str">
            <v>22</v>
          </cell>
        </row>
        <row r="2538">
          <cell r="J2538">
            <v>-2674841.4</v>
          </cell>
          <cell r="K2538">
            <v>-2704389.1</v>
          </cell>
          <cell r="L2538">
            <v>-2704389.1</v>
          </cell>
          <cell r="M2538">
            <v>-2704389.1</v>
          </cell>
          <cell r="N2538">
            <v>-2720382.7</v>
          </cell>
          <cell r="O2538">
            <v>-2720382.7</v>
          </cell>
          <cell r="P2538">
            <v>-2720382.7</v>
          </cell>
          <cell r="Q2538">
            <v>-2706973.85</v>
          </cell>
          <cell r="R2538">
            <v>-2706973.85</v>
          </cell>
          <cell r="S2538">
            <v>-2706973.85</v>
          </cell>
          <cell r="T2538">
            <v>-2683734.2000000002</v>
          </cell>
          <cell r="U2538">
            <v>-2683734.2000000002</v>
          </cell>
          <cell r="V2538">
            <v>-2683734.2000000002</v>
          </cell>
          <cell r="W2538">
            <v>-2659889.75</v>
          </cell>
          <cell r="X2538">
            <v>-2659889.75</v>
          </cell>
          <cell r="Y2538">
            <v>-2659889.75</v>
          </cell>
          <cell r="Z2538">
            <v>-2627938.6</v>
          </cell>
          <cell r="AA2538">
            <v>-2627938.6</v>
          </cell>
          <cell r="AD2538">
            <v>-2670342.4125000001</v>
          </cell>
          <cell r="AE2538">
            <v>-2688532.3791666669</v>
          </cell>
          <cell r="AF2538">
            <v>-2696522.9083333332</v>
          </cell>
          <cell r="AG2538">
            <v>-2701141.3041666672</v>
          </cell>
          <cell r="AH2538">
            <v>-2702758.3625000003</v>
          </cell>
          <cell r="AI2538">
            <v>-2703499.4291666667</v>
          </cell>
          <cell r="AJ2538">
            <v>-2702015.8229166665</v>
          </cell>
          <cell r="AK2538">
            <v>-2698307.5437499997</v>
          </cell>
          <cell r="AL2538">
            <v>-2694599.2645833334</v>
          </cell>
          <cell r="AM2538">
            <v>-2688893.2874999996</v>
          </cell>
          <cell r="AN2538">
            <v>-2681189.6125000003</v>
          </cell>
          <cell r="AP2538">
            <v>-2621405.9316666671</v>
          </cell>
          <cell r="AT2538" t="str">
            <v>57</v>
          </cell>
        </row>
        <row r="2539">
          <cell r="J2539">
            <v>-11298422.960000001</v>
          </cell>
          <cell r="K2539">
            <v>-12095246.99</v>
          </cell>
          <cell r="L2539">
            <v>-11645988.84</v>
          </cell>
          <cell r="M2539">
            <v>-11130138.9</v>
          </cell>
          <cell r="N2539">
            <v>-11547767.4</v>
          </cell>
          <cell r="O2539">
            <v>-9920902.9499999993</v>
          </cell>
          <cell r="P2539">
            <v>-10227737.52</v>
          </cell>
          <cell r="Q2539">
            <v>-7896216.6100000003</v>
          </cell>
          <cell r="R2539">
            <v>-6778605.3899999997</v>
          </cell>
          <cell r="S2539">
            <v>-7850109.1500000004</v>
          </cell>
          <cell r="T2539">
            <v>-8347447.6699999999</v>
          </cell>
          <cell r="U2539">
            <v>-9732744.5800000001</v>
          </cell>
          <cell r="V2539">
            <v>-7209701.4800000004</v>
          </cell>
          <cell r="W2539">
            <v>-7051664.4900000002</v>
          </cell>
          <cell r="X2539">
            <v>-6767082.6900000004</v>
          </cell>
          <cell r="Y2539">
            <v>-5552101.8499999996</v>
          </cell>
          <cell r="Z2539">
            <v>-5064395.2300000004</v>
          </cell>
          <cell r="AA2539">
            <v>-2914667.85</v>
          </cell>
          <cell r="AD2539">
            <v>-10462152.432083335</v>
          </cell>
          <cell r="AE2539">
            <v>-10500414.728750002</v>
          </cell>
          <cell r="AF2539">
            <v>-10423953.358333334</v>
          </cell>
          <cell r="AG2539">
            <v>-10261947.5425</v>
          </cell>
          <cell r="AH2539">
            <v>-10017663.124583334</v>
          </cell>
          <cell r="AI2539">
            <v>-9702247.3516666666</v>
          </cell>
          <cell r="AJ2539">
            <v>-9321734.6858333331</v>
          </cell>
          <cell r="AK2539">
            <v>-8908297.6587499995</v>
          </cell>
          <cell r="AL2539">
            <v>-8472591.6920833346</v>
          </cell>
          <cell r="AM2539">
            <v>-7970032.9745833315</v>
          </cell>
          <cell r="AN2539">
            <v>-7407966.0050000018</v>
          </cell>
          <cell r="AP2539">
            <v>-6029274.7316666665</v>
          </cell>
          <cell r="AT2539" t="str">
            <v>22</v>
          </cell>
        </row>
        <row r="2540">
          <cell r="J2540">
            <v>-27011594.370000001</v>
          </cell>
          <cell r="K2540">
            <v>-27418685.93</v>
          </cell>
          <cell r="L2540">
            <v>-27599853.34</v>
          </cell>
          <cell r="M2540">
            <v>-27913578.59</v>
          </cell>
          <cell r="N2540">
            <v>-28174889.32</v>
          </cell>
          <cell r="O2540">
            <v>-28761313.370000001</v>
          </cell>
          <cell r="P2540">
            <v>-31253329.280000001</v>
          </cell>
          <cell r="Q2540">
            <v>-29002797.48</v>
          </cell>
          <cell r="R2540">
            <v>-25575874.640000001</v>
          </cell>
          <cell r="S2540">
            <v>-24818236.210000001</v>
          </cell>
          <cell r="T2540">
            <v>-24044486.359999999</v>
          </cell>
          <cell r="U2540">
            <v>-23944665.079999998</v>
          </cell>
          <cell r="V2540">
            <v>-23144691.969999999</v>
          </cell>
          <cell r="W2540">
            <v>-23224488.18</v>
          </cell>
          <cell r="X2540">
            <v>-23622833.760000002</v>
          </cell>
          <cell r="Y2540">
            <v>-23900395.43</v>
          </cell>
          <cell r="Z2540">
            <v>-24332861.859999999</v>
          </cell>
          <cell r="AA2540">
            <v>-23788022.039999999</v>
          </cell>
          <cell r="AD2540">
            <v>-26685310.420416668</v>
          </cell>
          <cell r="AE2540">
            <v>-27209998.61375</v>
          </cell>
          <cell r="AF2540">
            <v>-27441018.375</v>
          </cell>
          <cell r="AG2540">
            <v>-27453119.303333331</v>
          </cell>
          <cell r="AH2540">
            <v>-27272115.625833333</v>
          </cell>
          <cell r="AI2540">
            <v>-26965487.730833333</v>
          </cell>
          <cell r="AJ2540">
            <v>-26629608.557916667</v>
          </cell>
          <cell r="AK2540">
            <v>-26289141.169166666</v>
          </cell>
          <cell r="AL2540">
            <v>-25956216.055000003</v>
          </cell>
          <cell r="AM2540">
            <v>-25628915.612499997</v>
          </cell>
          <cell r="AN2540">
            <v>-25261610.662916664</v>
          </cell>
          <cell r="AP2540">
            <v>-23736282.198333334</v>
          </cell>
          <cell r="AT2540" t="str">
            <v>39</v>
          </cell>
        </row>
        <row r="2541">
          <cell r="J2541">
            <v>-3584342.21</v>
          </cell>
          <cell r="K2541">
            <v>-3822824.39</v>
          </cell>
          <cell r="L2541">
            <v>-3798380.68</v>
          </cell>
          <cell r="M2541">
            <v>-3859340.79</v>
          </cell>
          <cell r="N2541">
            <v>-4135310.84</v>
          </cell>
          <cell r="O2541">
            <v>-4418976.51</v>
          </cell>
          <cell r="P2541">
            <v>-5005788.16</v>
          </cell>
          <cell r="Q2541">
            <v>-4942317.41</v>
          </cell>
          <cell r="R2541">
            <v>-5043301.3</v>
          </cell>
          <cell r="S2541">
            <v>-5674817.79</v>
          </cell>
          <cell r="T2541">
            <v>-6174801.6600000001</v>
          </cell>
          <cell r="U2541">
            <v>-6821865.0300000003</v>
          </cell>
          <cell r="V2541">
            <v>-5553229.2300000004</v>
          </cell>
          <cell r="W2541">
            <v>-5430668.7999999998</v>
          </cell>
          <cell r="X2541">
            <v>-5392144.4900000002</v>
          </cell>
          <cell r="Y2541">
            <v>-5093890.0599999996</v>
          </cell>
          <cell r="Z2541">
            <v>-5431238.8099999996</v>
          </cell>
          <cell r="AA2541">
            <v>-5402826.4699999997</v>
          </cell>
          <cell r="AD2541">
            <v>-3989036.8529166658</v>
          </cell>
          <cell r="AE2541">
            <v>-4147265.5833333335</v>
          </cell>
          <cell r="AF2541">
            <v>-4322479.0216666665</v>
          </cell>
          <cell r="AG2541">
            <v>-4508485.8924999991</v>
          </cell>
          <cell r="AH2541">
            <v>-4686626.7241666662</v>
          </cell>
          <cell r="AI2541">
            <v>-4855542.5233333334</v>
          </cell>
          <cell r="AJ2541">
            <v>-5004572.9995833337</v>
          </cell>
          <cell r="AK2541">
            <v>-5137973.3420833331</v>
          </cell>
          <cell r="AL2541">
            <v>-5255819.7204166669</v>
          </cell>
          <cell r="AM2541">
            <v>-5361256.2720833337</v>
          </cell>
          <cell r="AN2541">
            <v>-5456247.019166667</v>
          </cell>
          <cell r="AP2541">
            <v>-5478677.5879166676</v>
          </cell>
          <cell r="AT2541" t="str">
            <v>22</v>
          </cell>
        </row>
        <row r="2542">
          <cell r="J2542">
            <v>-6480221.3399999999</v>
          </cell>
          <cell r="K2542">
            <v>-6450270.4800000004</v>
          </cell>
          <cell r="L2542">
            <v>-6403128.7699999996</v>
          </cell>
          <cell r="M2542">
            <v>-6479790.3399999999</v>
          </cell>
          <cell r="N2542">
            <v>-6349302.1699999999</v>
          </cell>
          <cell r="O2542">
            <v>-6546987.6500000004</v>
          </cell>
          <cell r="P2542">
            <v>-7232177.0899999999</v>
          </cell>
          <cell r="Q2542">
            <v>-6860005.9500000002</v>
          </cell>
          <cell r="R2542">
            <v>-5818333.0700000003</v>
          </cell>
          <cell r="S2542">
            <v>-5554250.4500000002</v>
          </cell>
          <cell r="T2542">
            <v>-5156444.03</v>
          </cell>
          <cell r="U2542">
            <v>-5000872.93</v>
          </cell>
          <cell r="V2542">
            <v>-4538010.17</v>
          </cell>
          <cell r="W2542">
            <v>-4406058.66</v>
          </cell>
          <cell r="X2542">
            <v>-4312881.63</v>
          </cell>
          <cell r="Y2542">
            <v>-4262102.24</v>
          </cell>
          <cell r="Z2542">
            <v>-4198032.9400000004</v>
          </cell>
          <cell r="AA2542">
            <v>-4007627.18</v>
          </cell>
          <cell r="AD2542">
            <v>-6303592.4379166663</v>
          </cell>
          <cell r="AE2542">
            <v>-6412071.6875000009</v>
          </cell>
          <cell r="AF2542">
            <v>-6421511.8287500003</v>
          </cell>
          <cell r="AG2542">
            <v>-6368216.9279166656</v>
          </cell>
          <cell r="AH2542">
            <v>-6262732.5029166667</v>
          </cell>
          <cell r="AI2542">
            <v>-6113389.8904166669</v>
          </cell>
          <cell r="AJ2542">
            <v>-5947288.9325000001</v>
          </cell>
          <cell r="AK2542">
            <v>-5775019.8091666671</v>
          </cell>
          <cell r="AL2542">
            <v>-5595522.5075000003</v>
          </cell>
          <cell r="AM2542">
            <v>-5413482.6187500004</v>
          </cell>
          <cell r="AN2542">
            <v>-5218039.7145833327</v>
          </cell>
          <cell r="AP2542">
            <v>-4627713.4904166665</v>
          </cell>
          <cell r="AT2542" t="str">
            <v>39</v>
          </cell>
        </row>
        <row r="2543">
          <cell r="J2543">
            <v>-12612463.93</v>
          </cell>
          <cell r="K2543">
            <v>-11573608.98</v>
          </cell>
          <cell r="L2543">
            <v>-11744868.880000001</v>
          </cell>
          <cell r="M2543">
            <v>-11265621.93</v>
          </cell>
          <cell r="N2543">
            <v>-11463316.98</v>
          </cell>
          <cell r="O2543">
            <v>-11444673.18</v>
          </cell>
          <cell r="P2543">
            <v>-11372492.33</v>
          </cell>
          <cell r="Q2543">
            <v>-698204.58</v>
          </cell>
          <cell r="R2543">
            <v>-99134.78</v>
          </cell>
          <cell r="S2543">
            <v>17165.669999999998</v>
          </cell>
          <cell r="T2543">
            <v>33396.65</v>
          </cell>
          <cell r="U2543">
            <v>-195555.15</v>
          </cell>
          <cell r="V2543">
            <v>-480941.3</v>
          </cell>
          <cell r="W2543">
            <v>-885722.95</v>
          </cell>
          <cell r="X2543">
            <v>-1204589.05</v>
          </cell>
          <cell r="Y2543">
            <v>-672310.45</v>
          </cell>
          <cell r="Z2543">
            <v>-818053.25</v>
          </cell>
          <cell r="AA2543">
            <v>-893511.15</v>
          </cell>
          <cell r="AD2543">
            <v>-10966050.925833331</v>
          </cell>
          <cell r="AE2543">
            <v>-10127355.379999997</v>
          </cell>
          <cell r="AF2543">
            <v>-9250551.4841666687</v>
          </cell>
          <cell r="AG2543">
            <v>-8329937.0329166679</v>
          </cell>
          <cell r="AH2543">
            <v>-7361151.9741666652</v>
          </cell>
          <cell r="AI2543">
            <v>-6362801.4237499991</v>
          </cell>
          <cell r="AJ2543">
            <v>-5411992.7295833332</v>
          </cell>
          <cell r="AK2543">
            <v>-4527485.8187500006</v>
          </cell>
          <cell r="AL2543">
            <v>-3646919.5141666662</v>
          </cell>
          <cell r="AM2543">
            <v>-2761978.8804166666</v>
          </cell>
          <cell r="AN2543">
            <v>-1878794.4737499999</v>
          </cell>
          <cell r="AP2543">
            <v>-506946.25833333336</v>
          </cell>
          <cell r="AT2543" t="str">
            <v>22</v>
          </cell>
        </row>
        <row r="2544">
          <cell r="J2544">
            <v>-3804827.35</v>
          </cell>
          <cell r="K2544">
            <v>-3986156.75</v>
          </cell>
          <cell r="L2544">
            <v>-4323923.2</v>
          </cell>
          <cell r="M2544">
            <v>-4587812.7</v>
          </cell>
          <cell r="N2544">
            <v>-4888014</v>
          </cell>
          <cell r="O2544">
            <v>-4961211.5999999996</v>
          </cell>
          <cell r="P2544">
            <v>-4846383.25</v>
          </cell>
          <cell r="Q2544">
            <v>-399078.15</v>
          </cell>
          <cell r="R2544">
            <v>461188.6</v>
          </cell>
          <cell r="S2544">
            <v>932013.5</v>
          </cell>
          <cell r="T2544">
            <v>1517011.22</v>
          </cell>
          <cell r="U2544">
            <v>1688015.27</v>
          </cell>
          <cell r="V2544">
            <v>1523857.57</v>
          </cell>
          <cell r="W2544">
            <v>1193300.77</v>
          </cell>
          <cell r="X2544">
            <v>810815.52</v>
          </cell>
          <cell r="Y2544">
            <v>560880.17000000004</v>
          </cell>
          <cell r="Z2544">
            <v>167328.26999999999</v>
          </cell>
          <cell r="AA2544">
            <v>161563.07</v>
          </cell>
          <cell r="AD2544">
            <v>-3888767.7833333337</v>
          </cell>
          <cell r="AE2544">
            <v>-3596108.1262500002</v>
          </cell>
          <cell r="AF2544">
            <v>-3270050.3024999998</v>
          </cell>
          <cell r="AG2544">
            <v>-2900348.5554166664</v>
          </cell>
          <cell r="AH2544">
            <v>-2483404.6808333332</v>
          </cell>
          <cell r="AI2544">
            <v>-2044569.6624999999</v>
          </cell>
          <cell r="AJ2544">
            <v>-1606730.3941666663</v>
          </cell>
          <cell r="AK2544">
            <v>-1176972.2174999996</v>
          </cell>
          <cell r="AL2544">
            <v>-748495.90125000011</v>
          </cell>
          <cell r="AM2544">
            <v>-323327.7704166667</v>
          </cell>
          <cell r="AN2544">
            <v>100760.4354166666</v>
          </cell>
          <cell r="AP2544">
            <v>822722.6908333333</v>
          </cell>
          <cell r="AT2544" t="str">
            <v>39</v>
          </cell>
        </row>
        <row r="2545">
          <cell r="J2545">
            <v>-536942.6</v>
          </cell>
          <cell r="K2545">
            <v>-380565.1</v>
          </cell>
          <cell r="L2545">
            <v>-674291.02</v>
          </cell>
          <cell r="M2545">
            <v>-304131.76</v>
          </cell>
          <cell r="N2545">
            <v>-94629.3</v>
          </cell>
          <cell r="O2545">
            <v>-122314.13</v>
          </cell>
          <cell r="P2545">
            <v>-285267.44</v>
          </cell>
          <cell r="Q2545">
            <v>-267568.02</v>
          </cell>
          <cell r="R2545">
            <v>-303353.55</v>
          </cell>
          <cell r="S2545">
            <v>-237605.3</v>
          </cell>
          <cell r="T2545">
            <v>-249396.46</v>
          </cell>
          <cell r="U2545">
            <v>-143498.46</v>
          </cell>
          <cell r="V2545">
            <v>304515.34000000003</v>
          </cell>
          <cell r="W2545">
            <v>419644.41</v>
          </cell>
          <cell r="X2545">
            <v>411789.56</v>
          </cell>
          <cell r="Y2545">
            <v>541994.30000000005</v>
          </cell>
          <cell r="Z2545">
            <v>562158.53</v>
          </cell>
          <cell r="AA2545">
            <v>448569.66</v>
          </cell>
          <cell r="AD2545">
            <v>-680951.30374999985</v>
          </cell>
          <cell r="AE2545">
            <v>-609397.90374999994</v>
          </cell>
          <cell r="AF2545">
            <v>-531640.68541666679</v>
          </cell>
          <cell r="AG2545">
            <v>-448009.42874999996</v>
          </cell>
          <cell r="AH2545">
            <v>-351413.10999999993</v>
          </cell>
          <cell r="AI2545">
            <v>-264902.84749999997</v>
          </cell>
          <cell r="AJ2545">
            <v>-196500.03708333336</v>
          </cell>
          <cell r="AK2545">
            <v>-117904.61666666665</v>
          </cell>
          <cell r="AL2545">
            <v>-37396.006666666653</v>
          </cell>
          <cell r="AM2545">
            <v>25225.405416666665</v>
          </cell>
          <cell r="AN2545">
            <v>76378.389583333352</v>
          </cell>
          <cell r="AP2545">
            <v>153949.68291666667</v>
          </cell>
          <cell r="AT2545" t="str">
            <v>22</v>
          </cell>
        </row>
        <row r="2546">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D2546">
            <v>0</v>
          </cell>
          <cell r="AE2546">
            <v>0</v>
          </cell>
          <cell r="AF2546">
            <v>0</v>
          </cell>
          <cell r="AG2546">
            <v>0</v>
          </cell>
          <cell r="AH2546">
            <v>0</v>
          </cell>
          <cell r="AI2546">
            <v>0</v>
          </cell>
          <cell r="AJ2546">
            <v>0</v>
          </cell>
          <cell r="AK2546">
            <v>0</v>
          </cell>
          <cell r="AL2546">
            <v>0</v>
          </cell>
          <cell r="AM2546">
            <v>0</v>
          </cell>
          <cell r="AN2546">
            <v>0</v>
          </cell>
          <cell r="AP2546">
            <v>0</v>
          </cell>
          <cell r="AT2546" t="str">
            <v>39</v>
          </cell>
        </row>
        <row r="2547">
          <cell r="J2547">
            <v>-5653811.6500000004</v>
          </cell>
          <cell r="K2547">
            <v>-7424741.5599999996</v>
          </cell>
          <cell r="L2547">
            <v>-7786002.5999999996</v>
          </cell>
          <cell r="M2547">
            <v>-7980941.25</v>
          </cell>
          <cell r="N2547">
            <v>-7856467.4800000004</v>
          </cell>
          <cell r="O2547">
            <v>-7772547.5499999998</v>
          </cell>
          <cell r="P2547">
            <v>-7703362.4299999997</v>
          </cell>
          <cell r="Q2547">
            <v>-7554899.6600000001</v>
          </cell>
          <cell r="R2547">
            <v>-7432297.2000000002</v>
          </cell>
          <cell r="S2547">
            <v>-7307618.9000000004</v>
          </cell>
          <cell r="T2547">
            <v>-7320725.3799999999</v>
          </cell>
          <cell r="U2547">
            <v>-7557761.0300000003</v>
          </cell>
          <cell r="V2547">
            <v>-7941948.71</v>
          </cell>
          <cell r="W2547">
            <v>-9346719.5999999996</v>
          </cell>
          <cell r="X2547">
            <v>-11565789.539999999</v>
          </cell>
          <cell r="Y2547">
            <v>-11670358.289999999</v>
          </cell>
          <cell r="Z2547">
            <v>-11961451.5</v>
          </cell>
          <cell r="AA2547">
            <v>-11869039.58</v>
          </cell>
          <cell r="AD2547">
            <v>-6925228.6279166676</v>
          </cell>
          <cell r="AE2547">
            <v>-7035791.8316666661</v>
          </cell>
          <cell r="AF2547">
            <v>-7140818.9754166668</v>
          </cell>
          <cell r="AG2547">
            <v>-7246629.2558333352</v>
          </cell>
          <cell r="AH2547">
            <v>-7374259.0458333343</v>
          </cell>
          <cell r="AI2547">
            <v>-7541270.4349999996</v>
          </cell>
          <cell r="AJ2547">
            <v>-7716691.8975</v>
          </cell>
          <cell r="AK2547">
            <v>-7954265.4383333325</v>
          </cell>
          <cell r="AL2547">
            <v>-8265482.2708333321</v>
          </cell>
          <cell r="AM2547">
            <v>-8590248.9816666655</v>
          </cell>
          <cell r="AN2547">
            <v>-8931977.1504166666</v>
          </cell>
          <cell r="AP2547">
            <v>-9604631.4670833331</v>
          </cell>
          <cell r="AT2547">
            <v>0</v>
          </cell>
        </row>
        <row r="2548">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D2548">
            <v>0</v>
          </cell>
          <cell r="AE2548">
            <v>0</v>
          </cell>
          <cell r="AF2548">
            <v>0</v>
          </cell>
          <cell r="AG2548">
            <v>0</v>
          </cell>
          <cell r="AH2548">
            <v>0</v>
          </cell>
          <cell r="AI2548">
            <v>0</v>
          </cell>
          <cell r="AJ2548">
            <v>0</v>
          </cell>
          <cell r="AK2548">
            <v>0</v>
          </cell>
          <cell r="AL2548">
            <v>0</v>
          </cell>
          <cell r="AM2548">
            <v>0</v>
          </cell>
          <cell r="AN2548">
            <v>0</v>
          </cell>
          <cell r="AP2548">
            <v>0</v>
          </cell>
          <cell r="AT2548" t="str">
            <v>39</v>
          </cell>
        </row>
        <row r="2549">
          <cell r="J2549">
            <v>-2342261.56</v>
          </cell>
          <cell r="K2549">
            <v>-2865768.23</v>
          </cell>
          <cell r="L2549">
            <v>-3220535.25</v>
          </cell>
          <cell r="M2549">
            <v>-2722326.78</v>
          </cell>
          <cell r="N2549">
            <v>-2615399.0299999998</v>
          </cell>
          <cell r="O2549">
            <v>-2524654.59</v>
          </cell>
          <cell r="P2549">
            <v>-2441151.0499999998</v>
          </cell>
          <cell r="Q2549">
            <v>-2306251.17</v>
          </cell>
          <cell r="R2549">
            <v>-2183767.4700000002</v>
          </cell>
          <cell r="S2549">
            <v>-2061283.78</v>
          </cell>
          <cell r="T2549">
            <v>-1938800.08</v>
          </cell>
          <cell r="U2549">
            <v>-1816316.38</v>
          </cell>
          <cell r="V2549">
            <v>-2133546.89</v>
          </cell>
          <cell r="W2549">
            <v>-2252757.0299999998</v>
          </cell>
          <cell r="X2549">
            <v>-2533893.4900000002</v>
          </cell>
          <cell r="Y2549">
            <v>-2443338.11</v>
          </cell>
          <cell r="Z2549">
            <v>-2406762.73</v>
          </cell>
          <cell r="AA2549">
            <v>-3256106.63</v>
          </cell>
          <cell r="AD2549">
            <v>-2401789.5975000001</v>
          </cell>
          <cell r="AE2549">
            <v>-2420261.15625</v>
          </cell>
          <cell r="AF2549">
            <v>-2435313.8558333335</v>
          </cell>
          <cell r="AG2549">
            <v>-2440909.8970833328</v>
          </cell>
          <cell r="AH2549">
            <v>-2429855.2920833328</v>
          </cell>
          <cell r="AI2549">
            <v>-2411179.8362500002</v>
          </cell>
          <cell r="AJ2549">
            <v>-2376941.2583333333</v>
          </cell>
          <cell r="AK2549">
            <v>-2322789.0516666672</v>
          </cell>
          <cell r="AL2549">
            <v>-2282554.4504166669</v>
          </cell>
          <cell r="AM2549">
            <v>-2262236.7433333332</v>
          </cell>
          <cell r="AN2549">
            <v>-2284020.7325000004</v>
          </cell>
          <cell r="AP2549">
            <v>-2408363.2754166666</v>
          </cell>
          <cell r="AT2549">
            <v>0</v>
          </cell>
        </row>
        <row r="2550">
          <cell r="J2550">
            <v>-3204663.99</v>
          </cell>
          <cell r="K2550">
            <v>-3105745.24</v>
          </cell>
          <cell r="L2550">
            <v>-3006826.49</v>
          </cell>
          <cell r="M2550">
            <v>-2907907.74</v>
          </cell>
          <cell r="N2550">
            <v>-2808988.99</v>
          </cell>
          <cell r="O2550">
            <v>-2710070.24</v>
          </cell>
          <cell r="P2550">
            <v>-2611151.4900000002</v>
          </cell>
          <cell r="Q2550">
            <v>-2512232.7400000002</v>
          </cell>
          <cell r="R2550">
            <v>-2413313.9900000002</v>
          </cell>
          <cell r="S2550">
            <v>-2314395.2400000002</v>
          </cell>
          <cell r="T2550">
            <v>-2215476.4900000002</v>
          </cell>
          <cell r="U2550">
            <v>-2116557.7400000002</v>
          </cell>
          <cell r="V2550">
            <v>-2017638.99</v>
          </cell>
          <cell r="W2550">
            <v>-1918720.24</v>
          </cell>
          <cell r="X2550">
            <v>-1819801.49</v>
          </cell>
          <cell r="Y2550">
            <v>-1720882.74</v>
          </cell>
          <cell r="Z2550">
            <v>-1621963.99</v>
          </cell>
          <cell r="AA2550">
            <v>-1523045.24</v>
          </cell>
          <cell r="AD2550">
            <v>-3105745.2400000016</v>
          </cell>
          <cell r="AE2550">
            <v>-3006826.4900000007</v>
          </cell>
          <cell r="AF2550">
            <v>-2907907.7400000007</v>
          </cell>
          <cell r="AG2550">
            <v>-2808988.9900000007</v>
          </cell>
          <cell r="AH2550">
            <v>-2710070.2400000007</v>
          </cell>
          <cell r="AI2550">
            <v>-2611151.4900000007</v>
          </cell>
          <cell r="AJ2550">
            <v>-2512232.7400000002</v>
          </cell>
          <cell r="AK2550">
            <v>-2413313.9900000002</v>
          </cell>
          <cell r="AL2550">
            <v>-2314395.2399999998</v>
          </cell>
          <cell r="AM2550">
            <v>-2215476.4899999998</v>
          </cell>
          <cell r="AN2550">
            <v>-2116557.7399999998</v>
          </cell>
          <cell r="AP2550">
            <v>-1918720.2399999995</v>
          </cell>
          <cell r="AT2550" t="str">
            <v>22</v>
          </cell>
        </row>
        <row r="2551">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D2551">
            <v>0</v>
          </cell>
          <cell r="AE2551">
            <v>0</v>
          </cell>
          <cell r="AF2551">
            <v>0</v>
          </cell>
          <cell r="AG2551">
            <v>0</v>
          </cell>
          <cell r="AH2551">
            <v>0</v>
          </cell>
          <cell r="AI2551">
            <v>0</v>
          </cell>
          <cell r="AJ2551">
            <v>0</v>
          </cell>
          <cell r="AK2551">
            <v>0</v>
          </cell>
          <cell r="AL2551">
            <v>0</v>
          </cell>
          <cell r="AM2551">
            <v>0</v>
          </cell>
          <cell r="AN2551">
            <v>0</v>
          </cell>
          <cell r="AP2551">
            <v>0</v>
          </cell>
          <cell r="AT2551" t="str">
            <v>22</v>
          </cell>
        </row>
        <row r="2552">
          <cell r="K2552">
            <v>0</v>
          </cell>
          <cell r="N2552">
            <v>0</v>
          </cell>
          <cell r="O2552">
            <v>0</v>
          </cell>
          <cell r="P2552">
            <v>0</v>
          </cell>
          <cell r="Q2552">
            <v>0</v>
          </cell>
          <cell r="R2552">
            <v>0</v>
          </cell>
          <cell r="S2552">
            <v>-2853557.92</v>
          </cell>
          <cell r="T2552">
            <v>-3096083.15</v>
          </cell>
          <cell r="U2552">
            <v>-2960048.96</v>
          </cell>
          <cell r="V2552">
            <v>-4094858.44</v>
          </cell>
          <cell r="W2552">
            <v>-4229236.74</v>
          </cell>
          <cell r="X2552">
            <v>-4275431.6399999997</v>
          </cell>
          <cell r="Y2552">
            <v>-4294996.87</v>
          </cell>
          <cell r="Z2552">
            <v>-4341084.78</v>
          </cell>
          <cell r="AA2552">
            <v>-5122042.3499999996</v>
          </cell>
          <cell r="AD2552">
            <v>0</v>
          </cell>
          <cell r="AF2552">
            <v>-118898.24666666666</v>
          </cell>
          <cell r="AG2552">
            <v>-366799.9579166667</v>
          </cell>
          <cell r="AH2552">
            <v>-619138.7958333334</v>
          </cell>
          <cell r="AI2552">
            <v>-913093.27083333349</v>
          </cell>
          <cell r="AJ2552">
            <v>-1259930.57</v>
          </cell>
          <cell r="AK2552">
            <v>-1614291.7525000002</v>
          </cell>
          <cell r="AL2552">
            <v>-1971392.9404166667</v>
          </cell>
          <cell r="AM2552">
            <v>-2331229.6758333337</v>
          </cell>
          <cell r="AN2552">
            <v>-2725526.6395833339</v>
          </cell>
          <cell r="AP2552">
            <v>-3840104.3579166667</v>
          </cell>
          <cell r="AT2552">
            <v>0</v>
          </cell>
        </row>
        <row r="2553">
          <cell r="K2553">
            <v>-11068951924.289999</v>
          </cell>
          <cell r="N2553">
            <v>-11215491565.459995</v>
          </cell>
          <cell r="O2553">
            <v>-11262865120.150005</v>
          </cell>
          <cell r="P2553">
            <v>-11386262391.700003</v>
          </cell>
          <cell r="Q2553">
            <v>-11593971660.009993</v>
          </cell>
          <cell r="R2553">
            <v>-11567262198.70999</v>
          </cell>
          <cell r="W2553">
            <v>-11394749750.969995</v>
          </cell>
          <cell r="X2553">
            <v>-11468802141.549999</v>
          </cell>
          <cell r="AD2553">
            <v>-11195789862.477919</v>
          </cell>
          <cell r="AH2553">
            <v>-11302749971.549583</v>
          </cell>
          <cell r="AJ2553">
            <v>-11354639724.488329</v>
          </cell>
          <cell r="AL2553">
            <v>-11412559055.393332</v>
          </cell>
          <cell r="AP2553">
            <v>-11565175117.222914</v>
          </cell>
          <cell r="AT2553" t="str">
            <v>1</v>
          </cell>
        </row>
        <row r="2554">
          <cell r="N2554">
            <v>0</v>
          </cell>
          <cell r="P2554">
            <v>-1.9073486328125E-5</v>
          </cell>
          <cell r="AH2554">
            <v>3.9736429850260419E-6</v>
          </cell>
          <cell r="AP2554">
            <v>1.71661376953125E-5</v>
          </cell>
          <cell r="AT2554">
            <v>0</v>
          </cell>
        </row>
        <row r="2555">
          <cell r="N2555">
            <v>11215491565</v>
          </cell>
          <cell r="P2555">
            <v>0</v>
          </cell>
        </row>
        <row r="2556">
          <cell r="N2556">
            <v>-0.45999526977539063</v>
          </cell>
          <cell r="P2556">
            <v>0</v>
          </cell>
        </row>
        <row r="2558">
          <cell r="AT2558" t="str">
            <v>Merch Inv</v>
          </cell>
        </row>
        <row r="2559">
          <cell r="AT2559">
            <v>0</v>
          </cell>
        </row>
        <row r="2560">
          <cell r="AT2560">
            <v>0</v>
          </cell>
        </row>
        <row r="2561">
          <cell r="AT2561" t="str">
            <v>Adjusted Check Total s/b Zero</v>
          </cell>
        </row>
        <row r="2562">
          <cell r="AT2562" t="str">
            <v>Avg</v>
          </cell>
        </row>
        <row r="2563">
          <cell r="AT2563" t="str">
            <v>Op</v>
          </cell>
        </row>
        <row r="2564">
          <cell r="AT2564" t="str">
            <v>Non-Op</v>
          </cell>
        </row>
        <row r="2568">
          <cell r="AT2568">
            <v>0</v>
          </cell>
        </row>
        <row r="2569">
          <cell r="AT2569">
            <v>0</v>
          </cell>
        </row>
        <row r="2570">
          <cell r="AT2570">
            <v>0</v>
          </cell>
        </row>
        <row r="2571">
          <cell r="AT2571">
            <v>0</v>
          </cell>
        </row>
        <row r="2572">
          <cell r="AT2572">
            <v>0</v>
          </cell>
        </row>
        <row r="2573">
          <cell r="AT2573">
            <v>0</v>
          </cell>
        </row>
        <row r="2574">
          <cell r="AT2574">
            <v>0</v>
          </cell>
        </row>
        <row r="2575">
          <cell r="AT2575">
            <v>0</v>
          </cell>
        </row>
        <row r="2576">
          <cell r="AT2576">
            <v>0</v>
          </cell>
        </row>
        <row r="2944">
          <cell r="AT2944">
            <v>0</v>
          </cell>
        </row>
        <row r="2945">
          <cell r="AT2945">
            <v>0</v>
          </cell>
        </row>
        <row r="2946">
          <cell r="AT2946">
            <v>0</v>
          </cell>
        </row>
        <row r="2947">
          <cell r="AT2947">
            <v>0</v>
          </cell>
        </row>
        <row r="2948">
          <cell r="AT2948">
            <v>0</v>
          </cell>
        </row>
        <row r="2949">
          <cell r="AT2949">
            <v>0</v>
          </cell>
        </row>
        <row r="2950">
          <cell r="AT2950">
            <v>0</v>
          </cell>
        </row>
        <row r="3018">
          <cell r="AT3018">
            <v>0</v>
          </cell>
        </row>
        <row r="3025">
          <cell r="AT3025">
            <v>0</v>
          </cell>
        </row>
        <row r="3026">
          <cell r="AT3026">
            <v>0</v>
          </cell>
        </row>
        <row r="3027">
          <cell r="AT3027">
            <v>0</v>
          </cell>
        </row>
        <row r="3028">
          <cell r="AT3028">
            <v>0</v>
          </cell>
        </row>
        <row r="3029">
          <cell r="AT3029">
            <v>0</v>
          </cell>
        </row>
        <row r="3030">
          <cell r="AT3030">
            <v>0</v>
          </cell>
        </row>
        <row r="3031">
          <cell r="AT3031">
            <v>0</v>
          </cell>
        </row>
        <row r="3032">
          <cell r="AT3032">
            <v>0</v>
          </cell>
        </row>
        <row r="3033">
          <cell r="AT3033">
            <v>0</v>
          </cell>
        </row>
        <row r="3034">
          <cell r="AT3034">
            <v>0</v>
          </cell>
        </row>
        <row r="3035">
          <cell r="AT3035">
            <v>0</v>
          </cell>
        </row>
        <row r="3036">
          <cell r="AT3036">
            <v>0</v>
          </cell>
        </row>
        <row r="3037">
          <cell r="AT3037">
            <v>0</v>
          </cell>
        </row>
        <row r="3493">
          <cell r="AT3493">
            <v>0</v>
          </cell>
        </row>
        <row r="3494">
          <cell r="AT3494">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8">
          <cell r="C8">
            <v>0.85422738957607447</v>
          </cell>
        </row>
      </sheetData>
      <sheetData sheetId="56" refreshError="1"/>
      <sheetData sheetId="57" refreshError="1"/>
      <sheetData sheetId="5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3,11 Def"/>
      <sheetName val="Summary"/>
      <sheetName val="KJB-6,13 Cmn Adj"/>
      <sheetName val="KJB-7,14 El Adj"/>
      <sheetName val="Power Cost Bridge to A-1"/>
      <sheetName val="Exh.A-1"/>
      <sheetName val="RJR Prod O&amp;M"/>
      <sheetName val="PKW RY PC1"/>
      <sheetName val="MCC-2r page 7-30 Black Box"/>
      <sheetName val="Work Papers==&gt;"/>
      <sheetName val="Verify Pwr Costs"/>
      <sheetName val="Centralia Equity Kicker"/>
      <sheetName val="For Prod Adj Ratebase"/>
      <sheetName val="For Prod Adj Expense"/>
      <sheetName val="Trans Ratebase"/>
      <sheetName val="Trans OATT Revenue"/>
    </sheetNames>
    <sheetDataSet>
      <sheetData sheetId="0"/>
      <sheetData sheetId="1"/>
      <sheetData sheetId="2">
        <row r="7">
          <cell r="B7" t="str">
            <v>FOR THE TWELVE MONTHS ENDED SEPTEMBER 30, 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Unit Cost"/>
      <sheetName val="Ex A-1"/>
      <sheetName val="Sch A-1"/>
      <sheetName val=" EX A-2"/>
      <sheetName val="ExA-3ColFC"/>
      <sheetName val="Ex A-4 Prod Adj"/>
      <sheetName val="Ex A-5 PC"/>
      <sheetName val="Ex D"/>
      <sheetName val="Ex E"/>
      <sheetName val="ComparePCR"/>
      <sheetName val="557"/>
      <sheetName val="Production Adjustment"/>
      <sheetName val="Production Factor"/>
      <sheetName val="2.03E"/>
      <sheetName val="Pwr Csts"/>
      <sheetName val="VerifyPwrCsts"/>
      <sheetName val="GRC"/>
      <sheetName val="Prodn OM by Resource GRC"/>
      <sheetName val="EB&amp;Taxes"/>
      <sheetName val="TransmRev"/>
      <sheetName val="Rlfwd"/>
      <sheetName val="Previous"/>
      <sheetName val="Diff"/>
      <sheetName val="model.7"/>
      <sheetName val="Restating Print Macros"/>
      <sheetName val="Module13"/>
      <sheetName val="Module14"/>
      <sheetName val="Module15"/>
      <sheetName val="Module1"/>
    </sheetNames>
    <sheetDataSet>
      <sheetData sheetId="0" refreshError="1">
        <row r="6">
          <cell r="A6" t="str">
            <v>FOR THE TWELVE MONTHS ENDED SEPTEMBER 30, 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Summaries &amp; 3.01-3.18 &amp; 4.01"/>
      <sheetName val="1.01 ROR ROE"/>
      <sheetName val="1.02 COC"/>
      <sheetName val="Electric Earnings Sharing"/>
      <sheetName val="Restating Print Macros"/>
      <sheetName val="Module13"/>
      <sheetName val="Module14"/>
      <sheetName val="Module15"/>
      <sheetName val="Module1"/>
    </sheetNames>
    <sheetDataSet>
      <sheetData sheetId="0"/>
      <sheetData sheetId="1">
        <row r="4">
          <cell r="A4" t="str">
            <v>PUGET SOUND ENERGY-ELECTRIC</v>
          </cell>
        </row>
        <row r="6">
          <cell r="A6" t="str">
            <v>FOR THE TWELVE MONTHS ENDED DECEMBER 31, 2017</v>
          </cell>
        </row>
        <row r="7">
          <cell r="A7" t="str">
            <v>COMMISSION BASIS REPORT</v>
          </cell>
        </row>
        <row r="12">
          <cell r="CW12">
            <v>7.7210000000000004E-3</v>
          </cell>
        </row>
        <row r="13">
          <cell r="CW13">
            <v>2E-3</v>
          </cell>
        </row>
        <row r="14">
          <cell r="CV14">
            <v>3.8733999999999998E-2</v>
          </cell>
          <cell r="CW14">
            <v>3.8434999999999997E-2</v>
          </cell>
        </row>
        <row r="19">
          <cell r="CV19">
            <v>0.35</v>
          </cell>
        </row>
      </sheetData>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Summaries &amp; 3.01-3.18 &amp; 4.01"/>
      <sheetName val="1.01 ROR ROE"/>
      <sheetName val="Electric Earnings Sharing"/>
      <sheetName val="1.02 COC"/>
      <sheetName val="for review only==&gt;"/>
      <sheetName val="Summary of Compare"/>
      <sheetName val="ERB"/>
      <sheetName val="Compare IS"/>
      <sheetName val="Restating Print Macros"/>
      <sheetName val="Module13"/>
      <sheetName val="Module14"/>
      <sheetName val="Module15"/>
      <sheetName val="Module1"/>
      <sheetName val="Not Used FIT Est Only==&gt;"/>
      <sheetName val="ETR"/>
      <sheetName val="Adjustment No 5 FIT"/>
    </sheetNames>
    <sheetDataSet>
      <sheetData sheetId="0" refreshError="1"/>
      <sheetData sheetId="1">
        <row r="4">
          <cell r="A4" t="str">
            <v>PUGET SOUND ENERGY-ELECTRIC</v>
          </cell>
        </row>
        <row r="7">
          <cell r="A7" t="str">
            <v>COMMISSION BASIS REPORT</v>
          </cell>
        </row>
        <row r="12">
          <cell r="CW12">
            <v>7.7210000000000004E-3</v>
          </cell>
        </row>
        <row r="13">
          <cell r="CW13">
            <v>2E-3</v>
          </cell>
        </row>
        <row r="14">
          <cell r="CV14">
            <v>3.8733999999999998E-2</v>
          </cell>
          <cell r="CW14">
            <v>3.8434999999999997E-2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FUNCALLOCD"/>
      <sheetName val="REV REQ"/>
      <sheetName val="Account Summary"/>
      <sheetName val="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 val="Delivery Costs"/>
      <sheetName val="Dist Costs (Line Ext)"/>
    </sheetNames>
    <sheetDataSet>
      <sheetData sheetId="0" refreshError="1"/>
      <sheetData sheetId="1">
        <row r="5">
          <cell r="B5" t="str">
            <v>Historic Test Year Twelve Months ended September 2016</v>
          </cell>
        </row>
        <row r="11">
          <cell r="C11">
            <v>2</v>
          </cell>
        </row>
        <row r="29">
          <cell r="F29">
            <v>7.7399999999999997E-2</v>
          </cell>
        </row>
        <row r="30">
          <cell r="F30">
            <v>2.9899999999999999E-2</v>
          </cell>
        </row>
        <row r="34">
          <cell r="F34">
            <v>0</v>
          </cell>
        </row>
        <row r="35">
          <cell r="F35">
            <v>0</v>
          </cell>
        </row>
        <row r="36">
          <cell r="F36">
            <v>0</v>
          </cell>
        </row>
        <row r="39">
          <cell r="F39">
            <v>0</v>
          </cell>
        </row>
        <row r="44">
          <cell r="F44">
            <v>0.61905100000000002</v>
          </cell>
        </row>
      </sheetData>
      <sheetData sheetId="2">
        <row r="3">
          <cell r="D3" t="str">
            <v>DEM</v>
          </cell>
        </row>
      </sheetData>
      <sheetData sheetId="3" refreshError="1"/>
      <sheetData sheetId="4" refreshError="1"/>
      <sheetData sheetId="5">
        <row r="5">
          <cell r="A5" t="str">
            <v>RATE BASE</v>
          </cell>
        </row>
      </sheetData>
      <sheetData sheetId="6" refreshError="1"/>
      <sheetData sheetId="7">
        <row r="409">
          <cell r="CY409">
            <v>188027009.93499625</v>
          </cell>
        </row>
      </sheetData>
      <sheetData sheetId="8">
        <row r="2">
          <cell r="H2">
            <v>5</v>
          </cell>
        </row>
      </sheetData>
      <sheetData sheetId="9">
        <row r="10">
          <cell r="K10">
            <v>37713421.826332599</v>
          </cell>
        </row>
      </sheetData>
      <sheetData sheetId="10" refreshError="1"/>
      <sheetData sheetId="11" refreshError="1"/>
      <sheetData sheetId="12">
        <row r="345">
          <cell r="D345">
            <v>0</v>
          </cell>
        </row>
      </sheetData>
      <sheetData sheetId="13">
        <row r="4">
          <cell r="D4" t="str">
            <v>Total</v>
          </cell>
        </row>
      </sheetData>
      <sheetData sheetId="14">
        <row r="10">
          <cell r="G10">
            <v>5485102021.7180748</v>
          </cell>
        </row>
      </sheetData>
      <sheetData sheetId="15">
        <row r="9">
          <cell r="G9">
            <v>88452023.525747895</v>
          </cell>
        </row>
      </sheetData>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sheetData sheetId="1"/>
      <sheetData sheetId="2"/>
      <sheetData sheetId="3"/>
      <sheetData sheetId="4"/>
      <sheetData sheetId="5"/>
      <sheetData sheetId="6"/>
      <sheetData sheetId="7"/>
      <sheetData sheetId="8"/>
      <sheetData sheetId="9">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sheetData sheetId="1"/>
      <sheetData sheetId="2">
        <row r="2">
          <cell r="AP2" t="str">
            <v>Docket Number UE-11_____</v>
          </cell>
        </row>
      </sheetData>
      <sheetData sheetId="3"/>
      <sheetData sheetId="4"/>
      <sheetData sheetId="5">
        <row r="7">
          <cell r="A7" t="str">
            <v>FOR THE TWELVE MONTHS ENDED DECEMBER 31, 2010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CCost BrkOut"/>
      <sheetName val="SUMMARY (Sum Sales and Trans)"/>
      <sheetName val="SUMMARY (Compliance Filing)"/>
      <sheetName val="SUMMARY (check)"/>
    </sheetNames>
    <sheetDataSet>
      <sheetData sheetId="0" refreshError="1"/>
      <sheetData sheetId="1">
        <row r="11">
          <cell r="C11">
            <v>4</v>
          </cell>
        </row>
        <row r="31">
          <cell r="F31">
            <v>4.7E-2</v>
          </cell>
        </row>
        <row r="48">
          <cell r="F48">
            <v>0.62148999999999999</v>
          </cell>
        </row>
      </sheetData>
      <sheetData sheetId="2" refreshError="1"/>
      <sheetData sheetId="3" refreshError="1"/>
      <sheetData sheetId="4" refreshError="1"/>
      <sheetData sheetId="5">
        <row r="31">
          <cell r="AG31">
            <v>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sheetData sheetId="1">
        <row r="5">
          <cell r="I5" t="str">
            <v>PUGET SOUND ENERGY-GAS (PER SETTLEMENT)</v>
          </cell>
        </row>
      </sheetData>
      <sheetData sheetId="2">
        <row r="8">
          <cell r="A8" t="str">
            <v>FOR THE TWELVE MONTHS ENDED SEPTEMBER 30, 2016</v>
          </cell>
        </row>
        <row r="9">
          <cell r="A9" t="str">
            <v>GENERAL RATE CASE</v>
          </cell>
        </row>
      </sheetData>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FUNCALLOCD"/>
      <sheetName val="REV REQ"/>
      <sheetName val="Account Summary"/>
      <sheetName val="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 val="Delivery Costs"/>
      <sheetName val="Dist Costs (Line Ext)"/>
    </sheetNames>
    <sheetDataSet>
      <sheetData sheetId="0" refreshError="1"/>
      <sheetData sheetId="1">
        <row r="11">
          <cell r="C11">
            <v>3</v>
          </cell>
        </row>
        <row r="29">
          <cell r="F29">
            <v>7.8399999999999997E-2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row>
        <row r="22">
          <cell r="B22" t="str">
            <v>27</v>
          </cell>
          <cell r="G22">
            <v>1931963666</v>
          </cell>
        </row>
        <row r="23">
          <cell r="B23" t="str">
            <v>36</v>
          </cell>
          <cell r="G23">
            <v>70121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O34"/>
  <sheetViews>
    <sheetView tabSelected="1" zoomScaleNormal="100" workbookViewId="0">
      <selection activeCell="C35" sqref="C35"/>
    </sheetView>
  </sheetViews>
  <sheetFormatPr defaultColWidth="9.109375" defaultRowHeight="13.8" x14ac:dyDescent="0.3"/>
  <cols>
    <col min="1" max="1" width="5.33203125" style="2" customWidth="1"/>
    <col min="2" max="2" width="50.6640625" style="2" customWidth="1"/>
    <col min="3" max="3" width="21.6640625" style="2" bestFit="1" customWidth="1"/>
    <col min="4" max="5" width="16.109375" style="2" customWidth="1"/>
    <col min="6" max="6" width="20.5546875" style="2" bestFit="1" customWidth="1"/>
    <col min="7" max="8" width="16.109375" style="2" customWidth="1"/>
    <col min="9" max="16384" width="9.109375" style="2"/>
  </cols>
  <sheetData>
    <row r="1" spans="1:15" ht="12.75" x14ac:dyDescent="0.2">
      <c r="A1" s="483" t="s">
        <v>0</v>
      </c>
      <c r="B1" s="483"/>
      <c r="C1" s="483"/>
      <c r="D1" s="483"/>
      <c r="E1" s="483"/>
      <c r="F1" s="483"/>
      <c r="G1" s="483"/>
      <c r="H1" s="483"/>
      <c r="I1" s="1"/>
      <c r="J1" s="1"/>
      <c r="K1" s="1"/>
      <c r="L1" s="1"/>
      <c r="M1" s="1"/>
      <c r="N1" s="1"/>
      <c r="O1" s="1"/>
    </row>
    <row r="2" spans="1:15" ht="12.75" x14ac:dyDescent="0.2">
      <c r="A2" s="483" t="s">
        <v>270</v>
      </c>
      <c r="B2" s="483"/>
      <c r="C2" s="483"/>
      <c r="D2" s="483"/>
      <c r="E2" s="483"/>
      <c r="F2" s="483"/>
      <c r="G2" s="483"/>
      <c r="H2" s="483"/>
      <c r="I2" s="1"/>
      <c r="J2" s="1"/>
      <c r="K2" s="1"/>
      <c r="L2" s="1"/>
      <c r="M2" s="1"/>
      <c r="N2" s="1"/>
      <c r="O2" s="1"/>
    </row>
    <row r="3" spans="1:15" ht="12.75" x14ac:dyDescent="0.2">
      <c r="A3" s="483" t="s">
        <v>269</v>
      </c>
      <c r="B3" s="483"/>
      <c r="C3" s="483"/>
      <c r="D3" s="483"/>
      <c r="E3" s="483"/>
      <c r="F3" s="483"/>
      <c r="G3" s="483"/>
      <c r="H3" s="483"/>
      <c r="I3" s="1"/>
      <c r="J3" s="1"/>
      <c r="K3" s="1"/>
      <c r="L3" s="1"/>
      <c r="M3" s="1"/>
      <c r="N3" s="1"/>
      <c r="O3" s="1"/>
    </row>
    <row r="4" spans="1:15" ht="12.75" x14ac:dyDescent="0.2">
      <c r="A4" s="483" t="s">
        <v>164</v>
      </c>
      <c r="B4" s="483"/>
      <c r="C4" s="483"/>
      <c r="D4" s="483"/>
      <c r="E4" s="483"/>
      <c r="F4" s="483"/>
      <c r="G4" s="483"/>
      <c r="H4" s="483"/>
      <c r="I4" s="1"/>
      <c r="J4" s="1"/>
      <c r="K4" s="1"/>
      <c r="L4" s="1"/>
      <c r="M4" s="1"/>
      <c r="N4" s="1"/>
      <c r="O4" s="1"/>
    </row>
    <row r="5" spans="1:15" ht="12.75" x14ac:dyDescent="0.2">
      <c r="A5" s="3"/>
      <c r="B5" s="3"/>
      <c r="C5" s="3"/>
      <c r="D5" s="3"/>
      <c r="E5" s="3"/>
      <c r="F5" s="3"/>
    </row>
    <row r="6" spans="1:15" ht="12.75" customHeight="1" x14ac:dyDescent="0.2">
      <c r="A6" s="3"/>
      <c r="B6" s="3"/>
      <c r="C6" s="3"/>
      <c r="D6" s="3"/>
      <c r="E6" s="4"/>
      <c r="F6" s="4"/>
    </row>
    <row r="7" spans="1:15" ht="12.75" customHeight="1" x14ac:dyDescent="0.2">
      <c r="A7" s="5" t="s">
        <v>2</v>
      </c>
      <c r="B7" s="3"/>
      <c r="C7" s="3"/>
      <c r="D7" s="6" t="s">
        <v>3</v>
      </c>
      <c r="E7" s="6" t="s">
        <v>4</v>
      </c>
      <c r="F7" s="6" t="s">
        <v>4</v>
      </c>
      <c r="G7" s="6" t="s">
        <v>3</v>
      </c>
      <c r="H7" s="6" t="s">
        <v>4</v>
      </c>
    </row>
    <row r="8" spans="1:15" ht="12.75" x14ac:dyDescent="0.2">
      <c r="A8" s="7" t="s">
        <v>5</v>
      </c>
      <c r="B8" s="8"/>
      <c r="C8" s="7" t="s">
        <v>6</v>
      </c>
      <c r="D8" s="7">
        <v>7</v>
      </c>
      <c r="E8" s="7" t="s">
        <v>7</v>
      </c>
      <c r="F8" s="7" t="s">
        <v>8</v>
      </c>
      <c r="G8" s="7">
        <v>40</v>
      </c>
      <c r="H8" s="7" t="s">
        <v>268</v>
      </c>
    </row>
    <row r="9" spans="1:15" ht="12.75" x14ac:dyDescent="0.2">
      <c r="A9" s="9"/>
      <c r="B9" s="10" t="s">
        <v>9</v>
      </c>
      <c r="C9" s="10" t="s">
        <v>10</v>
      </c>
      <c r="D9" s="10" t="s">
        <v>11</v>
      </c>
      <c r="E9" s="10" t="s">
        <v>12</v>
      </c>
      <c r="F9" s="10" t="s">
        <v>13</v>
      </c>
      <c r="G9" s="10" t="s">
        <v>14</v>
      </c>
      <c r="H9" s="10" t="s">
        <v>67</v>
      </c>
    </row>
    <row r="10" spans="1:15" ht="12.75" x14ac:dyDescent="0.2">
      <c r="A10" s="10"/>
      <c r="B10" s="11"/>
      <c r="C10" s="10"/>
      <c r="D10" s="10"/>
      <c r="E10" s="10"/>
      <c r="F10" s="10"/>
    </row>
    <row r="11" spans="1:15" ht="12.75" x14ac:dyDescent="0.2">
      <c r="A11" s="10">
        <v>1</v>
      </c>
      <c r="B11" s="9"/>
      <c r="C11" s="10"/>
      <c r="D11" s="12"/>
      <c r="E11" s="12"/>
      <c r="F11" s="12"/>
      <c r="G11" s="12"/>
      <c r="H11" s="12"/>
    </row>
    <row r="12" spans="1:15" ht="12.75" x14ac:dyDescent="0.2">
      <c r="A12" s="10">
        <f t="shared" ref="A12:A32" si="0">A11+1</f>
        <v>2</v>
      </c>
      <c r="B12" s="9" t="s">
        <v>271</v>
      </c>
      <c r="C12" s="10" t="s">
        <v>638</v>
      </c>
      <c r="D12" s="13">
        <f>'Delivery Deferral Balance'!D20</f>
        <v>-446540.5513432523</v>
      </c>
      <c r="E12" s="13">
        <f>'Delivery Deferral Balance'!E20</f>
        <v>243032.26126143624</v>
      </c>
      <c r="F12" s="13">
        <f>'Delivery Deferral Balance'!F20</f>
        <v>259463.79920777923</v>
      </c>
      <c r="G12" s="13">
        <f>'Delivery Deferral Balance'!G20</f>
        <v>80617.544995129487</v>
      </c>
      <c r="H12" s="13">
        <f>'Delivery Deferral Balance'!J20</f>
        <v>11177.454613351576</v>
      </c>
    </row>
    <row r="13" spans="1:15" ht="12.75" x14ac:dyDescent="0.2">
      <c r="A13" s="10">
        <f t="shared" si="0"/>
        <v>3</v>
      </c>
      <c r="B13" s="9"/>
      <c r="C13" s="10"/>
      <c r="D13" s="13"/>
      <c r="E13" s="13"/>
      <c r="F13" s="13"/>
      <c r="G13" s="13"/>
      <c r="H13" s="13"/>
    </row>
    <row r="14" spans="1:15" ht="12.75" x14ac:dyDescent="0.2">
      <c r="A14" s="10">
        <f t="shared" si="0"/>
        <v>4</v>
      </c>
      <c r="B14" s="9" t="s">
        <v>272</v>
      </c>
      <c r="C14" s="10" t="s">
        <v>638</v>
      </c>
      <c r="D14" s="13">
        <f>'Delivery Deferral Balance'!D22</f>
        <v>-5850456.5795801282</v>
      </c>
      <c r="E14" s="13">
        <f>'Delivery Deferral Balance'!E22</f>
        <v>4672106.1404924067</v>
      </c>
      <c r="F14" s="13">
        <f>'Delivery Deferral Balance'!F22</f>
        <v>5200542.7389986841</v>
      </c>
      <c r="G14" s="13">
        <f>'Delivery Deferral Balance'!G22</f>
        <v>1101343.6627480877</v>
      </c>
      <c r="H14" s="13">
        <f>'Delivery Deferral Balance'!J22</f>
        <v>1061078.2168858007</v>
      </c>
    </row>
    <row r="15" spans="1:15" ht="12.75" x14ac:dyDescent="0.2">
      <c r="A15" s="10">
        <f t="shared" si="0"/>
        <v>5</v>
      </c>
      <c r="B15" s="9"/>
      <c r="C15" s="10"/>
      <c r="D15" s="13"/>
      <c r="E15" s="13"/>
      <c r="F15" s="13"/>
      <c r="G15" s="13"/>
      <c r="H15" s="13"/>
    </row>
    <row r="16" spans="1:15" ht="12.75" x14ac:dyDescent="0.2">
      <c r="A16" s="10">
        <f t="shared" si="0"/>
        <v>6</v>
      </c>
      <c r="B16" s="9" t="s">
        <v>273</v>
      </c>
      <c r="C16" s="10" t="s">
        <v>638</v>
      </c>
      <c r="D16" s="13">
        <f>'Delivery Deferral Balance'!D24</f>
        <v>474443.91350287589</v>
      </c>
      <c r="E16" s="13">
        <f>'Delivery Deferral Balance'!E24</f>
        <v>216313.99297603488</v>
      </c>
      <c r="F16" s="13">
        <f>'Delivery Deferral Balance'!F24</f>
        <v>232080.86093161054</v>
      </c>
      <c r="G16" s="13">
        <f>'Delivery Deferral Balance'!G24</f>
        <v>45099.022922209122</v>
      </c>
      <c r="H16" s="13">
        <f>'Delivery Deferral Balance'!J24</f>
        <v>47578.290425275351</v>
      </c>
    </row>
    <row r="17" spans="1:8" ht="12.75" x14ac:dyDescent="0.2">
      <c r="A17" s="10">
        <f t="shared" si="0"/>
        <v>7</v>
      </c>
      <c r="B17" s="9"/>
      <c r="C17" s="10"/>
      <c r="D17" s="13"/>
      <c r="E17" s="13"/>
      <c r="F17" s="13"/>
      <c r="G17" s="13"/>
      <c r="H17" s="13"/>
    </row>
    <row r="18" spans="1:8" ht="12.75" x14ac:dyDescent="0.2">
      <c r="A18" s="10">
        <f t="shared" si="0"/>
        <v>8</v>
      </c>
      <c r="B18" s="9" t="s">
        <v>274</v>
      </c>
      <c r="C18" s="10" t="s">
        <v>639</v>
      </c>
      <c r="D18" s="14">
        <f>-'Earn Test Alloc 2017'!E18</f>
        <v>-7531668.5987399993</v>
      </c>
      <c r="E18" s="14">
        <f>-'Earn Test Alloc NonRes 2017'!E18</f>
        <v>-1467598.4750508249</v>
      </c>
      <c r="F18" s="14">
        <f>-'Earn Test Alloc NonRes 2017'!F18</f>
        <v>-1572086.5003792001</v>
      </c>
      <c r="G18" s="14">
        <f>-'Earn Test Alloc NonRes 2017'!G18</f>
        <v>-304298.45972824999</v>
      </c>
      <c r="H18" s="14">
        <f>-'Earn Test Alloc NonRes 2017'!H18</f>
        <v>-322263.06759172503</v>
      </c>
    </row>
    <row r="19" spans="1:8" ht="12.75" x14ac:dyDescent="0.2">
      <c r="A19" s="10">
        <f t="shared" si="0"/>
        <v>9</v>
      </c>
      <c r="B19" s="9"/>
      <c r="C19" s="10"/>
      <c r="D19" s="12"/>
      <c r="E19" s="12"/>
      <c r="F19" s="12"/>
      <c r="G19" s="12"/>
      <c r="H19" s="12"/>
    </row>
    <row r="20" spans="1:8" ht="12.75" x14ac:dyDescent="0.2">
      <c r="A20" s="10">
        <f t="shared" si="0"/>
        <v>10</v>
      </c>
      <c r="B20" s="9" t="s">
        <v>16</v>
      </c>
      <c r="C20" s="10" t="str">
        <f>"("&amp;A12&amp;")+("&amp;A14&amp;")+("&amp;A16&amp;")+("&amp;A18&amp;")"</f>
        <v>(2)+(4)+(6)+(8)</v>
      </c>
      <c r="D20" s="12">
        <f>D12+D14+D16+D18</f>
        <v>-13354221.816160504</v>
      </c>
      <c r="E20" s="12">
        <f t="shared" ref="E20:G20" si="1">E12+E14+E16+E18</f>
        <v>3663853.9196790531</v>
      </c>
      <c r="F20" s="12">
        <f t="shared" si="1"/>
        <v>4120000.8987588743</v>
      </c>
      <c r="G20" s="12">
        <f t="shared" si="1"/>
        <v>922761.77093717642</v>
      </c>
      <c r="H20" s="12">
        <f t="shared" ref="H20" si="2">H12+H14+H16+H18</f>
        <v>797570.89433270262</v>
      </c>
    </row>
    <row r="21" spans="1:8" ht="12.75" x14ac:dyDescent="0.2">
      <c r="A21" s="10">
        <f t="shared" si="0"/>
        <v>11</v>
      </c>
      <c r="B21" s="9"/>
      <c r="C21" s="10"/>
      <c r="D21" s="12"/>
      <c r="E21" s="12"/>
      <c r="F21" s="12"/>
      <c r="G21" s="12"/>
      <c r="H21" s="12"/>
    </row>
    <row r="22" spans="1:8" ht="12.75" x14ac:dyDescent="0.2">
      <c r="A22" s="10">
        <f t="shared" si="0"/>
        <v>12</v>
      </c>
      <c r="B22" s="9" t="s">
        <v>17</v>
      </c>
      <c r="C22" s="10" t="s">
        <v>640</v>
      </c>
      <c r="D22" s="15">
        <f>Forecast!P8</f>
        <v>10637302206</v>
      </c>
      <c r="E22" s="15">
        <f>Forecast!P10</f>
        <v>3012276888</v>
      </c>
      <c r="F22" s="15">
        <f>Forecast!P22</f>
        <v>3147073863</v>
      </c>
      <c r="G22" s="15">
        <f>Forecast!P16</f>
        <v>626649491</v>
      </c>
      <c r="H22" s="15">
        <f>Forecast!P23</f>
        <v>656807891</v>
      </c>
    </row>
    <row r="23" spans="1:8" ht="12.75" x14ac:dyDescent="0.2">
      <c r="A23" s="10">
        <f t="shared" si="0"/>
        <v>13</v>
      </c>
      <c r="B23" s="3"/>
      <c r="C23" s="3"/>
      <c r="D23" s="3"/>
      <c r="E23" s="3"/>
      <c r="F23" s="3"/>
      <c r="G23" s="3"/>
      <c r="H23" s="3"/>
    </row>
    <row r="24" spans="1:8" ht="13.5" thickBot="1" x14ac:dyDescent="0.25">
      <c r="A24" s="10">
        <f t="shared" si="0"/>
        <v>14</v>
      </c>
      <c r="B24" s="9" t="s">
        <v>18</v>
      </c>
      <c r="C24" s="10" t="str">
        <f>"("&amp;A20&amp;") / ("&amp;A22&amp;")"</f>
        <v>(10) / (12)</v>
      </c>
      <c r="D24" s="16">
        <f>ROUND(D20/D22,6)</f>
        <v>-1.255E-3</v>
      </c>
      <c r="E24" s="16">
        <f t="shared" ref="E24:G24" si="3">ROUND(E20/E22,6)</f>
        <v>1.2160000000000001E-3</v>
      </c>
      <c r="F24" s="16">
        <f t="shared" si="3"/>
        <v>1.3090000000000001E-3</v>
      </c>
      <c r="G24" s="16">
        <f t="shared" si="3"/>
        <v>1.4729999999999999E-3</v>
      </c>
      <c r="H24" s="16">
        <f t="shared" ref="H24" si="4">ROUND(H20/H22,6)</f>
        <v>1.214E-3</v>
      </c>
    </row>
    <row r="25" spans="1:8" ht="13.5" thickTop="1" x14ac:dyDescent="0.2">
      <c r="A25" s="10">
        <f t="shared" si="0"/>
        <v>15</v>
      </c>
      <c r="B25" s="3"/>
      <c r="C25" s="3"/>
      <c r="D25" s="3"/>
      <c r="E25" s="3"/>
      <c r="F25" s="3"/>
      <c r="G25" s="3"/>
      <c r="H25" s="3"/>
    </row>
    <row r="26" spans="1:8" x14ac:dyDescent="0.3">
      <c r="A26" s="10">
        <f t="shared" si="0"/>
        <v>16</v>
      </c>
      <c r="B26" s="9" t="s">
        <v>19</v>
      </c>
      <c r="C26" s="10" t="s">
        <v>641</v>
      </c>
      <c r="D26" s="17">
        <f>'Rate Test'!D39</f>
        <v>-1.255E-3</v>
      </c>
      <c r="E26" s="17">
        <f>'Rate Test'!E39</f>
        <v>1.2160000000000001E-3</v>
      </c>
      <c r="F26" s="17">
        <f>'Rate Test'!F39</f>
        <v>1.3090000000000001E-3</v>
      </c>
      <c r="G26" s="17">
        <f>'Rate Test'!G39</f>
        <v>1.4729999999999999E-3</v>
      </c>
      <c r="H26" s="17">
        <f>'Rate Test'!H39</f>
        <v>1.214E-3</v>
      </c>
    </row>
    <row r="27" spans="1:8" x14ac:dyDescent="0.3">
      <c r="A27" s="10">
        <f t="shared" si="0"/>
        <v>17</v>
      </c>
      <c r="B27" s="9"/>
      <c r="C27" s="10"/>
      <c r="D27" s="3"/>
      <c r="E27" s="3"/>
      <c r="F27" s="3"/>
      <c r="G27" s="3"/>
      <c r="H27" s="3"/>
    </row>
    <row r="28" spans="1:8" x14ac:dyDescent="0.3">
      <c r="A28" s="10">
        <f t="shared" si="0"/>
        <v>18</v>
      </c>
      <c r="B28" s="9" t="s">
        <v>20</v>
      </c>
      <c r="C28" s="10" t="s">
        <v>21</v>
      </c>
      <c r="D28" s="12">
        <f>IF(D24=D26,D14,(D14-((D24-D26)*D22)))</f>
        <v>-5850456.5795801282</v>
      </c>
      <c r="E28" s="12">
        <f t="shared" ref="E28:G28" si="5">IF(E24=E26,E14,(E14-((E24-E26)*E22)))</f>
        <v>4672106.1404924067</v>
      </c>
      <c r="F28" s="12">
        <f t="shared" si="5"/>
        <v>5200542.7389986841</v>
      </c>
      <c r="G28" s="12">
        <f t="shared" si="5"/>
        <v>1101343.6627480877</v>
      </c>
      <c r="H28" s="12">
        <f t="shared" ref="H28" si="6">IF(H24=H26,H14,(H14-((H24-H26)*H22)))</f>
        <v>1061078.2168858007</v>
      </c>
    </row>
    <row r="29" spans="1:8" x14ac:dyDescent="0.3">
      <c r="A29" s="10">
        <f t="shared" si="0"/>
        <v>19</v>
      </c>
      <c r="B29" s="3"/>
      <c r="C29" s="3"/>
      <c r="D29" s="12"/>
      <c r="E29" s="18"/>
      <c r="F29" s="18"/>
      <c r="G29" s="18"/>
      <c r="H29" s="18"/>
    </row>
    <row r="30" spans="1:8" x14ac:dyDescent="0.3">
      <c r="A30" s="10">
        <f t="shared" si="0"/>
        <v>20</v>
      </c>
      <c r="B30" s="9" t="s">
        <v>22</v>
      </c>
      <c r="C30" s="10" t="str">
        <f>"("&amp;A12&amp;")+("&amp;A16&amp;")+("&amp;A18&amp;")+("&amp;A28&amp;")"</f>
        <v>(2)+(6)+(8)+(18)</v>
      </c>
      <c r="D30" s="12">
        <f>D28+D12+D16+D18</f>
        <v>-13354221.816160504</v>
      </c>
      <c r="E30" s="18">
        <f>E28+E12+E16+E18</f>
        <v>3663853.9196790531</v>
      </c>
      <c r="F30" s="18">
        <f>F28+F12+F16+F18</f>
        <v>4120000.8987588743</v>
      </c>
      <c r="G30" s="18">
        <f>G28+G12+G16+G18</f>
        <v>922761.77093717642</v>
      </c>
      <c r="H30" s="18">
        <f>H28+H12+H16+H18</f>
        <v>797570.89433270262</v>
      </c>
    </row>
    <row r="31" spans="1:8" x14ac:dyDescent="0.3">
      <c r="A31" s="10">
        <f t="shared" si="0"/>
        <v>21</v>
      </c>
      <c r="B31" s="3"/>
      <c r="C31" s="3"/>
      <c r="D31" s="9"/>
      <c r="E31" s="9"/>
      <c r="F31" s="9"/>
      <c r="G31" s="9"/>
      <c r="H31" s="9"/>
    </row>
    <row r="32" spans="1:8" x14ac:dyDescent="0.3">
      <c r="A32" s="10">
        <f t="shared" si="0"/>
        <v>22</v>
      </c>
      <c r="B32" s="9" t="s">
        <v>23</v>
      </c>
      <c r="C32" s="10" t="str">
        <f>"("&amp;A$30&amp;") - ("&amp;A20&amp;")"</f>
        <v>(20) - (10)</v>
      </c>
      <c r="D32" s="18">
        <f>D30-D20</f>
        <v>0</v>
      </c>
      <c r="E32" s="18">
        <f t="shared" ref="E32:G32" si="7">E30-E20</f>
        <v>0</v>
      </c>
      <c r="F32" s="18">
        <f t="shared" si="7"/>
        <v>0</v>
      </c>
      <c r="G32" s="18">
        <f t="shared" si="7"/>
        <v>0</v>
      </c>
      <c r="H32" s="18">
        <f t="shared" ref="H32" si="8">H30-H20</f>
        <v>0</v>
      </c>
    </row>
    <row r="33" spans="1:6" x14ac:dyDescent="0.3">
      <c r="A33" s="3"/>
      <c r="B33" s="9"/>
      <c r="C33" s="3"/>
      <c r="D33" s="3"/>
      <c r="E33" s="3"/>
      <c r="F33" s="3"/>
    </row>
    <row r="34" spans="1:6" x14ac:dyDescent="0.3">
      <c r="B34" s="9"/>
    </row>
  </sheetData>
  <mergeCells count="4">
    <mergeCell ref="A1:H1"/>
    <mergeCell ref="A2:H2"/>
    <mergeCell ref="A3:H3"/>
    <mergeCell ref="A4:H4"/>
  </mergeCells>
  <printOptions horizontalCentered="1"/>
  <pageMargins left="0.7" right="0.7" top="0.75" bottom="0.75" header="0.3" footer="0.3"/>
  <pageSetup scale="75" orientation="landscape" blackAndWhite="1" r:id="rId1"/>
  <headerFooter>
    <oddHeader>&amp;RAdvice No. 2018-xx
Exhibit No. 1</oddHeader>
    <oddFooter>&amp;L&amp;F
&amp;A&amp;R&amp;D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34"/>
  <sheetViews>
    <sheetView zoomScaleNormal="100" workbookViewId="0">
      <selection activeCell="C48" sqref="C48"/>
    </sheetView>
  </sheetViews>
  <sheetFormatPr defaultColWidth="9.109375" defaultRowHeight="13.8" x14ac:dyDescent="0.3"/>
  <cols>
    <col min="1" max="1" width="5.33203125" style="2" customWidth="1"/>
    <col min="2" max="2" width="50.6640625" style="2" customWidth="1"/>
    <col min="3" max="3" width="21.6640625" style="2" bestFit="1" customWidth="1"/>
    <col min="4" max="4" width="16.44140625" style="2" customWidth="1"/>
    <col min="5" max="5" width="17.6640625" style="2" bestFit="1" customWidth="1"/>
    <col min="6" max="16384" width="9.109375" style="2"/>
  </cols>
  <sheetData>
    <row r="1" spans="1:13" ht="12.75" x14ac:dyDescent="0.2">
      <c r="A1" s="483" t="s">
        <v>0</v>
      </c>
      <c r="B1" s="483"/>
      <c r="C1" s="483"/>
      <c r="D1" s="483"/>
      <c r="E1" s="483"/>
      <c r="F1" s="1"/>
      <c r="G1" s="1"/>
      <c r="H1" s="1"/>
      <c r="I1" s="1"/>
      <c r="J1" s="1"/>
      <c r="K1" s="1"/>
      <c r="L1" s="1"/>
      <c r="M1" s="1"/>
    </row>
    <row r="2" spans="1:13" ht="12.75" x14ac:dyDescent="0.2">
      <c r="A2" s="483" t="str">
        <f>'Delivery Rate Change Calc'!A2:H2</f>
        <v>2018 Electric Decoupling Filing</v>
      </c>
      <c r="B2" s="483"/>
      <c r="C2" s="483"/>
      <c r="D2" s="483"/>
      <c r="E2" s="483"/>
      <c r="F2" s="1"/>
      <c r="G2" s="1"/>
      <c r="H2" s="1"/>
      <c r="I2" s="1"/>
      <c r="J2" s="1"/>
      <c r="K2" s="1"/>
      <c r="L2" s="1"/>
      <c r="M2" s="1"/>
    </row>
    <row r="3" spans="1:13" ht="12.75" x14ac:dyDescent="0.2">
      <c r="A3" s="483" t="s">
        <v>269</v>
      </c>
      <c r="B3" s="483"/>
      <c r="C3" s="483"/>
      <c r="D3" s="483"/>
      <c r="E3" s="483"/>
      <c r="F3" s="1"/>
      <c r="G3" s="1"/>
      <c r="H3" s="1"/>
      <c r="I3" s="1"/>
      <c r="J3" s="1"/>
      <c r="K3" s="1"/>
      <c r="L3" s="1"/>
      <c r="M3" s="1"/>
    </row>
    <row r="4" spans="1:13" ht="12.75" x14ac:dyDescent="0.2">
      <c r="A4" s="483" t="str">
        <f>'Delivery Rate Change Calc'!A4:H4</f>
        <v>Proposed Effective May 1, 2018</v>
      </c>
      <c r="B4" s="483"/>
      <c r="C4" s="483"/>
      <c r="D4" s="483"/>
      <c r="E4" s="483"/>
      <c r="F4" s="1"/>
      <c r="G4" s="1"/>
      <c r="H4" s="1"/>
      <c r="I4" s="1"/>
      <c r="J4" s="1"/>
      <c r="K4" s="1"/>
      <c r="L4" s="1"/>
      <c r="M4" s="1"/>
    </row>
    <row r="5" spans="1:13" ht="12.75" x14ac:dyDescent="0.2">
      <c r="A5" s="3"/>
      <c r="B5" s="3"/>
      <c r="C5" s="3"/>
      <c r="D5" s="3"/>
      <c r="E5" s="3"/>
    </row>
    <row r="6" spans="1:13" ht="12.75" customHeight="1" x14ac:dyDescent="0.2">
      <c r="A6" s="3"/>
      <c r="B6" s="3"/>
      <c r="C6" s="3"/>
      <c r="D6" s="3"/>
      <c r="E6" s="4"/>
    </row>
    <row r="7" spans="1:13" ht="12.75" customHeight="1" x14ac:dyDescent="0.2">
      <c r="A7" s="5" t="s">
        <v>2</v>
      </c>
      <c r="B7" s="3"/>
      <c r="C7" s="3"/>
      <c r="D7" s="6" t="s">
        <v>4</v>
      </c>
      <c r="E7" s="6" t="s">
        <v>4</v>
      </c>
    </row>
    <row r="8" spans="1:13" ht="12.75" x14ac:dyDescent="0.2">
      <c r="A8" s="7" t="s">
        <v>5</v>
      </c>
      <c r="B8" s="8"/>
      <c r="C8" s="7" t="s">
        <v>6</v>
      </c>
      <c r="D8" s="7" t="s">
        <v>24</v>
      </c>
      <c r="E8" s="7" t="s">
        <v>25</v>
      </c>
    </row>
    <row r="9" spans="1:13" ht="12.75" x14ac:dyDescent="0.2">
      <c r="A9" s="9"/>
      <c r="B9" s="10" t="s">
        <v>9</v>
      </c>
      <c r="C9" s="10" t="s">
        <v>10</v>
      </c>
      <c r="D9" s="10" t="s">
        <v>11</v>
      </c>
      <c r="E9" s="10" t="s">
        <v>12</v>
      </c>
    </row>
    <row r="10" spans="1:13" ht="12.75" x14ac:dyDescent="0.2">
      <c r="A10" s="10"/>
      <c r="B10" s="11"/>
      <c r="C10" s="10"/>
      <c r="D10" s="10"/>
      <c r="E10" s="10"/>
    </row>
    <row r="11" spans="1:13" ht="12.75" x14ac:dyDescent="0.2">
      <c r="A11" s="10">
        <v>1</v>
      </c>
      <c r="B11" s="9"/>
      <c r="C11" s="10"/>
      <c r="D11" s="12"/>
      <c r="E11" s="12"/>
    </row>
    <row r="12" spans="1:13" ht="12.75" x14ac:dyDescent="0.2">
      <c r="A12" s="10">
        <f t="shared" ref="A12:A32" si="0">A11+1</f>
        <v>2</v>
      </c>
      <c r="B12" s="9" t="s">
        <v>271</v>
      </c>
      <c r="C12" s="10" t="s">
        <v>638</v>
      </c>
      <c r="D12" s="13">
        <f>'Delivery Deferral Balance'!H20</f>
        <v>-11868.971676568066</v>
      </c>
      <c r="E12" s="13">
        <f>'Delivery Deferral Balance'!I20</f>
        <v>-98641.02469351716</v>
      </c>
    </row>
    <row r="13" spans="1:13" ht="12.75" x14ac:dyDescent="0.2">
      <c r="A13" s="10">
        <f t="shared" si="0"/>
        <v>3</v>
      </c>
      <c r="B13" s="9"/>
      <c r="C13" s="10"/>
      <c r="D13" s="12"/>
      <c r="E13" s="12"/>
    </row>
    <row r="14" spans="1:13" ht="12.75" x14ac:dyDescent="0.2">
      <c r="A14" s="10">
        <f t="shared" si="0"/>
        <v>4</v>
      </c>
      <c r="B14" s="9" t="s">
        <v>272</v>
      </c>
      <c r="C14" s="10" t="s">
        <v>638</v>
      </c>
      <c r="D14" s="13">
        <f>'Delivery Deferral Balance'!H22</f>
        <v>328949.77456619462</v>
      </c>
      <c r="E14" s="13">
        <f>'Delivery Deferral Balance'!I22</f>
        <v>259161.51644396278</v>
      </c>
    </row>
    <row r="15" spans="1:13" ht="12.75" x14ac:dyDescent="0.2">
      <c r="A15" s="10">
        <f t="shared" si="0"/>
        <v>5</v>
      </c>
      <c r="B15" s="9"/>
      <c r="C15" s="10"/>
      <c r="D15" s="13"/>
      <c r="E15" s="13"/>
    </row>
    <row r="16" spans="1:13" ht="12.75" x14ac:dyDescent="0.2">
      <c r="A16" s="10">
        <f t="shared" si="0"/>
        <v>6</v>
      </c>
      <c r="B16" s="9" t="s">
        <v>273</v>
      </c>
      <c r="C16" s="10" t="s">
        <v>638</v>
      </c>
      <c r="D16" s="13">
        <f>'Delivery Deferral Balance'!H24</f>
        <v>-33217.980124687994</v>
      </c>
      <c r="E16" s="13">
        <f>'Delivery Deferral Balance'!I24</f>
        <v>-14111.368442590701</v>
      </c>
    </row>
    <row r="17" spans="1:5" ht="12.75" x14ac:dyDescent="0.2">
      <c r="A17" s="10">
        <f t="shared" si="0"/>
        <v>7</v>
      </c>
      <c r="B17" s="9"/>
      <c r="C17" s="10"/>
      <c r="D17" s="13"/>
      <c r="E17" s="13"/>
    </row>
    <row r="18" spans="1:5" ht="12.75" x14ac:dyDescent="0.2">
      <c r="A18" s="10">
        <f t="shared" si="0"/>
        <v>8</v>
      </c>
      <c r="B18" s="9" t="s">
        <v>274</v>
      </c>
      <c r="C18" s="10" t="s">
        <v>322</v>
      </c>
      <c r="D18" s="14">
        <f>-'Earn Test Alloc 2017'!G18</f>
        <v>-698356.31943999999</v>
      </c>
      <c r="E18" s="14">
        <f>-'Earn Test Alloc 2017'!H18</f>
        <v>-521159.57906999998</v>
      </c>
    </row>
    <row r="19" spans="1:5" ht="12.75" x14ac:dyDescent="0.2">
      <c r="A19" s="10">
        <f t="shared" si="0"/>
        <v>9</v>
      </c>
      <c r="B19" s="9"/>
      <c r="C19" s="10"/>
      <c r="D19" s="12"/>
      <c r="E19" s="12"/>
    </row>
    <row r="20" spans="1:5" ht="12.75" x14ac:dyDescent="0.2">
      <c r="A20" s="10">
        <f t="shared" si="0"/>
        <v>10</v>
      </c>
      <c r="B20" s="9" t="s">
        <v>16</v>
      </c>
      <c r="C20" s="10" t="str">
        <f>"("&amp;A12&amp;")+("&amp;A14&amp;")+("&amp;A16&amp;")+("&amp;A18&amp;")"</f>
        <v>(2)+(4)+(6)+(8)</v>
      </c>
      <c r="D20" s="12">
        <f>D12+D14+D16+D18</f>
        <v>-414493.49667506147</v>
      </c>
      <c r="E20" s="12">
        <f t="shared" ref="E20" si="1">E12+E14+E16+E18</f>
        <v>-374750.45576214505</v>
      </c>
    </row>
    <row r="21" spans="1:5" ht="12.75" x14ac:dyDescent="0.2">
      <c r="A21" s="10">
        <f t="shared" si="0"/>
        <v>11</v>
      </c>
      <c r="B21" s="9"/>
      <c r="C21" s="10"/>
      <c r="D21" s="12"/>
      <c r="E21" s="12"/>
    </row>
    <row r="22" spans="1:5" ht="12.75" x14ac:dyDescent="0.2">
      <c r="A22" s="10">
        <f t="shared" si="0"/>
        <v>12</v>
      </c>
      <c r="B22" s="9" t="s">
        <v>26</v>
      </c>
      <c r="C22" s="10" t="s">
        <v>640</v>
      </c>
      <c r="D22" s="15">
        <f>Forecast!P28</f>
        <v>4473623</v>
      </c>
      <c r="E22" s="15">
        <f>Forecast!P29</f>
        <v>3290287</v>
      </c>
    </row>
    <row r="23" spans="1:5" ht="12.75" x14ac:dyDescent="0.2">
      <c r="A23" s="10">
        <f t="shared" si="0"/>
        <v>13</v>
      </c>
      <c r="B23" s="3"/>
      <c r="C23" s="3"/>
      <c r="D23" s="3"/>
      <c r="E23" s="3"/>
    </row>
    <row r="24" spans="1:5" ht="13.5" thickBot="1" x14ac:dyDescent="0.25">
      <c r="A24" s="10">
        <f t="shared" si="0"/>
        <v>14</v>
      </c>
      <c r="B24" s="9" t="s">
        <v>27</v>
      </c>
      <c r="C24" s="10" t="str">
        <f>"("&amp;A20&amp;") / ("&amp;A22&amp;")"</f>
        <v>(10) / (12)</v>
      </c>
      <c r="D24" s="19">
        <f>ROUND(D20/D22,2)</f>
        <v>-0.09</v>
      </c>
      <c r="E24" s="19">
        <f>ROUND(E20/E22,2)</f>
        <v>-0.11</v>
      </c>
    </row>
    <row r="25" spans="1:5" ht="13.5" thickTop="1" x14ac:dyDescent="0.2">
      <c r="A25" s="10">
        <f t="shared" si="0"/>
        <v>15</v>
      </c>
      <c r="B25" s="3"/>
      <c r="C25" s="3"/>
      <c r="D25" s="3"/>
      <c r="E25" s="3"/>
    </row>
    <row r="26" spans="1:5" x14ac:dyDescent="0.3">
      <c r="A26" s="10">
        <f t="shared" si="0"/>
        <v>16</v>
      </c>
      <c r="B26" s="9" t="s">
        <v>28</v>
      </c>
      <c r="C26" s="10" t="s">
        <v>642</v>
      </c>
      <c r="D26" s="20">
        <f>'Rate Test 26&amp;31'!D45</f>
        <v>-0.09</v>
      </c>
      <c r="E26" s="20">
        <f>'Rate Test 26&amp;31'!E45</f>
        <v>-0.11</v>
      </c>
    </row>
    <row r="27" spans="1:5" x14ac:dyDescent="0.3">
      <c r="A27" s="10">
        <f t="shared" si="0"/>
        <v>17</v>
      </c>
      <c r="B27" s="9"/>
      <c r="C27" s="10"/>
      <c r="D27" s="3"/>
      <c r="E27" s="3"/>
    </row>
    <row r="28" spans="1:5" x14ac:dyDescent="0.3">
      <c r="A28" s="10">
        <f t="shared" si="0"/>
        <v>18</v>
      </c>
      <c r="B28" s="9" t="s">
        <v>20</v>
      </c>
      <c r="C28" s="10" t="s">
        <v>21</v>
      </c>
      <c r="D28" s="12">
        <f>IF(D24=D26,D14,(D14-((D24-D26)*D22)))</f>
        <v>328949.77456619462</v>
      </c>
      <c r="E28" s="12">
        <f t="shared" ref="E28" si="2">IF(E24=E26,E14,(E14-((E24-E26)*E22)))</f>
        <v>259161.51644396278</v>
      </c>
    </row>
    <row r="29" spans="1:5" x14ac:dyDescent="0.3">
      <c r="A29" s="10">
        <f t="shared" si="0"/>
        <v>19</v>
      </c>
      <c r="B29" s="3"/>
      <c r="C29" s="3"/>
      <c r="D29" s="12"/>
      <c r="E29" s="18"/>
    </row>
    <row r="30" spans="1:5" x14ac:dyDescent="0.3">
      <c r="A30" s="10">
        <f t="shared" si="0"/>
        <v>20</v>
      </c>
      <c r="B30" s="9" t="s">
        <v>22</v>
      </c>
      <c r="C30" s="10" t="str">
        <f>"("&amp;A12&amp;")+("&amp;A16&amp;")+("&amp;A18&amp;")+("&amp;A28&amp;")"</f>
        <v>(2)+(6)+(8)+(18)</v>
      </c>
      <c r="D30" s="12">
        <f>D28+D12+D16+D18</f>
        <v>-414493.49667506147</v>
      </c>
      <c r="E30" s="18">
        <f>E28+E12+E16+E18</f>
        <v>-374750.45576214505</v>
      </c>
    </row>
    <row r="31" spans="1:5" x14ac:dyDescent="0.3">
      <c r="A31" s="10">
        <f t="shared" si="0"/>
        <v>21</v>
      </c>
      <c r="B31" s="3"/>
      <c r="C31" s="3"/>
      <c r="D31" s="9"/>
      <c r="E31" s="9"/>
    </row>
    <row r="32" spans="1:5" x14ac:dyDescent="0.3">
      <c r="A32" s="10">
        <f t="shared" si="0"/>
        <v>22</v>
      </c>
      <c r="B32" s="9" t="s">
        <v>23</v>
      </c>
      <c r="C32" s="10" t="str">
        <f>"("&amp;A$30&amp;") - ("&amp;A20&amp;")"</f>
        <v>(20) - (10)</v>
      </c>
      <c r="D32" s="18">
        <f>D30-D20</f>
        <v>0</v>
      </c>
      <c r="E32" s="18">
        <f t="shared" ref="E32" si="3">E30-E20</f>
        <v>0</v>
      </c>
    </row>
    <row r="33" spans="1:5" x14ac:dyDescent="0.3">
      <c r="A33" s="3"/>
      <c r="B33" s="9"/>
      <c r="C33" s="3"/>
      <c r="D33" s="3"/>
      <c r="E33" s="3"/>
    </row>
    <row r="34" spans="1:5" x14ac:dyDescent="0.3">
      <c r="B34" s="9"/>
    </row>
  </sheetData>
  <mergeCells count="4">
    <mergeCell ref="A1:E1"/>
    <mergeCell ref="A2:E2"/>
    <mergeCell ref="A3:E3"/>
    <mergeCell ref="A4:E4"/>
  </mergeCells>
  <printOptions horizontalCentered="1"/>
  <pageMargins left="0.7" right="0.7" top="0.75" bottom="0.75" header="0.3" footer="0.3"/>
  <pageSetup orientation="landscape" blackAndWhite="1" r:id="rId1"/>
  <headerFooter>
    <oddHeader>&amp;RAdvice No. 2018-xx
Exhibit No. 2</oddHeader>
    <oddFooter>&amp;L&amp;F
&amp;A&amp;R&amp;D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34"/>
  <sheetViews>
    <sheetView zoomScaleNormal="100" workbookViewId="0">
      <selection activeCell="C48" sqref="C48"/>
    </sheetView>
  </sheetViews>
  <sheetFormatPr defaultColWidth="9.109375" defaultRowHeight="13.8" x14ac:dyDescent="0.3"/>
  <cols>
    <col min="1" max="1" width="5.33203125" style="2" customWidth="1"/>
    <col min="2" max="2" width="50.6640625" style="2" customWidth="1"/>
    <col min="3" max="3" width="21.6640625" style="2" bestFit="1" customWidth="1"/>
    <col min="4" max="5" width="16.109375" style="2" customWidth="1"/>
    <col min="6" max="6" width="20.5546875" style="2" bestFit="1" customWidth="1"/>
    <col min="7" max="10" width="16.109375" style="2" customWidth="1"/>
    <col min="11" max="16384" width="9.109375" style="2"/>
  </cols>
  <sheetData>
    <row r="1" spans="1:15" ht="12.75" x14ac:dyDescent="0.2">
      <c r="A1" s="483" t="s">
        <v>0</v>
      </c>
      <c r="B1" s="483"/>
      <c r="C1" s="483"/>
      <c r="D1" s="483"/>
      <c r="E1" s="483"/>
      <c r="F1" s="483"/>
      <c r="G1" s="483"/>
      <c r="H1" s="483"/>
      <c r="I1" s="483"/>
      <c r="J1" s="483"/>
      <c r="K1" s="1"/>
      <c r="L1" s="1"/>
      <c r="M1" s="1"/>
      <c r="N1" s="1"/>
      <c r="O1" s="1"/>
    </row>
    <row r="2" spans="1:15" ht="12.75" x14ac:dyDescent="0.2">
      <c r="A2" s="483" t="str">
        <f>'Delivery Rate Change Calc'!A2:H2</f>
        <v>2018 Electric Decoupling Filing</v>
      </c>
      <c r="B2" s="483"/>
      <c r="C2" s="483"/>
      <c r="D2" s="483"/>
      <c r="E2" s="483"/>
      <c r="F2" s="483"/>
      <c r="G2" s="483"/>
      <c r="H2" s="483"/>
      <c r="I2" s="483"/>
      <c r="J2" s="483"/>
      <c r="K2" s="1"/>
      <c r="L2" s="1"/>
      <c r="M2" s="1"/>
      <c r="N2" s="1"/>
      <c r="O2" s="1"/>
    </row>
    <row r="3" spans="1:15" ht="12.75" x14ac:dyDescent="0.2">
      <c r="A3" s="483" t="s">
        <v>275</v>
      </c>
      <c r="B3" s="483"/>
      <c r="C3" s="483"/>
      <c r="D3" s="483"/>
      <c r="E3" s="483"/>
      <c r="F3" s="483"/>
      <c r="G3" s="483"/>
      <c r="H3" s="483"/>
      <c r="I3" s="483"/>
      <c r="J3" s="483"/>
      <c r="K3" s="1"/>
      <c r="L3" s="1"/>
      <c r="M3" s="1"/>
      <c r="N3" s="1"/>
      <c r="O3" s="1"/>
    </row>
    <row r="4" spans="1:15" ht="12.75" x14ac:dyDescent="0.2">
      <c r="A4" s="483" t="str">
        <f>'Delivery Rate Change Calc'!A4:H4</f>
        <v>Proposed Effective May 1, 2018</v>
      </c>
      <c r="B4" s="483"/>
      <c r="C4" s="483"/>
      <c r="D4" s="483"/>
      <c r="E4" s="483"/>
      <c r="F4" s="483"/>
      <c r="G4" s="483"/>
      <c r="H4" s="483"/>
      <c r="I4" s="483"/>
      <c r="J4" s="483"/>
      <c r="K4" s="1"/>
      <c r="L4" s="1"/>
      <c r="M4" s="1"/>
      <c r="N4" s="1"/>
      <c r="O4" s="1"/>
    </row>
    <row r="5" spans="1:15" ht="12.75" x14ac:dyDescent="0.2">
      <c r="A5" s="3"/>
      <c r="B5" s="3"/>
      <c r="C5" s="3"/>
      <c r="D5" s="3"/>
      <c r="E5" s="3"/>
      <c r="F5" s="3"/>
    </row>
    <row r="6" spans="1:15" ht="12.75" customHeight="1" x14ac:dyDescent="0.2">
      <c r="A6" s="3"/>
      <c r="B6" s="3"/>
      <c r="C6" s="3"/>
      <c r="D6" s="3"/>
      <c r="E6" s="4"/>
      <c r="F6" s="4"/>
    </row>
    <row r="7" spans="1:15" ht="12.75" customHeight="1" x14ac:dyDescent="0.2">
      <c r="A7" s="5" t="s">
        <v>2</v>
      </c>
      <c r="B7" s="3"/>
      <c r="C7" s="3"/>
      <c r="D7" s="6" t="s">
        <v>3</v>
      </c>
      <c r="E7" s="6" t="s">
        <v>4</v>
      </c>
      <c r="F7" s="6" t="s">
        <v>4</v>
      </c>
      <c r="G7" s="6" t="s">
        <v>3</v>
      </c>
      <c r="H7" s="6" t="s">
        <v>4</v>
      </c>
      <c r="I7" s="6" t="s">
        <v>4</v>
      </c>
      <c r="J7" s="6" t="s">
        <v>4</v>
      </c>
    </row>
    <row r="8" spans="1:15" ht="12.75" x14ac:dyDescent="0.2">
      <c r="A8" s="7" t="s">
        <v>5</v>
      </c>
      <c r="B8" s="8"/>
      <c r="C8" s="7" t="s">
        <v>6</v>
      </c>
      <c r="D8" s="7">
        <v>7</v>
      </c>
      <c r="E8" s="7" t="s">
        <v>7</v>
      </c>
      <c r="F8" s="7" t="s">
        <v>8</v>
      </c>
      <c r="G8" s="7">
        <v>40</v>
      </c>
      <c r="H8" s="7" t="s">
        <v>24</v>
      </c>
      <c r="I8" s="7" t="s">
        <v>25</v>
      </c>
      <c r="J8" s="7" t="s">
        <v>268</v>
      </c>
    </row>
    <row r="9" spans="1:15" ht="12.75" x14ac:dyDescent="0.2">
      <c r="A9" s="9"/>
      <c r="B9" s="10" t="s">
        <v>9</v>
      </c>
      <c r="C9" s="10" t="s">
        <v>10</v>
      </c>
      <c r="D9" s="10" t="s">
        <v>11</v>
      </c>
      <c r="E9" s="10" t="s">
        <v>12</v>
      </c>
      <c r="F9" s="10" t="s">
        <v>13</v>
      </c>
      <c r="G9" s="10" t="s">
        <v>14</v>
      </c>
      <c r="H9" s="10" t="s">
        <v>67</v>
      </c>
      <c r="I9" s="10" t="s">
        <v>68</v>
      </c>
      <c r="J9" s="10" t="s">
        <v>69</v>
      </c>
    </row>
    <row r="10" spans="1:15" ht="12.75" x14ac:dyDescent="0.2">
      <c r="A10" s="10"/>
      <c r="B10" s="11"/>
      <c r="C10" s="10"/>
      <c r="D10" s="10"/>
      <c r="E10" s="10"/>
      <c r="F10" s="10"/>
    </row>
    <row r="11" spans="1:15" ht="12.75" x14ac:dyDescent="0.2">
      <c r="A11" s="10">
        <v>1</v>
      </c>
      <c r="B11" s="9"/>
      <c r="C11" s="10"/>
      <c r="D11" s="12"/>
      <c r="E11" s="12"/>
      <c r="F11" s="12"/>
      <c r="G11" s="12"/>
      <c r="H11" s="12"/>
      <c r="I11" s="12"/>
      <c r="J11" s="12"/>
    </row>
    <row r="12" spans="1:15" ht="12.75" x14ac:dyDescent="0.2">
      <c r="A12" s="10">
        <f t="shared" ref="A12:A32" si="0">A11+1</f>
        <v>2</v>
      </c>
      <c r="B12" s="9" t="s">
        <v>271</v>
      </c>
      <c r="C12" s="10" t="s">
        <v>643</v>
      </c>
      <c r="D12" s="13">
        <f>'FPC Deferral Balance'!D20</f>
        <v>0</v>
      </c>
      <c r="E12" s="13">
        <f>'FPC Deferral Balance'!E20</f>
        <v>0</v>
      </c>
      <c r="F12" s="13">
        <f>'FPC Deferral Balance'!F20</f>
        <v>0</v>
      </c>
      <c r="G12" s="13">
        <f>'FPC Deferral Balance'!G20</f>
        <v>0</v>
      </c>
      <c r="H12" s="13">
        <f>'FPC Deferral Balance'!H20</f>
        <v>0</v>
      </c>
      <c r="I12" s="13">
        <f>'FPC Deferral Balance'!I20</f>
        <v>0</v>
      </c>
      <c r="J12" s="13">
        <f>'FPC Deferral Balance'!J20</f>
        <v>0</v>
      </c>
    </row>
    <row r="13" spans="1:15" ht="12.75" x14ac:dyDescent="0.2">
      <c r="A13" s="10">
        <f t="shared" si="0"/>
        <v>3</v>
      </c>
      <c r="B13" s="9"/>
      <c r="C13" s="10"/>
      <c r="D13" s="12"/>
      <c r="E13" s="12"/>
      <c r="F13" s="12"/>
      <c r="G13" s="12"/>
      <c r="H13" s="12"/>
      <c r="I13" s="12"/>
      <c r="J13" s="12"/>
    </row>
    <row r="14" spans="1:15" ht="12.75" x14ac:dyDescent="0.2">
      <c r="A14" s="10">
        <f t="shared" si="0"/>
        <v>4</v>
      </c>
      <c r="B14" s="9" t="s">
        <v>272</v>
      </c>
      <c r="C14" s="10" t="s">
        <v>643</v>
      </c>
      <c r="D14" s="13">
        <f>'FPC Deferral Balance'!D22</f>
        <v>1356142.3816299278</v>
      </c>
      <c r="E14" s="13">
        <f>'FPC Deferral Balance'!E22</f>
        <v>462610.80064175662</v>
      </c>
      <c r="F14" s="13">
        <f>'FPC Deferral Balance'!F22</f>
        <v>677714.0853487975</v>
      </c>
      <c r="G14" s="13">
        <f>'FPC Deferral Balance'!G22</f>
        <v>274905.3034945915</v>
      </c>
      <c r="H14" s="13">
        <f>'FPC Deferral Balance'!H22</f>
        <v>587996.12681727787</v>
      </c>
      <c r="I14" s="13">
        <f>'FPC Deferral Balance'!I22</f>
        <v>205207.80545283106</v>
      </c>
      <c r="J14" s="13">
        <f>'FPC Deferral Balance'!J22</f>
        <v>133735.32261499015</v>
      </c>
    </row>
    <row r="15" spans="1:15" ht="12.75" x14ac:dyDescent="0.2">
      <c r="A15" s="10">
        <f t="shared" si="0"/>
        <v>5</v>
      </c>
      <c r="B15" s="9"/>
      <c r="C15" s="10"/>
      <c r="D15" s="13"/>
      <c r="E15" s="13"/>
      <c r="F15" s="13"/>
      <c r="G15" s="13"/>
      <c r="H15" s="13"/>
      <c r="I15" s="13"/>
      <c r="J15" s="13"/>
    </row>
    <row r="16" spans="1:15" ht="12.75" x14ac:dyDescent="0.2">
      <c r="A16" s="10">
        <f t="shared" si="0"/>
        <v>6</v>
      </c>
      <c r="B16" s="9" t="s">
        <v>273</v>
      </c>
      <c r="C16" s="10" t="s">
        <v>643</v>
      </c>
      <c r="D16" s="13">
        <f>'FPC Deferral Balance'!D24</f>
        <v>-2529.5330106437937</v>
      </c>
      <c r="E16" s="13">
        <f>'FPC Deferral Balance'!E24</f>
        <v>-391.86445473088992</v>
      </c>
      <c r="F16" s="13">
        <f>'FPC Deferral Balance'!F24</f>
        <v>-66.192437205082811</v>
      </c>
      <c r="G16" s="13">
        <f>'FPC Deferral Balance'!G24</f>
        <v>237.84108964222492</v>
      </c>
      <c r="H16" s="13">
        <f>'FPC Deferral Balance'!H24</f>
        <v>245.63370834759579</v>
      </c>
      <c r="I16" s="13">
        <f>'FPC Deferral Balance'!I24</f>
        <v>-159.12601328837957</v>
      </c>
      <c r="J16" s="13">
        <f>'FPC Deferral Balance'!J24</f>
        <v>0</v>
      </c>
    </row>
    <row r="17" spans="1:10" ht="12.75" x14ac:dyDescent="0.2">
      <c r="A17" s="10">
        <f t="shared" si="0"/>
        <v>7</v>
      </c>
      <c r="B17" s="9"/>
      <c r="C17" s="10"/>
      <c r="D17" s="13"/>
      <c r="E17" s="13"/>
      <c r="F17" s="13"/>
      <c r="G17" s="13"/>
      <c r="H17" s="13"/>
      <c r="I17" s="13"/>
      <c r="J17" s="13"/>
    </row>
    <row r="18" spans="1:10" ht="12.75" x14ac:dyDescent="0.2">
      <c r="A18" s="10">
        <f t="shared" si="0"/>
        <v>8</v>
      </c>
      <c r="B18" s="9" t="s">
        <v>274</v>
      </c>
      <c r="C18" s="10"/>
      <c r="D18" s="248">
        <v>0</v>
      </c>
      <c r="E18" s="248">
        <v>0</v>
      </c>
      <c r="F18" s="248">
        <v>0</v>
      </c>
      <c r="G18" s="248">
        <v>0</v>
      </c>
      <c r="H18" s="248">
        <v>0</v>
      </c>
      <c r="I18" s="248">
        <v>0</v>
      </c>
      <c r="J18" s="248">
        <v>0</v>
      </c>
    </row>
    <row r="19" spans="1:10" ht="12.75" x14ac:dyDescent="0.2">
      <c r="A19" s="10">
        <f t="shared" si="0"/>
        <v>9</v>
      </c>
      <c r="B19" s="9"/>
      <c r="C19" s="10"/>
      <c r="D19" s="12"/>
      <c r="E19" s="12"/>
      <c r="F19" s="12"/>
      <c r="G19" s="12"/>
      <c r="H19" s="12"/>
      <c r="I19" s="12"/>
      <c r="J19" s="12"/>
    </row>
    <row r="20" spans="1:10" ht="12.75" x14ac:dyDescent="0.2">
      <c r="A20" s="10">
        <f t="shared" si="0"/>
        <v>10</v>
      </c>
      <c r="B20" s="9" t="s">
        <v>16</v>
      </c>
      <c r="C20" s="10" t="str">
        <f>"("&amp;A12&amp;")+("&amp;A14&amp;")+("&amp;A16&amp;")+("&amp;A18&amp;")"</f>
        <v>(2)+(4)+(6)+(8)</v>
      </c>
      <c r="D20" s="12">
        <f>D12+D14+D16+D18</f>
        <v>1353612.8486192839</v>
      </c>
      <c r="E20" s="12">
        <f t="shared" ref="E20:G20" si="1">E12+E14+E16+E18</f>
        <v>462218.93618702574</v>
      </c>
      <c r="F20" s="12">
        <f t="shared" si="1"/>
        <v>677647.89291159238</v>
      </c>
      <c r="G20" s="12">
        <f t="shared" si="1"/>
        <v>275143.1445842337</v>
      </c>
      <c r="H20" s="12">
        <f t="shared" ref="H20:I20" si="2">H12+H14+H16+H18</f>
        <v>588241.76052562543</v>
      </c>
      <c r="I20" s="12">
        <f t="shared" si="2"/>
        <v>205048.67943954267</v>
      </c>
      <c r="J20" s="12">
        <f t="shared" ref="J20" si="3">J12+J14+J16+J18</f>
        <v>133735.32261499015</v>
      </c>
    </row>
    <row r="21" spans="1:10" ht="12.75" x14ac:dyDescent="0.2">
      <c r="A21" s="10">
        <f t="shared" si="0"/>
        <v>11</v>
      </c>
      <c r="B21" s="9"/>
      <c r="C21" s="10"/>
      <c r="D21" s="12"/>
      <c r="E21" s="12"/>
      <c r="F21" s="12"/>
      <c r="G21" s="12"/>
      <c r="H21" s="12"/>
      <c r="I21" s="12"/>
      <c r="J21" s="12"/>
    </row>
    <row r="22" spans="1:10" ht="12.75" x14ac:dyDescent="0.2">
      <c r="A22" s="10">
        <f t="shared" si="0"/>
        <v>12</v>
      </c>
      <c r="B22" s="9" t="s">
        <v>17</v>
      </c>
      <c r="C22" s="10" t="s">
        <v>640</v>
      </c>
      <c r="D22" s="15">
        <f>Forecast!P8</f>
        <v>10637302206</v>
      </c>
      <c r="E22" s="15">
        <f>Forecast!P10</f>
        <v>3012276888</v>
      </c>
      <c r="F22" s="15">
        <f>Forecast!P22</f>
        <v>3147073863</v>
      </c>
      <c r="G22" s="15">
        <f>Forecast!P16</f>
        <v>626649491</v>
      </c>
      <c r="H22" s="15">
        <f>Forecast!P12</f>
        <v>1937803470</v>
      </c>
      <c r="I22" s="15">
        <f>Forecast!P14</f>
        <v>1335864224</v>
      </c>
      <c r="J22" s="15">
        <f>Forecast!P23</f>
        <v>656807891</v>
      </c>
    </row>
    <row r="23" spans="1:10" ht="12.75" x14ac:dyDescent="0.2">
      <c r="A23" s="10">
        <f t="shared" si="0"/>
        <v>13</v>
      </c>
      <c r="B23" s="3"/>
      <c r="C23" s="3"/>
      <c r="D23" s="3"/>
      <c r="E23" s="3"/>
      <c r="F23" s="3"/>
      <c r="G23" s="3"/>
      <c r="H23" s="3"/>
      <c r="I23" s="3"/>
      <c r="J23" s="3"/>
    </row>
    <row r="24" spans="1:10" ht="13.5" thickBot="1" x14ac:dyDescent="0.25">
      <c r="A24" s="10">
        <f t="shared" si="0"/>
        <v>14</v>
      </c>
      <c r="B24" s="9" t="s">
        <v>18</v>
      </c>
      <c r="C24" s="10" t="str">
        <f>"("&amp;A20&amp;") / ("&amp;A22&amp;")"</f>
        <v>(10) / (12)</v>
      </c>
      <c r="D24" s="16">
        <f>ROUND(D20/D22,6)</f>
        <v>1.27E-4</v>
      </c>
      <c r="E24" s="16">
        <f t="shared" ref="E24:G24" si="4">ROUND(E20/E22,6)</f>
        <v>1.5300000000000001E-4</v>
      </c>
      <c r="F24" s="16">
        <f t="shared" si="4"/>
        <v>2.1499999999999999E-4</v>
      </c>
      <c r="G24" s="16">
        <f t="shared" si="4"/>
        <v>4.3899999999999999E-4</v>
      </c>
      <c r="H24" s="16">
        <f t="shared" ref="H24:I24" si="5">ROUND(H20/H22,6)</f>
        <v>3.0400000000000002E-4</v>
      </c>
      <c r="I24" s="16">
        <f t="shared" si="5"/>
        <v>1.5300000000000001E-4</v>
      </c>
      <c r="J24" s="16">
        <f t="shared" ref="J24" si="6">ROUND(J20/J22,6)</f>
        <v>2.04E-4</v>
      </c>
    </row>
    <row r="25" spans="1:10" ht="13.5" thickTop="1" x14ac:dyDescent="0.2">
      <c r="A25" s="10">
        <f t="shared" si="0"/>
        <v>15</v>
      </c>
      <c r="B25" s="3"/>
      <c r="C25" s="3"/>
      <c r="D25" s="3"/>
      <c r="E25" s="3"/>
      <c r="F25" s="3"/>
      <c r="G25" s="3"/>
      <c r="H25" s="3"/>
      <c r="I25" s="3"/>
      <c r="J25" s="3"/>
    </row>
    <row r="26" spans="1:10" x14ac:dyDescent="0.3">
      <c r="A26" s="10">
        <f t="shared" si="0"/>
        <v>16</v>
      </c>
      <c r="B26" s="9" t="s">
        <v>19</v>
      </c>
      <c r="C26" s="10" t="s">
        <v>641</v>
      </c>
      <c r="D26" s="17">
        <f>'Rate Test'!D41</f>
        <v>1.27E-4</v>
      </c>
      <c r="E26" s="17">
        <f>'Rate Test'!E41</f>
        <v>1.5300000000000001E-4</v>
      </c>
      <c r="F26" s="17">
        <f>'Rate Test'!F41</f>
        <v>2.1499999999999999E-4</v>
      </c>
      <c r="G26" s="17">
        <f>'Rate Test'!G41</f>
        <v>4.3899999999999999E-4</v>
      </c>
      <c r="H26" s="17">
        <f>'Rate Test 26&amp;31'!D47</f>
        <v>3.0400000000000002E-4</v>
      </c>
      <c r="I26" s="17">
        <f>'Rate Test 26&amp;31'!E47</f>
        <v>1.5300000000000001E-4</v>
      </c>
      <c r="J26" s="17">
        <f>'Rate Test'!H41</f>
        <v>2.04E-4</v>
      </c>
    </row>
    <row r="27" spans="1:10" x14ac:dyDescent="0.3">
      <c r="A27" s="10">
        <f t="shared" si="0"/>
        <v>17</v>
      </c>
      <c r="B27" s="9"/>
      <c r="C27" s="10"/>
      <c r="D27" s="3"/>
      <c r="E27" s="3"/>
      <c r="F27" s="3"/>
      <c r="G27" s="3"/>
      <c r="H27" s="3"/>
      <c r="I27" s="3"/>
      <c r="J27" s="3"/>
    </row>
    <row r="28" spans="1:10" x14ac:dyDescent="0.3">
      <c r="A28" s="10">
        <f t="shared" si="0"/>
        <v>18</v>
      </c>
      <c r="B28" s="9" t="s">
        <v>20</v>
      </c>
      <c r="C28" s="10" t="s">
        <v>21</v>
      </c>
      <c r="D28" s="12">
        <f>IF(D24=D26,D14,(D14-((D24-D26)*D22)))</f>
        <v>1356142.3816299278</v>
      </c>
      <c r="E28" s="12">
        <f t="shared" ref="E28:G28" si="7">IF(E24=E26,E14,(E14-((E24-E26)*E22)))</f>
        <v>462610.80064175662</v>
      </c>
      <c r="F28" s="12">
        <f t="shared" si="7"/>
        <v>677714.0853487975</v>
      </c>
      <c r="G28" s="12">
        <f t="shared" si="7"/>
        <v>274905.3034945915</v>
      </c>
      <c r="H28" s="12">
        <f t="shared" ref="H28:I28" si="8">IF(H24=H26,H14,(H14-((H24-H26)*H22)))</f>
        <v>587996.12681727787</v>
      </c>
      <c r="I28" s="12">
        <f t="shared" si="8"/>
        <v>205207.80545283106</v>
      </c>
      <c r="J28" s="12">
        <f t="shared" ref="J28" si="9">IF(J24=J26,J14,(J14-((J24-J26)*J22)))</f>
        <v>133735.32261499015</v>
      </c>
    </row>
    <row r="29" spans="1:10" x14ac:dyDescent="0.3">
      <c r="A29" s="10">
        <f t="shared" si="0"/>
        <v>19</v>
      </c>
      <c r="B29" s="3"/>
      <c r="C29" s="3"/>
      <c r="D29" s="12"/>
      <c r="E29" s="18"/>
      <c r="F29" s="18"/>
      <c r="G29" s="18"/>
      <c r="H29" s="18"/>
      <c r="I29" s="18"/>
      <c r="J29" s="18"/>
    </row>
    <row r="30" spans="1:10" x14ac:dyDescent="0.3">
      <c r="A30" s="10">
        <f t="shared" si="0"/>
        <v>20</v>
      </c>
      <c r="B30" s="9" t="s">
        <v>22</v>
      </c>
      <c r="C30" s="10" t="str">
        <f>"("&amp;A12&amp;")+("&amp;A16&amp;")+("&amp;A18&amp;")+("&amp;A28&amp;")"</f>
        <v>(2)+(6)+(8)+(18)</v>
      </c>
      <c r="D30" s="12">
        <f>D28+D12+D16+D18</f>
        <v>1353612.8486192839</v>
      </c>
      <c r="E30" s="18">
        <f>E28+E12+E16+E18</f>
        <v>462218.93618702574</v>
      </c>
      <c r="F30" s="18">
        <f>F28+F12+F16+F18</f>
        <v>677647.89291159238</v>
      </c>
      <c r="G30" s="18">
        <f>G28+G12+G16+G18</f>
        <v>275143.1445842337</v>
      </c>
      <c r="H30" s="18">
        <f t="shared" ref="H30:I30" si="10">H28+H12+H16+H18</f>
        <v>588241.76052562543</v>
      </c>
      <c r="I30" s="18">
        <f t="shared" si="10"/>
        <v>205048.67943954267</v>
      </c>
      <c r="J30" s="18">
        <f t="shared" ref="J30" si="11">J28+J12+J16+J18</f>
        <v>133735.32261499015</v>
      </c>
    </row>
    <row r="31" spans="1:10" x14ac:dyDescent="0.3">
      <c r="A31" s="10">
        <f t="shared" si="0"/>
        <v>21</v>
      </c>
      <c r="B31" s="3"/>
      <c r="C31" s="3"/>
      <c r="D31" s="9"/>
      <c r="E31" s="9"/>
      <c r="F31" s="9"/>
      <c r="G31" s="9"/>
      <c r="H31" s="9"/>
      <c r="I31" s="9"/>
      <c r="J31" s="9"/>
    </row>
    <row r="32" spans="1:10" x14ac:dyDescent="0.3">
      <c r="A32" s="10">
        <f t="shared" si="0"/>
        <v>22</v>
      </c>
      <c r="B32" s="9" t="s">
        <v>23</v>
      </c>
      <c r="C32" s="10" t="str">
        <f>"("&amp;A$30&amp;") - ("&amp;A20&amp;")"</f>
        <v>(20) - (10)</v>
      </c>
      <c r="D32" s="18">
        <f>D30-D20</f>
        <v>0</v>
      </c>
      <c r="E32" s="18">
        <f t="shared" ref="E32:G32" si="12">E30-E20</f>
        <v>0</v>
      </c>
      <c r="F32" s="18">
        <f t="shared" si="12"/>
        <v>0</v>
      </c>
      <c r="G32" s="18">
        <f t="shared" si="12"/>
        <v>0</v>
      </c>
      <c r="H32" s="18">
        <f t="shared" ref="H32:I32" si="13">H30-H20</f>
        <v>0</v>
      </c>
      <c r="I32" s="18">
        <f t="shared" si="13"/>
        <v>0</v>
      </c>
      <c r="J32" s="18">
        <f t="shared" ref="J32" si="14">J30-J20</f>
        <v>0</v>
      </c>
    </row>
    <row r="33" spans="1:6" x14ac:dyDescent="0.3">
      <c r="A33" s="3"/>
      <c r="B33" s="9"/>
      <c r="C33" s="3"/>
      <c r="D33" s="3"/>
      <c r="E33" s="3"/>
      <c r="F33" s="3"/>
    </row>
    <row r="34" spans="1:6" x14ac:dyDescent="0.3">
      <c r="B34" s="9"/>
    </row>
  </sheetData>
  <mergeCells count="4">
    <mergeCell ref="A1:J1"/>
    <mergeCell ref="A2:J2"/>
    <mergeCell ref="A3:J3"/>
    <mergeCell ref="A4:J4"/>
  </mergeCells>
  <printOptions horizontalCentered="1"/>
  <pageMargins left="0.7" right="0.7" top="0.75" bottom="0.75" header="0.3" footer="0.3"/>
  <pageSetup scale="62" orientation="landscape" blackAndWhite="1" r:id="rId1"/>
  <headerFooter>
    <oddHeader>&amp;RAdvice No. 2018-xx
Exhibit No. 3</oddHeader>
    <oddFooter>&amp;L&amp;F
&amp;A&amp;R&amp;D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R31"/>
  <sheetViews>
    <sheetView zoomScaleNormal="100" workbookViewId="0">
      <selection activeCell="C48" sqref="C48"/>
    </sheetView>
  </sheetViews>
  <sheetFormatPr defaultColWidth="9.109375" defaultRowHeight="15" customHeight="1" x14ac:dyDescent="0.25"/>
  <cols>
    <col min="1" max="1" width="5.5546875" style="64" bestFit="1" customWidth="1"/>
    <col min="2" max="2" width="3.33203125" style="64" customWidth="1"/>
    <col min="3" max="3" width="33.88671875" style="85" customWidth="1"/>
    <col min="4" max="4" width="9.88671875" style="85" bestFit="1" customWidth="1"/>
    <col min="5" max="5" width="17.33203125" style="85" customWidth="1"/>
    <col min="6" max="6" width="6.109375" style="64" customWidth="1"/>
    <col min="7" max="8" width="15.44140625" style="64" customWidth="1"/>
    <col min="9" max="10" width="9.109375" style="64" customWidth="1"/>
    <col min="11" max="16384" width="9.109375" style="64"/>
  </cols>
  <sheetData>
    <row r="1" spans="1:18" ht="15" customHeight="1" x14ac:dyDescent="0.25">
      <c r="A1" s="483" t="s">
        <v>0</v>
      </c>
      <c r="B1" s="483"/>
      <c r="C1" s="483"/>
      <c r="D1" s="483"/>
      <c r="E1" s="483"/>
      <c r="F1" s="483"/>
      <c r="G1" s="483"/>
      <c r="H1" s="483"/>
      <c r="I1" s="73"/>
      <c r="J1" s="74"/>
      <c r="K1" s="74"/>
      <c r="L1" s="74"/>
      <c r="M1" s="74"/>
      <c r="N1" s="74"/>
      <c r="O1" s="74"/>
    </row>
    <row r="2" spans="1:18" ht="15" customHeight="1" x14ac:dyDescent="0.25">
      <c r="A2" s="485" t="str">
        <f>'Delivery Rate Change Calc'!A2:H2</f>
        <v>2018 Electric Decoupling Filing</v>
      </c>
      <c r="B2" s="485"/>
      <c r="C2" s="485"/>
      <c r="D2" s="485"/>
      <c r="E2" s="485"/>
      <c r="F2" s="485"/>
      <c r="G2" s="485"/>
      <c r="H2" s="485"/>
      <c r="I2" s="73"/>
      <c r="J2" s="74"/>
      <c r="K2" s="74"/>
      <c r="L2" s="74"/>
      <c r="M2" s="74"/>
      <c r="N2" s="74"/>
      <c r="O2" s="74"/>
    </row>
    <row r="3" spans="1:18" ht="15" customHeight="1" x14ac:dyDescent="0.25">
      <c r="A3" s="483" t="s">
        <v>466</v>
      </c>
      <c r="B3" s="483"/>
      <c r="C3" s="483"/>
      <c r="D3" s="483"/>
      <c r="E3" s="483"/>
      <c r="F3" s="483"/>
      <c r="G3" s="483"/>
      <c r="H3" s="483"/>
      <c r="I3" s="73"/>
      <c r="J3" s="74"/>
      <c r="K3" s="74"/>
      <c r="L3" s="74"/>
      <c r="M3" s="74"/>
      <c r="N3" s="74"/>
      <c r="O3" s="74"/>
    </row>
    <row r="4" spans="1:18" ht="15" customHeight="1" x14ac:dyDescent="0.25">
      <c r="A4" s="485" t="str">
        <f>'Delivery Rate Change Calc'!A4:H4</f>
        <v>Proposed Effective May 1, 2018</v>
      </c>
      <c r="B4" s="485"/>
      <c r="C4" s="485"/>
      <c r="D4" s="485"/>
      <c r="E4" s="485"/>
      <c r="F4" s="485"/>
      <c r="G4" s="485"/>
      <c r="H4" s="485"/>
      <c r="I4" s="75"/>
      <c r="J4" s="76"/>
      <c r="K4" s="76"/>
      <c r="L4" s="76"/>
      <c r="M4" s="76"/>
      <c r="N4" s="76"/>
      <c r="O4" s="76"/>
      <c r="P4" s="77"/>
      <c r="Q4" s="77"/>
      <c r="R4" s="77"/>
    </row>
    <row r="5" spans="1:18" ht="15" customHeight="1" x14ac:dyDescent="0.25">
      <c r="B5" s="78"/>
      <c r="C5" s="78"/>
      <c r="D5" s="78"/>
      <c r="E5" s="78"/>
      <c r="F5" s="79"/>
      <c r="G5" s="76"/>
      <c r="H5" s="76"/>
      <c r="I5" s="75"/>
      <c r="J5" s="76"/>
      <c r="K5" s="76"/>
      <c r="L5" s="76"/>
      <c r="M5" s="76"/>
      <c r="N5" s="76"/>
      <c r="O5" s="76"/>
      <c r="P5" s="77"/>
      <c r="Q5" s="77"/>
      <c r="R5" s="77"/>
    </row>
    <row r="6" spans="1:18" ht="15" customHeight="1" x14ac:dyDescent="0.25">
      <c r="B6" s="78"/>
      <c r="C6" s="78"/>
      <c r="D6" s="78"/>
      <c r="E6" s="80" t="s">
        <v>100</v>
      </c>
      <c r="F6" s="79"/>
      <c r="G6" s="484" t="s">
        <v>101</v>
      </c>
      <c r="H6" s="484"/>
      <c r="I6" s="75"/>
      <c r="J6" s="76"/>
      <c r="K6" s="76"/>
      <c r="L6" s="76"/>
      <c r="M6" s="76"/>
      <c r="N6" s="76"/>
      <c r="O6" s="76"/>
      <c r="P6" s="77"/>
      <c r="Q6" s="77"/>
      <c r="R6" s="77"/>
    </row>
    <row r="7" spans="1:18" ht="15" customHeight="1" x14ac:dyDescent="0.25">
      <c r="A7" s="6" t="s">
        <v>2</v>
      </c>
      <c r="C7" s="80"/>
      <c r="D7" s="80"/>
      <c r="E7" s="80" t="s">
        <v>102</v>
      </c>
      <c r="F7" s="80"/>
      <c r="G7" s="81" t="s">
        <v>103</v>
      </c>
      <c r="H7" s="64" t="s">
        <v>104</v>
      </c>
      <c r="I7" s="74"/>
      <c r="J7" s="74"/>
      <c r="K7" s="74"/>
      <c r="L7" s="74"/>
      <c r="M7" s="74"/>
      <c r="N7" s="74"/>
      <c r="O7" s="74"/>
    </row>
    <row r="8" spans="1:18" ht="15" customHeight="1" x14ac:dyDescent="0.25">
      <c r="A8" s="57" t="s">
        <v>5</v>
      </c>
      <c r="B8" s="82"/>
      <c r="C8" s="83"/>
      <c r="D8" s="83" t="s">
        <v>105</v>
      </c>
      <c r="E8" s="83" t="s">
        <v>106</v>
      </c>
      <c r="F8" s="80"/>
      <c r="G8" s="83" t="s">
        <v>107</v>
      </c>
      <c r="H8" s="83" t="s">
        <v>107</v>
      </c>
      <c r="I8" s="74"/>
      <c r="J8" s="83" t="s">
        <v>85</v>
      </c>
      <c r="K8" s="74"/>
      <c r="L8" s="74"/>
      <c r="M8" s="74"/>
      <c r="N8" s="74"/>
      <c r="O8" s="74"/>
    </row>
    <row r="9" spans="1:18" ht="15" customHeight="1" x14ac:dyDescent="0.25">
      <c r="A9" s="84"/>
      <c r="B9" s="85"/>
      <c r="C9" s="80" t="s">
        <v>9</v>
      </c>
      <c r="D9" s="80" t="s">
        <v>10</v>
      </c>
      <c r="E9" s="10" t="s">
        <v>11</v>
      </c>
      <c r="F9" s="10"/>
      <c r="G9" s="10" t="s">
        <v>12</v>
      </c>
      <c r="H9" s="10" t="s">
        <v>13</v>
      </c>
      <c r="I9" s="74"/>
      <c r="J9" s="74"/>
      <c r="K9" s="74"/>
      <c r="L9" s="74"/>
      <c r="M9" s="74"/>
      <c r="N9" s="74"/>
      <c r="O9" s="74"/>
    </row>
    <row r="10" spans="1:18" ht="15" customHeight="1" x14ac:dyDescent="0.25">
      <c r="A10" s="10">
        <v>1</v>
      </c>
      <c r="B10" s="86" t="s">
        <v>108</v>
      </c>
      <c r="C10" s="46"/>
      <c r="D10" s="80"/>
      <c r="E10" s="10"/>
      <c r="F10" s="80"/>
      <c r="G10" s="74"/>
      <c r="H10" s="74"/>
      <c r="I10" s="74"/>
      <c r="J10" s="74"/>
      <c r="K10" s="74"/>
      <c r="L10" s="74"/>
      <c r="M10" s="74"/>
      <c r="N10" s="74"/>
      <c r="O10" s="74"/>
    </row>
    <row r="11" spans="1:18" ht="15" customHeight="1" x14ac:dyDescent="0.25">
      <c r="A11" s="10">
        <f>A10+1</f>
        <v>2</v>
      </c>
      <c r="B11" s="46"/>
      <c r="C11" s="87" t="s">
        <v>109</v>
      </c>
      <c r="D11" s="85" t="s">
        <v>110</v>
      </c>
      <c r="E11" s="88">
        <f>SUM(G11:H11)</f>
        <v>-1.1280000000000001E-3</v>
      </c>
      <c r="F11" s="89"/>
      <c r="G11" s="90">
        <f>'Delivery Rate Change Calc'!D26</f>
        <v>-1.255E-3</v>
      </c>
      <c r="H11" s="90">
        <f>'FPC Rate Change Calc'!D26</f>
        <v>1.27E-4</v>
      </c>
      <c r="I11" s="74"/>
      <c r="J11" s="91">
        <f>E11-'Rate Test'!D43</f>
        <v>0</v>
      </c>
      <c r="K11" s="74"/>
      <c r="L11" s="74"/>
      <c r="M11" s="74"/>
      <c r="N11" s="74"/>
      <c r="O11" s="74"/>
    </row>
    <row r="12" spans="1:18" ht="15" customHeight="1" x14ac:dyDescent="0.25">
      <c r="A12" s="10">
        <f t="shared" ref="A12:A31" si="0">A11+1</f>
        <v>3</v>
      </c>
      <c r="B12" s="46"/>
      <c r="C12" s="64"/>
      <c r="E12" s="90"/>
      <c r="F12" s="89"/>
      <c r="G12" s="90"/>
      <c r="H12" s="90"/>
      <c r="I12" s="74"/>
      <c r="J12" s="74"/>
      <c r="K12" s="74"/>
      <c r="L12" s="74"/>
      <c r="M12" s="74"/>
      <c r="N12" s="74"/>
      <c r="O12" s="74"/>
    </row>
    <row r="13" spans="1:18" ht="15" customHeight="1" x14ac:dyDescent="0.25">
      <c r="A13" s="10">
        <f t="shared" si="0"/>
        <v>4</v>
      </c>
      <c r="B13" s="86" t="s">
        <v>111</v>
      </c>
      <c r="C13" s="46"/>
      <c r="D13" s="80"/>
      <c r="E13" s="90"/>
      <c r="F13" s="89"/>
      <c r="G13" s="90"/>
      <c r="H13" s="90"/>
      <c r="I13" s="74"/>
      <c r="J13" s="74"/>
      <c r="K13" s="74"/>
      <c r="L13" s="74"/>
      <c r="M13" s="74"/>
      <c r="N13" s="74"/>
      <c r="O13" s="74"/>
    </row>
    <row r="14" spans="1:18" ht="15" customHeight="1" x14ac:dyDescent="0.25">
      <c r="A14" s="10">
        <f t="shared" si="0"/>
        <v>5</v>
      </c>
      <c r="B14" s="46"/>
      <c r="C14" s="87" t="s">
        <v>109</v>
      </c>
      <c r="D14" s="85" t="s">
        <v>110</v>
      </c>
      <c r="E14" s="88">
        <f>SUM(G14:H14)</f>
        <v>1.369E-3</v>
      </c>
      <c r="F14" s="89"/>
      <c r="G14" s="90">
        <f>'Delivery Rate Change Calc'!E26</f>
        <v>1.2160000000000001E-3</v>
      </c>
      <c r="H14" s="90">
        <f>'FPC Rate Change Calc'!E26</f>
        <v>1.5300000000000001E-4</v>
      </c>
      <c r="I14" s="74"/>
      <c r="J14" s="91">
        <f>E14-'Rate Test'!E43</f>
        <v>0</v>
      </c>
      <c r="K14" s="74"/>
      <c r="L14" s="74"/>
      <c r="M14" s="74"/>
      <c r="N14" s="74"/>
      <c r="O14" s="74"/>
    </row>
    <row r="15" spans="1:18" ht="15" customHeight="1" x14ac:dyDescent="0.25">
      <c r="A15" s="10">
        <f t="shared" si="0"/>
        <v>6</v>
      </c>
      <c r="B15" s="46"/>
      <c r="C15" s="64"/>
      <c r="E15" s="90"/>
      <c r="F15" s="89"/>
      <c r="G15" s="90"/>
      <c r="H15" s="90"/>
      <c r="I15" s="74"/>
      <c r="J15" s="74"/>
      <c r="K15" s="74"/>
      <c r="L15" s="74"/>
      <c r="M15" s="74"/>
      <c r="N15" s="74"/>
      <c r="O15" s="74"/>
    </row>
    <row r="16" spans="1:18" ht="15" customHeight="1" x14ac:dyDescent="0.25">
      <c r="A16" s="10">
        <f t="shared" si="0"/>
        <v>7</v>
      </c>
      <c r="B16" s="86" t="s">
        <v>112</v>
      </c>
      <c r="C16" s="46"/>
      <c r="D16" s="80"/>
      <c r="E16" s="90"/>
      <c r="F16" s="89"/>
      <c r="G16" s="90"/>
      <c r="H16" s="90"/>
      <c r="I16" s="74"/>
      <c r="J16" s="74"/>
      <c r="K16" s="74"/>
      <c r="L16" s="74"/>
      <c r="M16" s="74"/>
      <c r="N16" s="74"/>
      <c r="O16" s="74"/>
    </row>
    <row r="17" spans="1:15" ht="15" customHeight="1" x14ac:dyDescent="0.25">
      <c r="A17" s="10">
        <f t="shared" si="0"/>
        <v>8</v>
      </c>
      <c r="B17" s="46"/>
      <c r="C17" s="87" t="s">
        <v>109</v>
      </c>
      <c r="D17" s="85" t="s">
        <v>110</v>
      </c>
      <c r="E17" s="88">
        <f>SUM(G17:H17)</f>
        <v>1.524E-3</v>
      </c>
      <c r="F17" s="89"/>
      <c r="G17" s="90">
        <f>'Delivery Rate Change Calc'!F26</f>
        <v>1.3090000000000001E-3</v>
      </c>
      <c r="H17" s="90">
        <f>'FPC Rate Change Calc'!F26</f>
        <v>2.1499999999999999E-4</v>
      </c>
      <c r="I17" s="74"/>
      <c r="J17" s="91">
        <f>E17-'Rate Test'!F43</f>
        <v>0</v>
      </c>
      <c r="K17" s="74"/>
      <c r="L17" s="74"/>
      <c r="M17" s="74"/>
      <c r="N17" s="74"/>
      <c r="O17" s="74"/>
    </row>
    <row r="18" spans="1:15" ht="15" customHeight="1" x14ac:dyDescent="0.25">
      <c r="A18" s="10">
        <f t="shared" si="0"/>
        <v>9</v>
      </c>
      <c r="B18" s="46"/>
      <c r="C18" s="64"/>
      <c r="E18" s="90"/>
      <c r="F18" s="89"/>
      <c r="G18" s="90"/>
      <c r="H18" s="90"/>
      <c r="I18" s="74"/>
      <c r="J18" s="74"/>
      <c r="K18" s="74"/>
      <c r="L18" s="74"/>
      <c r="M18" s="74"/>
      <c r="N18" s="74"/>
      <c r="O18" s="74"/>
    </row>
    <row r="19" spans="1:15" ht="15" customHeight="1" x14ac:dyDescent="0.25">
      <c r="A19" s="10">
        <f t="shared" si="0"/>
        <v>10</v>
      </c>
      <c r="B19" s="86" t="s">
        <v>389</v>
      </c>
      <c r="C19" s="46"/>
      <c r="D19" s="64"/>
      <c r="E19" s="92"/>
      <c r="G19" s="25"/>
      <c r="H19" s="92"/>
      <c r="I19" s="74"/>
      <c r="J19" s="74"/>
      <c r="K19" s="74"/>
      <c r="L19" s="74"/>
      <c r="M19" s="74"/>
      <c r="N19" s="74"/>
      <c r="O19" s="74"/>
    </row>
    <row r="20" spans="1:15" ht="15" customHeight="1" x14ac:dyDescent="0.25">
      <c r="A20" s="10">
        <f t="shared" si="0"/>
        <v>11</v>
      </c>
      <c r="B20" s="46"/>
      <c r="C20" s="87" t="s">
        <v>109</v>
      </c>
      <c r="D20" s="85" t="s">
        <v>110</v>
      </c>
      <c r="E20" s="88">
        <f>SUM(G20:H20)</f>
        <v>1.9119999999999999E-3</v>
      </c>
      <c r="G20" s="90">
        <f>'Delivery Rate Change Calc'!G26</f>
        <v>1.4729999999999999E-3</v>
      </c>
      <c r="H20" s="90">
        <f>'FPC Rate Change Calc'!G26</f>
        <v>4.3899999999999999E-4</v>
      </c>
      <c r="I20" s="74"/>
      <c r="J20" s="91">
        <f>E20-'Rate Test'!G43</f>
        <v>0</v>
      </c>
      <c r="K20" s="74"/>
      <c r="L20" s="74"/>
      <c r="M20" s="74"/>
      <c r="N20" s="74"/>
      <c r="O20" s="74"/>
    </row>
    <row r="21" spans="1:15" ht="15" customHeight="1" x14ac:dyDescent="0.25">
      <c r="A21" s="10">
        <f t="shared" si="0"/>
        <v>12</v>
      </c>
      <c r="G21" s="25"/>
      <c r="I21" s="74"/>
      <c r="J21" s="74"/>
      <c r="K21" s="74"/>
      <c r="L21" s="74"/>
      <c r="M21" s="74"/>
      <c r="N21" s="74"/>
      <c r="O21" s="74"/>
    </row>
    <row r="22" spans="1:15" ht="15" customHeight="1" x14ac:dyDescent="0.25">
      <c r="A22" s="10">
        <f t="shared" si="0"/>
        <v>13</v>
      </c>
      <c r="B22" s="93" t="s">
        <v>113</v>
      </c>
      <c r="C22" s="64"/>
      <c r="D22" s="94"/>
      <c r="E22" s="90"/>
      <c r="F22" s="89"/>
      <c r="G22" s="90"/>
      <c r="H22" s="90"/>
    </row>
    <row r="23" spans="1:15" ht="15" customHeight="1" x14ac:dyDescent="0.25">
      <c r="A23" s="10">
        <f t="shared" si="0"/>
        <v>14</v>
      </c>
      <c r="C23" s="85" t="s">
        <v>114</v>
      </c>
      <c r="D23" s="85" t="s">
        <v>115</v>
      </c>
      <c r="E23" s="95">
        <f>SUM(G23:H23)</f>
        <v>-0.09</v>
      </c>
      <c r="F23" s="89"/>
      <c r="G23" s="96">
        <f>'Delivery Rate Change Calc 26&amp;31'!D26</f>
        <v>-0.09</v>
      </c>
      <c r="H23" s="96"/>
      <c r="J23" s="91">
        <f>E23-'Rate Test 26&amp;31'!D45</f>
        <v>0</v>
      </c>
    </row>
    <row r="24" spans="1:15" ht="15" customHeight="1" x14ac:dyDescent="0.25">
      <c r="A24" s="10">
        <f t="shared" si="0"/>
        <v>15</v>
      </c>
      <c r="C24" s="85" t="s">
        <v>109</v>
      </c>
      <c r="D24" s="85" t="s">
        <v>116</v>
      </c>
      <c r="E24" s="88">
        <f>SUM(G24:H24)</f>
        <v>3.0400000000000002E-4</v>
      </c>
      <c r="F24" s="89"/>
      <c r="G24" s="96"/>
      <c r="H24" s="90">
        <f>'FPC Rate Change Calc'!H26</f>
        <v>3.0400000000000002E-4</v>
      </c>
      <c r="J24" s="91">
        <f>E24-'Rate Test 26&amp;31'!D47</f>
        <v>0</v>
      </c>
    </row>
    <row r="25" spans="1:15" ht="15" customHeight="1" x14ac:dyDescent="0.25">
      <c r="A25" s="10">
        <f t="shared" si="0"/>
        <v>16</v>
      </c>
      <c r="E25" s="96"/>
      <c r="F25" s="80"/>
      <c r="G25" s="97"/>
      <c r="H25" s="98"/>
    </row>
    <row r="26" spans="1:15" ht="15" customHeight="1" x14ac:dyDescent="0.25">
      <c r="A26" s="10">
        <f t="shared" si="0"/>
        <v>17</v>
      </c>
      <c r="B26" s="93" t="s">
        <v>117</v>
      </c>
      <c r="C26" s="64"/>
      <c r="D26" s="94"/>
      <c r="E26" s="96"/>
      <c r="G26" s="25"/>
      <c r="H26" s="98"/>
    </row>
    <row r="27" spans="1:15" ht="15" customHeight="1" x14ac:dyDescent="0.25">
      <c r="A27" s="10">
        <f t="shared" si="0"/>
        <v>18</v>
      </c>
      <c r="B27" s="85"/>
      <c r="C27" s="85" t="s">
        <v>114</v>
      </c>
      <c r="D27" s="85" t="s">
        <v>118</v>
      </c>
      <c r="E27" s="95">
        <f>SUM(G27:H27)</f>
        <v>-0.11</v>
      </c>
      <c r="G27" s="96">
        <f>'Delivery Rate Change Calc 26&amp;31'!E26</f>
        <v>-0.11</v>
      </c>
      <c r="H27" s="96"/>
      <c r="J27" s="91">
        <f>E27-'Rate Test 26&amp;31'!E45</f>
        <v>0</v>
      </c>
    </row>
    <row r="28" spans="1:15" ht="15" customHeight="1" x14ac:dyDescent="0.25">
      <c r="A28" s="10">
        <f t="shared" si="0"/>
        <v>19</v>
      </c>
      <c r="B28" s="85"/>
      <c r="C28" s="94" t="s">
        <v>109</v>
      </c>
      <c r="D28" s="85" t="s">
        <v>116</v>
      </c>
      <c r="E28" s="88">
        <f>SUM(G28:H28)</f>
        <v>1.5300000000000001E-4</v>
      </c>
      <c r="H28" s="90">
        <f>'FPC Rate Change Calc'!I26</f>
        <v>1.5300000000000001E-4</v>
      </c>
      <c r="J28" s="91">
        <f>E28-'Rate Test 26&amp;31'!E47</f>
        <v>0</v>
      </c>
    </row>
    <row r="29" spans="1:15" ht="15" customHeight="1" x14ac:dyDescent="0.25">
      <c r="A29" s="10">
        <f t="shared" si="0"/>
        <v>20</v>
      </c>
    </row>
    <row r="30" spans="1:15" ht="15" customHeight="1" x14ac:dyDescent="0.25">
      <c r="A30" s="10">
        <f t="shared" si="0"/>
        <v>21</v>
      </c>
      <c r="B30" s="86" t="s">
        <v>288</v>
      </c>
      <c r="C30" s="46"/>
      <c r="D30" s="64"/>
      <c r="E30" s="92"/>
      <c r="G30" s="25"/>
      <c r="H30" s="92"/>
      <c r="I30" s="74"/>
      <c r="J30" s="74"/>
    </row>
    <row r="31" spans="1:15" ht="15" customHeight="1" x14ac:dyDescent="0.25">
      <c r="A31" s="10">
        <f t="shared" si="0"/>
        <v>22</v>
      </c>
      <c r="B31" s="46"/>
      <c r="C31" s="87" t="s">
        <v>109</v>
      </c>
      <c r="D31" s="85" t="s">
        <v>110</v>
      </c>
      <c r="E31" s="88">
        <f>SUM(G31:H31)</f>
        <v>1.418E-3</v>
      </c>
      <c r="G31" s="90">
        <f>'Delivery Rate Change Calc'!H26</f>
        <v>1.214E-3</v>
      </c>
      <c r="H31" s="90">
        <f>'FPC Rate Change Calc'!J26</f>
        <v>2.04E-4</v>
      </c>
      <c r="I31" s="74"/>
      <c r="J31" s="91">
        <f>E31-'Rate Test'!H43</f>
        <v>0</v>
      </c>
    </row>
  </sheetData>
  <mergeCells count="5">
    <mergeCell ref="G6:H6"/>
    <mergeCell ref="A1:H1"/>
    <mergeCell ref="A2:H2"/>
    <mergeCell ref="A3:H3"/>
    <mergeCell ref="A4:H4"/>
  </mergeCells>
  <printOptions horizontalCentered="1"/>
  <pageMargins left="0.7" right="0.7" top="0.75" bottom="0.75" header="0.3" footer="0.3"/>
  <pageSetup orientation="landscape" blackAndWhite="1" cellComments="asDisplayed" horizontalDpi="1200" verticalDpi="1200" r:id="rId1"/>
  <headerFooter>
    <oddHeader>&amp;RAdvice No. 2018-xx
Exhibit No. 4</oddHeader>
    <oddFooter>&amp;L&amp;F
&amp;A&amp;R&amp;D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H43"/>
  <sheetViews>
    <sheetView zoomScaleNormal="100" workbookViewId="0">
      <selection activeCell="C48" sqref="C48"/>
    </sheetView>
  </sheetViews>
  <sheetFormatPr defaultRowHeight="14.4" x14ac:dyDescent="0.3"/>
  <cols>
    <col min="1" max="1" width="5.33203125" customWidth="1"/>
    <col min="2" max="2" width="67" customWidth="1"/>
    <col min="3" max="3" width="17" bestFit="1" customWidth="1"/>
    <col min="4" max="5" width="16.109375" customWidth="1"/>
    <col min="6" max="6" width="20.5546875" bestFit="1" customWidth="1"/>
    <col min="7" max="8" width="16.109375" customWidth="1"/>
  </cols>
  <sheetData>
    <row r="1" spans="1:8" ht="12.75" customHeight="1" x14ac:dyDescent="0.3">
      <c r="A1" s="483" t="s">
        <v>0</v>
      </c>
      <c r="B1" s="483"/>
      <c r="C1" s="483"/>
      <c r="D1" s="483"/>
      <c r="E1" s="483"/>
      <c r="F1" s="483"/>
      <c r="G1" s="483"/>
      <c r="H1" s="483"/>
    </row>
    <row r="2" spans="1:8" ht="12.75" customHeight="1" x14ac:dyDescent="0.3">
      <c r="A2" s="483" t="str">
        <f>'Delivery Rate Change Calc'!A2:H2</f>
        <v>2018 Electric Decoupling Filing</v>
      </c>
      <c r="B2" s="483"/>
      <c r="C2" s="483"/>
      <c r="D2" s="483"/>
      <c r="E2" s="483"/>
      <c r="F2" s="483"/>
      <c r="G2" s="483"/>
      <c r="H2" s="483"/>
    </row>
    <row r="3" spans="1:8" ht="12.75" customHeight="1" x14ac:dyDescent="0.3">
      <c r="A3" s="483" t="s">
        <v>627</v>
      </c>
      <c r="B3" s="483"/>
      <c r="C3" s="483"/>
      <c r="D3" s="483"/>
      <c r="E3" s="483"/>
      <c r="F3" s="483"/>
      <c r="G3" s="483"/>
      <c r="H3" s="483"/>
    </row>
    <row r="4" spans="1:8" ht="12.75" customHeight="1" x14ac:dyDescent="0.3">
      <c r="A4" s="483" t="str">
        <f>'Delivery Rate Change Calc'!A4:H4</f>
        <v>Proposed Effective May 1, 2018</v>
      </c>
      <c r="B4" s="483"/>
      <c r="C4" s="483"/>
      <c r="D4" s="483"/>
      <c r="E4" s="483"/>
      <c r="F4" s="483"/>
      <c r="G4" s="483"/>
      <c r="H4" s="483"/>
    </row>
    <row r="5" spans="1:8" ht="12.75" customHeight="1" x14ac:dyDescent="0.3">
      <c r="A5" s="6"/>
      <c r="B5" s="6"/>
      <c r="C5" s="6"/>
      <c r="D5" s="6"/>
      <c r="E5" s="6"/>
      <c r="F5" s="6"/>
      <c r="G5" s="22"/>
      <c r="H5" s="22"/>
    </row>
    <row r="6" spans="1:8" ht="12.75" customHeight="1" x14ac:dyDescent="0.3">
      <c r="A6" s="3"/>
      <c r="B6" s="3"/>
      <c r="C6" s="3"/>
      <c r="D6" s="3"/>
      <c r="E6" s="3"/>
      <c r="F6" s="22"/>
      <c r="G6" s="22"/>
      <c r="H6" s="22"/>
    </row>
    <row r="7" spans="1:8" ht="12.75" customHeight="1" x14ac:dyDescent="0.3">
      <c r="A7" s="5" t="s">
        <v>2</v>
      </c>
      <c r="B7" s="3"/>
      <c r="C7" s="3"/>
      <c r="D7" s="6" t="s">
        <v>3</v>
      </c>
      <c r="E7" s="6" t="s">
        <v>4</v>
      </c>
      <c r="F7" s="6" t="s">
        <v>4</v>
      </c>
      <c r="G7" s="6" t="s">
        <v>3</v>
      </c>
      <c r="H7" s="6" t="s">
        <v>4</v>
      </c>
    </row>
    <row r="8" spans="1:8" ht="12.75" customHeight="1" x14ac:dyDescent="0.3">
      <c r="A8" s="7" t="s">
        <v>5</v>
      </c>
      <c r="B8" s="23"/>
      <c r="C8" s="7" t="s">
        <v>6</v>
      </c>
      <c r="D8" s="7">
        <v>7</v>
      </c>
      <c r="E8" s="7" t="s">
        <v>7</v>
      </c>
      <c r="F8" s="7" t="s">
        <v>8</v>
      </c>
      <c r="G8" s="7">
        <v>40</v>
      </c>
      <c r="H8" s="7" t="s">
        <v>268</v>
      </c>
    </row>
    <row r="9" spans="1:8" ht="12.75" customHeight="1" x14ac:dyDescent="0.3">
      <c r="A9" s="9"/>
      <c r="B9" s="10" t="s">
        <v>9</v>
      </c>
      <c r="C9" s="10" t="s">
        <v>10</v>
      </c>
      <c r="D9" s="10" t="s">
        <v>11</v>
      </c>
      <c r="E9" s="10" t="s">
        <v>12</v>
      </c>
      <c r="F9" s="10" t="s">
        <v>13</v>
      </c>
      <c r="G9" s="10" t="s">
        <v>14</v>
      </c>
      <c r="H9" s="10" t="s">
        <v>67</v>
      </c>
    </row>
    <row r="10" spans="1:8" ht="12.75" customHeight="1" x14ac:dyDescent="0.3">
      <c r="A10" s="10"/>
      <c r="B10" s="11"/>
      <c r="C10" s="10"/>
      <c r="D10" s="10"/>
      <c r="E10" s="10"/>
      <c r="F10" s="10"/>
      <c r="G10" s="22"/>
      <c r="H10" s="22"/>
    </row>
    <row r="11" spans="1:8" ht="12.75" customHeight="1" x14ac:dyDescent="0.3">
      <c r="A11" s="10">
        <v>1</v>
      </c>
      <c r="B11" s="9" t="s">
        <v>276</v>
      </c>
      <c r="C11" s="10" t="s">
        <v>15</v>
      </c>
      <c r="D11" s="24">
        <f>'Rate Test Revenue'!N8</f>
        <v>1194228000</v>
      </c>
      <c r="E11" s="24">
        <f>SUM('Rate Test Revenue'!N12:N13)</f>
        <v>303517000</v>
      </c>
      <c r="F11" s="24">
        <f>SUM('Rate Test Revenue'!N9,'Rate Test Revenue'!N14:N15,'Rate Test Revenue'!N18,'Rate Test Revenue'!N23:N24)</f>
        <v>300515000</v>
      </c>
      <c r="G11" s="24">
        <f>'Rate Test Revenue'!N27</f>
        <v>48596000</v>
      </c>
      <c r="H11" s="24">
        <f>'Rate Test Revenue'!N31</f>
        <v>45578000</v>
      </c>
    </row>
    <row r="12" spans="1:8" ht="12.75" customHeight="1" x14ac:dyDescent="0.3">
      <c r="A12" s="10">
        <f t="shared" ref="A12:A43" si="0">A11+1</f>
        <v>2</v>
      </c>
      <c r="B12" s="9"/>
      <c r="C12" s="10"/>
      <c r="D12" s="25"/>
      <c r="E12" s="25"/>
      <c r="F12" s="25"/>
      <c r="G12" s="25"/>
      <c r="H12" s="25"/>
    </row>
    <row r="13" spans="1:8" ht="12.75" customHeight="1" x14ac:dyDescent="0.3">
      <c r="A13" s="10">
        <f t="shared" si="0"/>
        <v>3</v>
      </c>
      <c r="B13" s="9" t="s">
        <v>277</v>
      </c>
      <c r="C13" s="10" t="s">
        <v>15</v>
      </c>
      <c r="D13" s="26">
        <f>'Rate Test Revenue'!C8</f>
        <v>10803894020.475845</v>
      </c>
      <c r="E13" s="26">
        <f>SUM('Rate Test Revenue'!C12:C13)</f>
        <v>2844941878.1609416</v>
      </c>
      <c r="F13" s="26">
        <f>SUM('Rate Test Revenue'!C9,'Rate Test Revenue'!C14:C15,'Rate Test Revenue'!C18,'Rate Test Revenue'!C23:C24)</f>
        <v>3044524460.6324711</v>
      </c>
      <c r="G13" s="26">
        <f>'Rate Test Revenue'!C27</f>
        <v>589021558.84228396</v>
      </c>
      <c r="H13" s="26">
        <f>'Rate Test Revenue'!C31</f>
        <v>623859801.57400012</v>
      </c>
    </row>
    <row r="14" spans="1:8" ht="12.75" customHeight="1" x14ac:dyDescent="0.3">
      <c r="A14" s="10">
        <f t="shared" si="0"/>
        <v>4</v>
      </c>
      <c r="B14" s="9"/>
      <c r="C14" s="10"/>
      <c r="D14" s="9"/>
      <c r="E14" s="9"/>
      <c r="F14" s="9"/>
      <c r="G14" s="9"/>
      <c r="H14" s="9"/>
    </row>
    <row r="15" spans="1:8" ht="12.75" customHeight="1" x14ac:dyDescent="0.3">
      <c r="A15" s="10">
        <f t="shared" si="0"/>
        <v>5</v>
      </c>
      <c r="B15" s="9" t="s">
        <v>29</v>
      </c>
      <c r="C15" s="10" t="str">
        <f>"("&amp;A11&amp;") / ("&amp;A13&amp;")"</f>
        <v>(1) / (3)</v>
      </c>
      <c r="D15" s="27">
        <f>ROUND(D11/D13,6)</f>
        <v>0.110537</v>
      </c>
      <c r="E15" s="27">
        <f t="shared" ref="E15:G15" si="1">ROUND(E11/E13,6)</f>
        <v>0.106687</v>
      </c>
      <c r="F15" s="27">
        <f t="shared" si="1"/>
        <v>9.8707000000000003E-2</v>
      </c>
      <c r="G15" s="27">
        <f t="shared" si="1"/>
        <v>8.2503000000000007E-2</v>
      </c>
      <c r="H15" s="27">
        <f t="shared" ref="H15" si="2">ROUND(H11/H13,6)</f>
        <v>7.3057999999999998E-2</v>
      </c>
    </row>
    <row r="16" spans="1:8" ht="12.75" customHeight="1" x14ac:dyDescent="0.3">
      <c r="A16" s="10">
        <f t="shared" si="0"/>
        <v>6</v>
      </c>
      <c r="B16" s="9"/>
      <c r="C16" s="10"/>
      <c r="D16" s="28"/>
      <c r="E16" s="28"/>
      <c r="F16" s="28"/>
      <c r="G16" s="28"/>
      <c r="H16" s="28"/>
    </row>
    <row r="17" spans="1:8" ht="12.75" customHeight="1" x14ac:dyDescent="0.3">
      <c r="A17" s="10">
        <f>A16+1</f>
        <v>7</v>
      </c>
      <c r="B17" s="9" t="s">
        <v>30</v>
      </c>
      <c r="C17" s="10" t="s">
        <v>31</v>
      </c>
      <c r="D17" s="251">
        <v>1.201E-3</v>
      </c>
      <c r="E17" s="251">
        <v>1.335E-3</v>
      </c>
      <c r="F17" s="251">
        <v>1.335E-3</v>
      </c>
      <c r="G17" s="251">
        <v>1.335E-3</v>
      </c>
      <c r="H17" s="251">
        <v>1.335E-3</v>
      </c>
    </row>
    <row r="18" spans="1:8" ht="12.75" customHeight="1" x14ac:dyDescent="0.3">
      <c r="A18" s="10">
        <f t="shared" si="0"/>
        <v>8</v>
      </c>
      <c r="B18" s="9"/>
      <c r="C18" s="10"/>
      <c r="D18" s="27"/>
      <c r="E18" s="27"/>
      <c r="F18" s="27"/>
      <c r="G18" s="27"/>
      <c r="H18" s="27"/>
    </row>
    <row r="19" spans="1:8" ht="12.75" customHeight="1" x14ac:dyDescent="0.3">
      <c r="A19" s="10">
        <f t="shared" si="0"/>
        <v>9</v>
      </c>
      <c r="B19" s="9" t="s">
        <v>32</v>
      </c>
      <c r="C19" s="10" t="s">
        <v>31</v>
      </c>
      <c r="D19" s="250">
        <v>0</v>
      </c>
      <c r="E19" s="250">
        <v>0</v>
      </c>
      <c r="F19" s="250">
        <v>0</v>
      </c>
      <c r="G19" s="250">
        <v>0</v>
      </c>
      <c r="H19" s="250">
        <v>0</v>
      </c>
    </row>
    <row r="20" spans="1:8" ht="12.75" customHeight="1" x14ac:dyDescent="0.3">
      <c r="A20" s="10">
        <f t="shared" si="0"/>
        <v>10</v>
      </c>
      <c r="B20" s="9"/>
      <c r="C20" s="10"/>
      <c r="D20" s="30"/>
      <c r="E20" s="30"/>
      <c r="F20" s="30"/>
      <c r="G20" s="30"/>
      <c r="H20" s="30"/>
    </row>
    <row r="21" spans="1:8" ht="12.75" customHeight="1" x14ac:dyDescent="0.3">
      <c r="A21" s="10">
        <f t="shared" si="0"/>
        <v>11</v>
      </c>
      <c r="B21" s="9" t="s">
        <v>33</v>
      </c>
      <c r="C21" s="10" t="str">
        <f>"("&amp;A17&amp;") + ("&amp;A19&amp;")"</f>
        <v>(7) + (9)</v>
      </c>
      <c r="D21" s="29">
        <f>SUM(D17,D19)</f>
        <v>1.201E-3</v>
      </c>
      <c r="E21" s="29">
        <f t="shared" ref="E21:G21" si="3">SUM(E17,E19)</f>
        <v>1.335E-3</v>
      </c>
      <c r="F21" s="29">
        <f t="shared" si="3"/>
        <v>1.335E-3</v>
      </c>
      <c r="G21" s="29">
        <f t="shared" si="3"/>
        <v>1.335E-3</v>
      </c>
      <c r="H21" s="29">
        <f t="shared" ref="H21" si="4">SUM(H17,H19)</f>
        <v>1.335E-3</v>
      </c>
    </row>
    <row r="22" spans="1:8" ht="12.75" customHeight="1" x14ac:dyDescent="0.3">
      <c r="A22" s="10">
        <f t="shared" si="0"/>
        <v>12</v>
      </c>
      <c r="B22" s="9"/>
      <c r="C22" s="10"/>
      <c r="D22" s="28"/>
      <c r="E22" s="28"/>
      <c r="F22" s="28"/>
      <c r="G22" s="28"/>
      <c r="H22" s="28"/>
    </row>
    <row r="23" spans="1:8" ht="12.75" customHeight="1" x14ac:dyDescent="0.3">
      <c r="A23" s="10">
        <f t="shared" si="0"/>
        <v>13</v>
      </c>
      <c r="B23" s="9" t="s">
        <v>34</v>
      </c>
      <c r="C23" s="10" t="s">
        <v>644</v>
      </c>
      <c r="D23" s="17">
        <f>'Delivery Rate Change Calc'!D24</f>
        <v>-1.255E-3</v>
      </c>
      <c r="E23" s="17">
        <f>'Delivery Rate Change Calc'!E24</f>
        <v>1.2160000000000001E-3</v>
      </c>
      <c r="F23" s="17">
        <f>'Delivery Rate Change Calc'!F24</f>
        <v>1.3090000000000001E-3</v>
      </c>
      <c r="G23" s="17">
        <f>'Delivery Rate Change Calc'!G24</f>
        <v>1.4729999999999999E-3</v>
      </c>
      <c r="H23" s="17">
        <f>'Delivery Rate Change Calc'!H24</f>
        <v>1.214E-3</v>
      </c>
    </row>
    <row r="24" spans="1:8" ht="12.75" customHeight="1" x14ac:dyDescent="0.3">
      <c r="A24" s="10">
        <f t="shared" si="0"/>
        <v>14</v>
      </c>
      <c r="B24" s="9"/>
      <c r="C24" s="10"/>
      <c r="D24" s="9"/>
      <c r="E24" s="9"/>
      <c r="F24" s="9"/>
      <c r="G24" s="9"/>
      <c r="H24" s="9"/>
    </row>
    <row r="25" spans="1:8" ht="12.75" customHeight="1" x14ac:dyDescent="0.3">
      <c r="A25" s="10">
        <f t="shared" si="0"/>
        <v>15</v>
      </c>
      <c r="B25" s="9" t="s">
        <v>35</v>
      </c>
      <c r="C25" s="10" t="s">
        <v>645</v>
      </c>
      <c r="D25" s="31">
        <f>'FPC Rate Change Calc'!D24</f>
        <v>1.27E-4</v>
      </c>
      <c r="E25" s="31">
        <f>'FPC Rate Change Calc'!E24</f>
        <v>1.5300000000000001E-4</v>
      </c>
      <c r="F25" s="31">
        <f>'FPC Rate Change Calc'!F24</f>
        <v>2.1499999999999999E-4</v>
      </c>
      <c r="G25" s="31">
        <f>'FPC Rate Change Calc'!G24</f>
        <v>4.3899999999999999E-4</v>
      </c>
      <c r="H25" s="31">
        <f>'FPC Rate Change Calc'!J24</f>
        <v>2.04E-4</v>
      </c>
    </row>
    <row r="26" spans="1:8" ht="12.75" customHeight="1" x14ac:dyDescent="0.3">
      <c r="A26" s="10">
        <f t="shared" si="0"/>
        <v>16</v>
      </c>
      <c r="B26" s="9"/>
      <c r="C26" s="10"/>
      <c r="D26" s="9"/>
      <c r="E26" s="9"/>
      <c r="F26" s="9"/>
      <c r="G26" s="9"/>
      <c r="H26" s="9"/>
    </row>
    <row r="27" spans="1:8" ht="12.75" customHeight="1" x14ac:dyDescent="0.3">
      <c r="A27" s="10">
        <f t="shared" si="0"/>
        <v>17</v>
      </c>
      <c r="B27" s="9" t="s">
        <v>36</v>
      </c>
      <c r="C27" s="10" t="str">
        <f>"("&amp;A23&amp;") + ("&amp;A25&amp;")"</f>
        <v>(13) + (15)</v>
      </c>
      <c r="D27" s="29">
        <f>SUM(D23,D25)</f>
        <v>-1.1280000000000001E-3</v>
      </c>
      <c r="E27" s="29">
        <f t="shared" ref="E27:G27" si="5">SUM(E23,E25)</f>
        <v>1.369E-3</v>
      </c>
      <c r="F27" s="29">
        <f t="shared" si="5"/>
        <v>1.524E-3</v>
      </c>
      <c r="G27" s="29">
        <f t="shared" si="5"/>
        <v>1.9119999999999999E-3</v>
      </c>
      <c r="H27" s="29">
        <f t="shared" ref="H27" si="6">SUM(H23,H25)</f>
        <v>1.418E-3</v>
      </c>
    </row>
    <row r="28" spans="1:8" ht="12.75" customHeight="1" x14ac:dyDescent="0.3">
      <c r="A28" s="10">
        <f t="shared" si="0"/>
        <v>18</v>
      </c>
      <c r="B28" s="9"/>
      <c r="C28" s="10"/>
      <c r="D28" s="9"/>
      <c r="E28" s="9"/>
      <c r="F28" s="9"/>
      <c r="G28" s="9"/>
      <c r="H28" s="9"/>
    </row>
    <row r="29" spans="1:8" ht="12.75" customHeight="1" x14ac:dyDescent="0.3">
      <c r="A29" s="10">
        <f t="shared" si="0"/>
        <v>19</v>
      </c>
      <c r="B29" s="9" t="s">
        <v>37</v>
      </c>
      <c r="C29" s="10" t="str">
        <f>"("&amp;A27&amp;") - ("&amp;A21&amp;")"</f>
        <v>(17) - (11)</v>
      </c>
      <c r="D29" s="27">
        <f>D27-D21</f>
        <v>-2.3290000000000003E-3</v>
      </c>
      <c r="E29" s="27">
        <f>E27-E21</f>
        <v>3.3999999999999959E-5</v>
      </c>
      <c r="F29" s="27">
        <f>F27-F21</f>
        <v>1.8899999999999993E-4</v>
      </c>
      <c r="G29" s="27">
        <f>G27-G21</f>
        <v>5.7699999999999982E-4</v>
      </c>
      <c r="H29" s="27">
        <f>H27-H21</f>
        <v>8.2999999999999957E-5</v>
      </c>
    </row>
    <row r="30" spans="1:8" ht="12.75" customHeight="1" x14ac:dyDescent="0.3">
      <c r="A30" s="10">
        <f t="shared" si="0"/>
        <v>20</v>
      </c>
      <c r="B30" s="9"/>
      <c r="C30" s="10"/>
      <c r="D30" s="9"/>
      <c r="E30" s="9"/>
      <c r="F30" s="9"/>
      <c r="G30" s="9"/>
      <c r="H30" s="9"/>
    </row>
    <row r="31" spans="1:8" ht="12.75" customHeight="1" x14ac:dyDescent="0.3">
      <c r="A31" s="10">
        <f t="shared" si="0"/>
        <v>21</v>
      </c>
      <c r="B31" s="9" t="s">
        <v>38</v>
      </c>
      <c r="C31" s="10" t="str">
        <f>"("&amp;A29&amp;") / ("&amp;A15&amp;")"</f>
        <v>(19) / (5)</v>
      </c>
      <c r="D31" s="32">
        <f>D29/D15</f>
        <v>-2.1069868007997327E-2</v>
      </c>
      <c r="E31" s="32">
        <f>E29/E15</f>
        <v>3.1868924986174472E-4</v>
      </c>
      <c r="F31" s="32">
        <f>F29/F15</f>
        <v>1.9147578185944251E-3</v>
      </c>
      <c r="G31" s="32">
        <f>G29/G15</f>
        <v>6.9936850781183689E-3</v>
      </c>
      <c r="H31" s="32">
        <f>H29/H15</f>
        <v>1.1360836595581587E-3</v>
      </c>
    </row>
    <row r="32" spans="1:8" ht="12.75" customHeight="1" x14ac:dyDescent="0.3">
      <c r="A32" s="10">
        <f t="shared" si="0"/>
        <v>22</v>
      </c>
      <c r="B32" s="9"/>
      <c r="C32" s="10"/>
      <c r="D32" s="9"/>
      <c r="E32" s="9"/>
      <c r="F32" s="9"/>
      <c r="G32" s="9"/>
      <c r="H32" s="9"/>
    </row>
    <row r="33" spans="1:8" ht="12.75" customHeight="1" x14ac:dyDescent="0.3">
      <c r="A33" s="10">
        <f t="shared" si="0"/>
        <v>23</v>
      </c>
      <c r="B33" s="9" t="s">
        <v>39</v>
      </c>
      <c r="C33" s="10" t="s">
        <v>21</v>
      </c>
      <c r="D33" s="33">
        <f>IF(D31&gt;3%,D31-3%,0)</f>
        <v>0</v>
      </c>
      <c r="E33" s="33">
        <f t="shared" ref="E33:G33" si="7">IF(E31&gt;3%,E31-3%,0)</f>
        <v>0</v>
      </c>
      <c r="F33" s="33">
        <f>IF(F31&gt;3%,F31-3%,0)</f>
        <v>0</v>
      </c>
      <c r="G33" s="33">
        <f t="shared" si="7"/>
        <v>0</v>
      </c>
      <c r="H33" s="33">
        <f>IF(H31&gt;3%,H31-3%,0)</f>
        <v>0</v>
      </c>
    </row>
    <row r="34" spans="1:8" ht="12.75" customHeight="1" x14ac:dyDescent="0.3">
      <c r="A34" s="10">
        <f t="shared" si="0"/>
        <v>24</v>
      </c>
      <c r="B34" s="9"/>
      <c r="C34" s="10"/>
      <c r="D34" s="9"/>
      <c r="E34" s="9"/>
      <c r="F34" s="9"/>
      <c r="G34" s="9"/>
      <c r="H34" s="9"/>
    </row>
    <row r="35" spans="1:8" ht="12.75" customHeight="1" x14ac:dyDescent="0.3">
      <c r="A35" s="10">
        <f t="shared" si="0"/>
        <v>25</v>
      </c>
      <c r="B35" s="9" t="s">
        <v>40</v>
      </c>
      <c r="C35" s="10" t="s">
        <v>21</v>
      </c>
      <c r="D35" s="29">
        <f>ROUND(IF(D23&lt;=0,0,(IF(D25&lt;0,D33*D15,(D33*(D23/D27))*D15))),6)</f>
        <v>0</v>
      </c>
      <c r="E35" s="29">
        <f>ROUND(IF(E23&lt;=0,0,(IF(E25&lt;0,E33*E15,(E33*(E23/E27))*E15))),6)</f>
        <v>0</v>
      </c>
      <c r="F35" s="29">
        <f>ROUND(IF(F23&lt;=0,0,(IF(F25&lt;0,F33*F15,(F33*(F23/F27))*F15))),6)</f>
        <v>0</v>
      </c>
      <c r="G35" s="29">
        <f>ROUND(IF(G23&lt;=0,0,(IF(G25&lt;0,G33*G15,(G33*(G23/G27))*G15))),6)</f>
        <v>0</v>
      </c>
      <c r="H35" s="29">
        <f>ROUND(IF(H23&lt;=0,0,(IF(H25&lt;0,H33*H15,(H33*(H23/H27))*H15))),6)</f>
        <v>0</v>
      </c>
    </row>
    <row r="36" spans="1:8" ht="12.75" customHeight="1" x14ac:dyDescent="0.3">
      <c r="A36" s="10">
        <f t="shared" si="0"/>
        <v>26</v>
      </c>
      <c r="B36" s="3"/>
      <c r="C36" s="3"/>
      <c r="D36" s="21"/>
      <c r="E36" s="21"/>
      <c r="F36" s="21"/>
      <c r="G36" s="21"/>
      <c r="H36" s="21"/>
    </row>
    <row r="37" spans="1:8" ht="12.75" customHeight="1" x14ac:dyDescent="0.3">
      <c r="A37" s="10">
        <f t="shared" si="0"/>
        <v>27</v>
      </c>
      <c r="B37" s="9" t="s">
        <v>41</v>
      </c>
      <c r="C37" s="10" t="s">
        <v>21</v>
      </c>
      <c r="D37" s="29">
        <f>ROUND(IF(D25&lt;=0,0,(IF(D23&lt;0,D33*D15,(D33*(D25/D27))*D15))),6)</f>
        <v>0</v>
      </c>
      <c r="E37" s="29">
        <f>ROUND(IF(E25&lt;=0,0,(IF(E23&lt;0,E33*E15,(E33*(E25/E27))*E15))),6)</f>
        <v>0</v>
      </c>
      <c r="F37" s="29">
        <f>ROUND(IF(F25&lt;=0,0,(IF(F23&lt;0,F33*F15,(F33*(F25/F27))*F15))),6)</f>
        <v>0</v>
      </c>
      <c r="G37" s="29">
        <f>ROUND(IF(G25&lt;=0,0,(IF(G23&lt;0,G33*G15,(G33*(G25/G27))*G15))),6)</f>
        <v>0</v>
      </c>
      <c r="H37" s="29">
        <f>ROUND(IF(H25&lt;=0,0,(IF(H23&lt;0,H33*H15,(H33*(H25/H27))*H15))),6)</f>
        <v>0</v>
      </c>
    </row>
    <row r="38" spans="1:8" ht="12.75" customHeight="1" x14ac:dyDescent="0.3">
      <c r="A38" s="10">
        <f t="shared" si="0"/>
        <v>28</v>
      </c>
      <c r="B38" s="3"/>
      <c r="C38" s="3"/>
      <c r="D38" s="34"/>
      <c r="E38" s="34"/>
      <c r="F38" s="34"/>
      <c r="G38" s="34"/>
      <c r="H38" s="34"/>
    </row>
    <row r="39" spans="1:8" ht="12.75" customHeight="1" x14ac:dyDescent="0.3">
      <c r="A39" s="10">
        <f t="shared" si="0"/>
        <v>29</v>
      </c>
      <c r="B39" s="9" t="s">
        <v>42</v>
      </c>
      <c r="C39" s="10" t="str">
        <f>"("&amp;A23&amp;") - ("&amp;A35&amp;")"</f>
        <v>(13) - (25)</v>
      </c>
      <c r="D39" s="27">
        <f>D23-D35</f>
        <v>-1.255E-3</v>
      </c>
      <c r="E39" s="27">
        <f t="shared" ref="E39:G39" si="8">E23-E35</f>
        <v>1.2160000000000001E-3</v>
      </c>
      <c r="F39" s="27">
        <f t="shared" si="8"/>
        <v>1.3090000000000001E-3</v>
      </c>
      <c r="G39" s="27">
        <f t="shared" si="8"/>
        <v>1.4729999999999999E-3</v>
      </c>
      <c r="H39" s="27">
        <f t="shared" ref="H39" si="9">H23-H35</f>
        <v>1.214E-3</v>
      </c>
    </row>
    <row r="40" spans="1:8" ht="12.75" customHeight="1" x14ac:dyDescent="0.3">
      <c r="A40" s="10">
        <f t="shared" si="0"/>
        <v>30</v>
      </c>
      <c r="B40" s="9"/>
      <c r="C40" s="10"/>
      <c r="D40" s="27"/>
      <c r="E40" s="27"/>
      <c r="F40" s="27"/>
      <c r="G40" s="27"/>
      <c r="H40" s="27"/>
    </row>
    <row r="41" spans="1:8" ht="12.75" customHeight="1" x14ac:dyDescent="0.3">
      <c r="A41" s="10">
        <f t="shared" si="0"/>
        <v>31</v>
      </c>
      <c r="B41" s="9" t="s">
        <v>43</v>
      </c>
      <c r="C41" s="10" t="str">
        <f>"("&amp;A25&amp;") - ("&amp;A37&amp;")"</f>
        <v>(15) - (27)</v>
      </c>
      <c r="D41" s="27">
        <f>D25-D37</f>
        <v>1.27E-4</v>
      </c>
      <c r="E41" s="27">
        <f t="shared" ref="E41:G41" si="10">E25-E37</f>
        <v>1.5300000000000001E-4</v>
      </c>
      <c r="F41" s="27">
        <f t="shared" si="10"/>
        <v>2.1499999999999999E-4</v>
      </c>
      <c r="G41" s="27">
        <f t="shared" si="10"/>
        <v>4.3899999999999999E-4</v>
      </c>
      <c r="H41" s="27">
        <f t="shared" ref="H41" si="11">H25-H37</f>
        <v>2.04E-4</v>
      </c>
    </row>
    <row r="42" spans="1:8" ht="12.75" customHeight="1" x14ac:dyDescent="0.3">
      <c r="A42" s="10">
        <f t="shared" si="0"/>
        <v>32</v>
      </c>
      <c r="B42" s="22"/>
      <c r="C42" s="22"/>
      <c r="D42" s="22"/>
      <c r="E42" s="22"/>
      <c r="F42" s="22"/>
      <c r="G42" s="22"/>
      <c r="H42" s="22"/>
    </row>
    <row r="43" spans="1:8" ht="12.75" customHeight="1" x14ac:dyDescent="0.3">
      <c r="A43" s="10">
        <f t="shared" si="0"/>
        <v>33</v>
      </c>
      <c r="B43" s="9" t="s">
        <v>44</v>
      </c>
      <c r="C43" s="10" t="str">
        <f>"("&amp;A39&amp;") + ("&amp;A41&amp;")"</f>
        <v>(29) + (31)</v>
      </c>
      <c r="D43" s="27">
        <f>SUM(D39,D41)</f>
        <v>-1.1280000000000001E-3</v>
      </c>
      <c r="E43" s="27">
        <f t="shared" ref="E43:G43" si="12">SUM(E39,E41)</f>
        <v>1.369E-3</v>
      </c>
      <c r="F43" s="27">
        <f t="shared" si="12"/>
        <v>1.524E-3</v>
      </c>
      <c r="G43" s="27">
        <f t="shared" si="12"/>
        <v>1.9119999999999999E-3</v>
      </c>
      <c r="H43" s="27">
        <f t="shared" ref="H43" si="13">SUM(H39,H41)</f>
        <v>1.418E-3</v>
      </c>
    </row>
  </sheetData>
  <mergeCells count="4">
    <mergeCell ref="A1:H1"/>
    <mergeCell ref="A2:H2"/>
    <mergeCell ref="A3:H3"/>
    <mergeCell ref="A4:H4"/>
  </mergeCells>
  <printOptions horizontalCentered="1"/>
  <pageMargins left="0.7" right="0.7" top="0.75" bottom="0.75" header="0.3" footer="0.3"/>
  <pageSetup scale="70" orientation="landscape" blackAndWhite="1" r:id="rId1"/>
  <headerFooter>
    <oddHeader>&amp;RAdvice No. 2018-xx
Exhibit No. 5</oddHeader>
    <oddFooter>&amp;L&amp;F
&amp;A&amp;R&amp;D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J50"/>
  <sheetViews>
    <sheetView zoomScaleNormal="100" workbookViewId="0">
      <selection activeCell="C48" sqref="C48"/>
    </sheetView>
  </sheetViews>
  <sheetFormatPr defaultRowHeight="14.4" x14ac:dyDescent="0.3"/>
  <cols>
    <col min="1" max="1" width="5.33203125" customWidth="1"/>
    <col min="2" max="2" width="67" customWidth="1"/>
    <col min="3" max="3" width="17" bestFit="1" customWidth="1"/>
    <col min="4" max="5" width="17.5546875" customWidth="1"/>
    <col min="7" max="10" width="9.109375" customWidth="1"/>
  </cols>
  <sheetData>
    <row r="1" spans="1:6" ht="12.75" customHeight="1" x14ac:dyDescent="0.3">
      <c r="A1" s="483" t="s">
        <v>0</v>
      </c>
      <c r="B1" s="483"/>
      <c r="C1" s="483"/>
      <c r="D1" s="483"/>
      <c r="E1" s="483"/>
      <c r="F1" s="22"/>
    </row>
    <row r="2" spans="1:6" ht="12.75" customHeight="1" x14ac:dyDescent="0.3">
      <c r="A2" s="483" t="str">
        <f>'Delivery Rate Change Calc'!A2:H2</f>
        <v>2018 Electric Decoupling Filing</v>
      </c>
      <c r="B2" s="483"/>
      <c r="C2" s="483"/>
      <c r="D2" s="483"/>
      <c r="E2" s="483"/>
      <c r="F2" s="22"/>
    </row>
    <row r="3" spans="1:6" ht="12.75" customHeight="1" x14ac:dyDescent="0.3">
      <c r="A3" s="483" t="s">
        <v>627</v>
      </c>
      <c r="B3" s="483"/>
      <c r="C3" s="483"/>
      <c r="D3" s="483"/>
      <c r="E3" s="483"/>
      <c r="F3" s="22"/>
    </row>
    <row r="4" spans="1:6" ht="12.75" customHeight="1" x14ac:dyDescent="0.3">
      <c r="A4" s="483" t="str">
        <f>'Delivery Rate Change Calc'!A4:H4</f>
        <v>Proposed Effective May 1, 2018</v>
      </c>
      <c r="B4" s="483"/>
      <c r="C4" s="483"/>
      <c r="D4" s="483"/>
      <c r="E4" s="483"/>
      <c r="F4" s="22"/>
    </row>
    <row r="5" spans="1:6" ht="12.75" customHeight="1" x14ac:dyDescent="0.3">
      <c r="A5" s="6"/>
      <c r="B5" s="6"/>
      <c r="C5" s="6"/>
      <c r="D5" s="6"/>
      <c r="E5" s="6"/>
      <c r="F5" s="22"/>
    </row>
    <row r="6" spans="1:6" ht="12.75" customHeight="1" x14ac:dyDescent="0.3">
      <c r="A6" s="3"/>
      <c r="B6" s="3"/>
      <c r="C6" s="3"/>
      <c r="D6" s="3"/>
      <c r="E6" s="3"/>
      <c r="F6" s="22"/>
    </row>
    <row r="7" spans="1:6" ht="12.75" customHeight="1" x14ac:dyDescent="0.3">
      <c r="A7" s="5" t="s">
        <v>2</v>
      </c>
      <c r="B7" s="3"/>
      <c r="C7" s="3"/>
      <c r="D7" s="6" t="s">
        <v>4</v>
      </c>
      <c r="E7" s="6" t="s">
        <v>4</v>
      </c>
      <c r="F7" s="22"/>
    </row>
    <row r="8" spans="1:6" ht="12.75" customHeight="1" x14ac:dyDescent="0.3">
      <c r="A8" s="7" t="s">
        <v>5</v>
      </c>
      <c r="B8" s="23"/>
      <c r="C8" s="7" t="s">
        <v>6</v>
      </c>
      <c r="D8" s="7" t="s">
        <v>24</v>
      </c>
      <c r="E8" s="7" t="s">
        <v>25</v>
      </c>
      <c r="F8" s="22"/>
    </row>
    <row r="9" spans="1:6" ht="12.75" customHeight="1" x14ac:dyDescent="0.3">
      <c r="A9" s="9"/>
      <c r="B9" s="10" t="s">
        <v>9</v>
      </c>
      <c r="C9" s="10" t="s">
        <v>10</v>
      </c>
      <c r="D9" s="10" t="s">
        <v>11</v>
      </c>
      <c r="E9" s="10" t="s">
        <v>12</v>
      </c>
      <c r="F9" s="22"/>
    </row>
    <row r="10" spans="1:6" ht="12.75" customHeight="1" x14ac:dyDescent="0.3">
      <c r="A10" s="10"/>
      <c r="B10" s="11"/>
      <c r="C10" s="10"/>
      <c r="D10" s="10"/>
      <c r="E10" s="10"/>
      <c r="F10" s="22"/>
    </row>
    <row r="11" spans="1:6" ht="12.75" customHeight="1" x14ac:dyDescent="0.3">
      <c r="A11" s="10">
        <v>1</v>
      </c>
      <c r="B11" s="9" t="s">
        <v>276</v>
      </c>
      <c r="C11" s="10" t="s">
        <v>15</v>
      </c>
      <c r="D11" s="24">
        <f>SUM('Rate Test Revenue'!N16:N17)</f>
        <v>168050000</v>
      </c>
      <c r="E11" s="24">
        <f>SUM('Rate Test Revenue'!N21:N22)</f>
        <v>115986000</v>
      </c>
      <c r="F11" s="22"/>
    </row>
    <row r="12" spans="1:6" ht="12.75" customHeight="1" x14ac:dyDescent="0.3">
      <c r="A12" s="10">
        <f t="shared" ref="A12:A47" si="0">A11+1</f>
        <v>2</v>
      </c>
      <c r="B12" s="9"/>
      <c r="C12" s="10"/>
      <c r="D12" s="25"/>
      <c r="E12" s="25"/>
      <c r="F12" s="22"/>
    </row>
    <row r="13" spans="1:6" ht="12.75" customHeight="1" x14ac:dyDescent="0.3">
      <c r="A13" s="10">
        <f t="shared" si="0"/>
        <v>3</v>
      </c>
      <c r="B13" s="9" t="s">
        <v>278</v>
      </c>
      <c r="C13" s="10" t="s">
        <v>15</v>
      </c>
      <c r="D13" s="441">
        <v>4603544</v>
      </c>
      <c r="E13" s="441">
        <v>3310518</v>
      </c>
      <c r="F13" s="22"/>
    </row>
    <row r="14" spans="1:6" ht="12.75" customHeight="1" x14ac:dyDescent="0.3">
      <c r="A14" s="10">
        <f t="shared" si="0"/>
        <v>4</v>
      </c>
      <c r="B14" s="9"/>
      <c r="C14" s="10"/>
      <c r="D14" s="25"/>
      <c r="E14" s="25"/>
      <c r="F14" s="22"/>
    </row>
    <row r="15" spans="1:6" ht="12.75" customHeight="1" x14ac:dyDescent="0.3">
      <c r="A15" s="10">
        <f t="shared" si="0"/>
        <v>5</v>
      </c>
      <c r="B15" s="9" t="s">
        <v>277</v>
      </c>
      <c r="C15" s="10" t="s">
        <v>15</v>
      </c>
      <c r="D15" s="35">
        <f>SUM('Rate Test Revenue'!C16:C17)</f>
        <v>1871789208.5669701</v>
      </c>
      <c r="E15" s="35">
        <f>SUM('Rate Test Revenue'!C21:C22)</f>
        <v>1313210386.4720819</v>
      </c>
      <c r="F15" s="22"/>
    </row>
    <row r="16" spans="1:6" ht="12.75" customHeight="1" x14ac:dyDescent="0.3">
      <c r="A16" s="10">
        <f t="shared" si="0"/>
        <v>6</v>
      </c>
      <c r="B16" s="9"/>
      <c r="C16" s="10"/>
      <c r="D16" s="9"/>
      <c r="E16" s="9"/>
      <c r="F16" s="22"/>
    </row>
    <row r="17" spans="1:6" ht="12.75" customHeight="1" x14ac:dyDescent="0.3">
      <c r="A17" s="10">
        <f t="shared" si="0"/>
        <v>7</v>
      </c>
      <c r="B17" s="9" t="s">
        <v>45</v>
      </c>
      <c r="C17" s="10" t="str">
        <f>"("&amp;A11&amp;") / ("&amp;A13&amp;")"</f>
        <v>(1) / (3)</v>
      </c>
      <c r="D17" s="36">
        <f>ROUND(D11/D13,2)</f>
        <v>36.5</v>
      </c>
      <c r="E17" s="36">
        <f>ROUND(E11/E13,2)</f>
        <v>35.04</v>
      </c>
      <c r="F17" s="22"/>
    </row>
    <row r="18" spans="1:6" ht="12.75" customHeight="1" x14ac:dyDescent="0.3">
      <c r="A18" s="10">
        <f t="shared" si="0"/>
        <v>8</v>
      </c>
      <c r="B18" s="9"/>
      <c r="C18" s="10"/>
      <c r="D18" s="9"/>
      <c r="E18" s="9"/>
      <c r="F18" s="22"/>
    </row>
    <row r="19" spans="1:6" ht="12.75" customHeight="1" x14ac:dyDescent="0.3">
      <c r="A19" s="10">
        <f t="shared" si="0"/>
        <v>9</v>
      </c>
      <c r="B19" s="9" t="s">
        <v>29</v>
      </c>
      <c r="C19" s="10" t="str">
        <f>"("&amp;A11&amp;") / ("&amp;A15&amp;")"</f>
        <v>(1) / (5)</v>
      </c>
      <c r="D19" s="27">
        <f>ROUND(D11/D15,6)</f>
        <v>8.9779999999999999E-2</v>
      </c>
      <c r="E19" s="27">
        <f>ROUND(E11/E15,6)</f>
        <v>8.8321999999999998E-2</v>
      </c>
      <c r="F19" s="22"/>
    </row>
    <row r="20" spans="1:6" ht="12.75" customHeight="1" x14ac:dyDescent="0.3">
      <c r="A20" s="10">
        <f t="shared" si="0"/>
        <v>10</v>
      </c>
      <c r="B20" s="9"/>
      <c r="C20" s="10"/>
      <c r="D20" s="28"/>
      <c r="E20" s="28"/>
      <c r="F20" s="22"/>
    </row>
    <row r="21" spans="1:6" ht="12.75" customHeight="1" x14ac:dyDescent="0.3">
      <c r="A21" s="10">
        <f t="shared" si="0"/>
        <v>11</v>
      </c>
      <c r="B21" s="9" t="s">
        <v>46</v>
      </c>
      <c r="C21" s="10" t="s">
        <v>31</v>
      </c>
      <c r="D21" s="252">
        <v>-0.17</v>
      </c>
      <c r="E21" s="252">
        <v>-0.04</v>
      </c>
      <c r="F21" s="22"/>
    </row>
    <row r="22" spans="1:6" ht="12.75" customHeight="1" x14ac:dyDescent="0.3">
      <c r="A22" s="10">
        <f t="shared" si="0"/>
        <v>12</v>
      </c>
      <c r="B22" s="9"/>
      <c r="C22" s="10"/>
      <c r="D22" s="253"/>
      <c r="E22" s="253"/>
      <c r="F22" s="22"/>
    </row>
    <row r="23" spans="1:6" ht="12.75" customHeight="1" x14ac:dyDescent="0.3">
      <c r="A23" s="10">
        <f t="shared" si="0"/>
        <v>13</v>
      </c>
      <c r="B23" s="9" t="s">
        <v>47</v>
      </c>
      <c r="C23" s="10" t="s">
        <v>31</v>
      </c>
      <c r="D23" s="252">
        <v>0</v>
      </c>
      <c r="E23" s="252">
        <v>0</v>
      </c>
      <c r="F23" s="22"/>
    </row>
    <row r="24" spans="1:6" ht="12.75" customHeight="1" x14ac:dyDescent="0.3">
      <c r="A24" s="10">
        <f t="shared" si="0"/>
        <v>14</v>
      </c>
      <c r="B24" s="9"/>
      <c r="C24" s="10"/>
      <c r="D24" s="30"/>
      <c r="E24" s="30"/>
      <c r="F24" s="22"/>
    </row>
    <row r="25" spans="1:6" ht="12.75" customHeight="1" x14ac:dyDescent="0.3">
      <c r="A25" s="10">
        <f t="shared" si="0"/>
        <v>15</v>
      </c>
      <c r="B25" s="9" t="s">
        <v>48</v>
      </c>
      <c r="C25" s="10" t="s">
        <v>646</v>
      </c>
      <c r="D25" s="20">
        <f>'Delivery Rate Change Calc 26&amp;31'!D24</f>
        <v>-0.09</v>
      </c>
      <c r="E25" s="20">
        <f>'Delivery Rate Change Calc 26&amp;31'!E24</f>
        <v>-0.11</v>
      </c>
      <c r="F25" s="22"/>
    </row>
    <row r="26" spans="1:6" ht="12.75" customHeight="1" x14ac:dyDescent="0.3">
      <c r="A26" s="10">
        <f t="shared" si="0"/>
        <v>16</v>
      </c>
      <c r="B26" s="9"/>
      <c r="C26" s="10"/>
      <c r="D26" s="9"/>
      <c r="E26" s="9"/>
      <c r="F26" s="22"/>
    </row>
    <row r="27" spans="1:6" ht="12.75" customHeight="1" x14ac:dyDescent="0.3">
      <c r="A27" s="10">
        <f t="shared" si="0"/>
        <v>17</v>
      </c>
      <c r="B27" s="9" t="s">
        <v>35</v>
      </c>
      <c r="C27" s="10" t="s">
        <v>645</v>
      </c>
      <c r="D27" s="38">
        <f>'FPC Rate Change Calc'!H24</f>
        <v>3.0400000000000002E-4</v>
      </c>
      <c r="E27" s="38">
        <f>'FPC Rate Change Calc'!I24</f>
        <v>1.5300000000000001E-4</v>
      </c>
      <c r="F27" s="22"/>
    </row>
    <row r="28" spans="1:6" ht="12.75" customHeight="1" x14ac:dyDescent="0.3">
      <c r="A28" s="10">
        <f t="shared" si="0"/>
        <v>18</v>
      </c>
      <c r="B28" s="9"/>
      <c r="C28" s="10"/>
      <c r="D28" s="9"/>
      <c r="E28" s="9"/>
      <c r="F28" s="22"/>
    </row>
    <row r="29" spans="1:6" ht="12.75" customHeight="1" x14ac:dyDescent="0.3">
      <c r="A29" s="10">
        <f t="shared" si="0"/>
        <v>19</v>
      </c>
      <c r="B29" s="9" t="s">
        <v>49</v>
      </c>
      <c r="C29" s="10" t="str">
        <f>"("&amp;A25&amp;") - ("&amp;A21&amp;")"</f>
        <v>(15) - (11)</v>
      </c>
      <c r="D29" s="36">
        <f>D25-D21</f>
        <v>8.0000000000000016E-2</v>
      </c>
      <c r="E29" s="36">
        <f>E25-E21</f>
        <v>-7.0000000000000007E-2</v>
      </c>
      <c r="F29" s="22"/>
    </row>
    <row r="30" spans="1:6" ht="12.75" customHeight="1" x14ac:dyDescent="0.3">
      <c r="A30" s="10">
        <f t="shared" si="0"/>
        <v>20</v>
      </c>
      <c r="B30" s="9"/>
      <c r="C30" s="10"/>
      <c r="D30" s="36"/>
      <c r="E30" s="36"/>
      <c r="F30" s="22"/>
    </row>
    <row r="31" spans="1:6" ht="12.75" customHeight="1" x14ac:dyDescent="0.3">
      <c r="A31" s="10">
        <f t="shared" si="0"/>
        <v>21</v>
      </c>
      <c r="B31" s="9" t="s">
        <v>50</v>
      </c>
      <c r="C31" s="10" t="str">
        <f>"("&amp;A27&amp;") - ("&amp;A23&amp;")"</f>
        <v>(17) - (13)</v>
      </c>
      <c r="D31" s="27">
        <f>D27-D23</f>
        <v>3.0400000000000002E-4</v>
      </c>
      <c r="E31" s="27">
        <f>E27-E23</f>
        <v>1.5300000000000001E-4</v>
      </c>
      <c r="F31" s="22"/>
    </row>
    <row r="32" spans="1:6" ht="12.75" customHeight="1" x14ac:dyDescent="0.3">
      <c r="A32" s="10">
        <f t="shared" si="0"/>
        <v>22</v>
      </c>
      <c r="B32" s="9"/>
      <c r="C32" s="10"/>
      <c r="D32" s="9"/>
      <c r="E32" s="9"/>
      <c r="F32" s="22"/>
    </row>
    <row r="33" spans="1:10" ht="12.75" customHeight="1" x14ac:dyDescent="0.3">
      <c r="A33" s="10">
        <f t="shared" si="0"/>
        <v>23</v>
      </c>
      <c r="B33" s="9" t="s">
        <v>51</v>
      </c>
      <c r="C33" s="10" t="str">
        <f>"("&amp;A29&amp;") / ("&amp;A17&amp;")"</f>
        <v>(19) / (7)</v>
      </c>
      <c r="D33" s="32">
        <f>D29/D17</f>
        <v>2.1917808219178085E-3</v>
      </c>
      <c r="E33" s="32">
        <f>E29/E17</f>
        <v>-1.9977168949771693E-3</v>
      </c>
      <c r="F33" s="22"/>
      <c r="G33" s="39"/>
    </row>
    <row r="34" spans="1:10" ht="12.75" customHeight="1" x14ac:dyDescent="0.3">
      <c r="A34" s="10">
        <f t="shared" si="0"/>
        <v>24</v>
      </c>
      <c r="B34" s="9"/>
      <c r="C34" s="10"/>
      <c r="D34" s="9"/>
      <c r="E34" s="9"/>
      <c r="F34" s="22"/>
    </row>
    <row r="35" spans="1:10" ht="12.75" customHeight="1" x14ac:dyDescent="0.3">
      <c r="A35" s="10">
        <f t="shared" si="0"/>
        <v>25</v>
      </c>
      <c r="B35" s="9" t="s">
        <v>52</v>
      </c>
      <c r="C35" s="10" t="str">
        <f>"("&amp;A31&amp;") / ("&amp;A19&amp;")"</f>
        <v>(21) / (9)</v>
      </c>
      <c r="D35" s="32">
        <f>D31/D19</f>
        <v>3.3860548006237473E-3</v>
      </c>
      <c r="E35" s="32">
        <f>E31/E19</f>
        <v>1.7322977287652001E-3</v>
      </c>
      <c r="F35" s="22"/>
      <c r="G35" s="39"/>
    </row>
    <row r="36" spans="1:10" ht="12.75" customHeight="1" x14ac:dyDescent="0.3">
      <c r="A36" s="10">
        <f t="shared" si="0"/>
        <v>26</v>
      </c>
      <c r="B36" s="9"/>
      <c r="C36" s="10"/>
      <c r="D36" s="9"/>
      <c r="E36" s="9"/>
      <c r="F36" s="22"/>
    </row>
    <row r="37" spans="1:10" ht="12.75" customHeight="1" x14ac:dyDescent="0.3">
      <c r="A37" s="10">
        <f t="shared" si="0"/>
        <v>27</v>
      </c>
      <c r="B37" s="9" t="s">
        <v>53</v>
      </c>
      <c r="C37" s="10" t="str">
        <f>"("&amp;A33&amp;") + ("&amp;A35&amp;")"</f>
        <v>(23) + (25)</v>
      </c>
      <c r="D37" s="32">
        <f>SUM(D33:D35)</f>
        <v>5.5778356225415562E-3</v>
      </c>
      <c r="E37" s="32">
        <f>SUM(E33:E35)</f>
        <v>-2.6541916621196913E-4</v>
      </c>
      <c r="F37" s="22"/>
    </row>
    <row r="38" spans="1:10" ht="12.75" customHeight="1" x14ac:dyDescent="0.3">
      <c r="A38" s="10">
        <f t="shared" si="0"/>
        <v>28</v>
      </c>
      <c r="B38" s="9"/>
      <c r="C38" s="10"/>
      <c r="D38" s="9"/>
      <c r="E38" s="9"/>
      <c r="F38" s="22"/>
    </row>
    <row r="39" spans="1:10" ht="12.75" customHeight="1" x14ac:dyDescent="0.3">
      <c r="A39" s="10">
        <f t="shared" si="0"/>
        <v>29</v>
      </c>
      <c r="B39" s="9" t="s">
        <v>39</v>
      </c>
      <c r="C39" s="10" t="s">
        <v>21</v>
      </c>
      <c r="D39" s="33">
        <f>IF(D37&gt;3%,D37-3%,0)</f>
        <v>0</v>
      </c>
      <c r="E39" s="33">
        <f>IF(E37&gt;3%,E37-3%,0)</f>
        <v>0</v>
      </c>
      <c r="F39" s="22"/>
    </row>
    <row r="40" spans="1:10" ht="12.75" customHeight="1" x14ac:dyDescent="0.3">
      <c r="A40" s="10">
        <f t="shared" si="0"/>
        <v>30</v>
      </c>
      <c r="B40" s="9"/>
      <c r="C40" s="10"/>
      <c r="D40" s="9"/>
      <c r="E40" s="9"/>
      <c r="F40" s="22"/>
    </row>
    <row r="41" spans="1:10" ht="12.75" customHeight="1" x14ac:dyDescent="0.3">
      <c r="A41" s="10">
        <f t="shared" si="0"/>
        <v>31</v>
      </c>
      <c r="B41" s="9" t="s">
        <v>54</v>
      </c>
      <c r="C41" s="10" t="s">
        <v>21</v>
      </c>
      <c r="D41" s="37">
        <f>ROUND(IF(D25&lt;=0,0,(IF(D27&lt;0,D39*D17,(D39*(D33/D37))*D17))),2)</f>
        <v>0</v>
      </c>
      <c r="E41" s="37">
        <f>ROUND(IF(E25&lt;=0,0,(IF(E27&lt;0,E39*E17,(E39*(E33/E37))*E17))),2)</f>
        <v>0</v>
      </c>
      <c r="F41" s="22"/>
      <c r="G41" s="40"/>
      <c r="H41" s="40"/>
      <c r="I41" s="41"/>
      <c r="J41" s="40"/>
    </row>
    <row r="42" spans="1:10" ht="12.75" customHeight="1" x14ac:dyDescent="0.3">
      <c r="A42" s="10">
        <f t="shared" si="0"/>
        <v>32</v>
      </c>
      <c r="B42" s="3"/>
      <c r="C42" s="3"/>
      <c r="D42" s="42"/>
      <c r="E42" s="42"/>
      <c r="F42" s="22"/>
    </row>
    <row r="43" spans="1:10" ht="12.75" customHeight="1" x14ac:dyDescent="0.3">
      <c r="A43" s="10">
        <f t="shared" si="0"/>
        <v>33</v>
      </c>
      <c r="B43" s="9" t="s">
        <v>41</v>
      </c>
      <c r="C43" s="10" t="s">
        <v>21</v>
      </c>
      <c r="D43" s="29">
        <f>ROUND(IF(D27&lt;=0,0,(IF(D25&lt;0,D39*D19,(D39*(D35/D37))*D19))),6)</f>
        <v>0</v>
      </c>
      <c r="E43" s="29">
        <f>ROUND(IF(E27&lt;=0,0,(IF(E25&lt;0,E39*E19,(E39*(E35/E37))*E19))),6)</f>
        <v>0</v>
      </c>
      <c r="F43" s="22"/>
      <c r="G43" s="43"/>
      <c r="H43" s="43"/>
      <c r="I43" s="41"/>
      <c r="J43" s="43"/>
    </row>
    <row r="44" spans="1:10" ht="12.75" customHeight="1" x14ac:dyDescent="0.3">
      <c r="A44" s="10">
        <f t="shared" si="0"/>
        <v>34</v>
      </c>
      <c r="B44" s="3"/>
      <c r="C44" s="3"/>
      <c r="D44" s="34"/>
      <c r="E44" s="34"/>
      <c r="F44" s="22"/>
    </row>
    <row r="45" spans="1:10" ht="12.75" customHeight="1" x14ac:dyDescent="0.3">
      <c r="A45" s="10">
        <f t="shared" si="0"/>
        <v>35</v>
      </c>
      <c r="B45" s="9" t="s">
        <v>55</v>
      </c>
      <c r="C45" s="10" t="str">
        <f>"("&amp;A25&amp;") - ("&amp;A41&amp;")"</f>
        <v>(15) - (31)</v>
      </c>
      <c r="D45" s="36">
        <f>D25-D41</f>
        <v>-0.09</v>
      </c>
      <c r="E45" s="36">
        <f>E25-E41</f>
        <v>-0.11</v>
      </c>
      <c r="F45" s="22"/>
    </row>
    <row r="46" spans="1:10" ht="12.75" customHeight="1" x14ac:dyDescent="0.3">
      <c r="A46" s="10">
        <f t="shared" si="0"/>
        <v>36</v>
      </c>
      <c r="B46" s="9"/>
      <c r="C46" s="10"/>
      <c r="D46" s="36"/>
      <c r="E46" s="36"/>
      <c r="F46" s="22"/>
    </row>
    <row r="47" spans="1:10" ht="12.75" customHeight="1" x14ac:dyDescent="0.3">
      <c r="A47" s="10">
        <f t="shared" si="0"/>
        <v>37</v>
      </c>
      <c r="B47" s="9" t="s">
        <v>43</v>
      </c>
      <c r="C47" s="10" t="str">
        <f>"("&amp;A27&amp;") - ("&amp;A43&amp;")"</f>
        <v>(17) - (33)</v>
      </c>
      <c r="D47" s="27">
        <f>D27-D43</f>
        <v>3.0400000000000002E-4</v>
      </c>
      <c r="E47" s="27">
        <f>E27-E43</f>
        <v>1.5300000000000001E-4</v>
      </c>
      <c r="F47" s="22"/>
    </row>
    <row r="49" spans="4:4" x14ac:dyDescent="0.3">
      <c r="D49" s="44"/>
    </row>
    <row r="50" spans="4:4" x14ac:dyDescent="0.3">
      <c r="D50" s="44"/>
    </row>
  </sheetData>
  <mergeCells count="4">
    <mergeCell ref="A1:E1"/>
    <mergeCell ref="A2:E2"/>
    <mergeCell ref="A3:E3"/>
    <mergeCell ref="A4:E4"/>
  </mergeCells>
  <printOptions horizontalCentered="1"/>
  <pageMargins left="0.7" right="0.7" top="0.75" bottom="0.75" header="0.3" footer="0.3"/>
  <pageSetup scale="87" orientation="landscape" blackAndWhite="1" r:id="rId1"/>
  <headerFooter>
    <oddHeader>&amp;RAdvice No. 2018-xx
Exhibit No. 6</oddHeader>
    <oddFooter>&amp;L&amp;F
&amp;A&amp;R&amp;D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N41"/>
  <sheetViews>
    <sheetView zoomScaleNormal="100" workbookViewId="0">
      <selection activeCell="C48" sqref="C48"/>
    </sheetView>
  </sheetViews>
  <sheetFormatPr defaultColWidth="7.88671875" defaultRowHeight="13.2" outlineLevelCol="1" x14ac:dyDescent="0.25"/>
  <cols>
    <col min="1" max="1" width="4.33203125" style="442" customWidth="1"/>
    <col min="2" max="2" width="45" style="442" customWidth="1"/>
    <col min="3" max="3" width="40.109375" style="442" hidden="1" customWidth="1" outlineLevel="1"/>
    <col min="4" max="4" width="16" style="442" customWidth="1" collapsed="1"/>
    <col min="5" max="12" width="16" style="442" customWidth="1"/>
    <col min="13" max="13" width="4.6640625" style="442" customWidth="1"/>
    <col min="14" max="16384" width="7.88671875" style="442"/>
  </cols>
  <sheetData>
    <row r="1" spans="1:14" x14ac:dyDescent="0.25">
      <c r="A1" s="486" t="s">
        <v>0</v>
      </c>
      <c r="B1" s="486"/>
      <c r="C1" s="486"/>
      <c r="D1" s="486"/>
      <c r="E1" s="486"/>
      <c r="F1" s="486"/>
      <c r="G1" s="486"/>
      <c r="H1" s="486"/>
      <c r="I1" s="486"/>
      <c r="J1" s="486"/>
      <c r="K1" s="486"/>
      <c r="L1" s="486"/>
    </row>
    <row r="2" spans="1:14" x14ac:dyDescent="0.25">
      <c r="A2" s="486" t="str">
        <f>'Delivery Rate Change Calc'!A2:H2</f>
        <v>2018 Electric Decoupling Filing</v>
      </c>
      <c r="B2" s="486"/>
      <c r="C2" s="486"/>
      <c r="D2" s="486"/>
      <c r="E2" s="486"/>
      <c r="F2" s="486"/>
      <c r="G2" s="486"/>
      <c r="H2" s="486"/>
      <c r="I2" s="486"/>
      <c r="J2" s="486"/>
      <c r="K2" s="486"/>
      <c r="L2" s="486"/>
    </row>
    <row r="3" spans="1:14" x14ac:dyDescent="0.25">
      <c r="A3" s="486" t="s">
        <v>628</v>
      </c>
      <c r="B3" s="486"/>
      <c r="C3" s="486"/>
      <c r="D3" s="486"/>
      <c r="E3" s="486"/>
      <c r="F3" s="486"/>
      <c r="G3" s="486"/>
      <c r="H3" s="486"/>
      <c r="I3" s="486"/>
      <c r="J3" s="486"/>
      <c r="K3" s="486"/>
      <c r="L3" s="486"/>
    </row>
    <row r="4" spans="1:14" x14ac:dyDescent="0.25">
      <c r="A4" s="486" t="str">
        <f>'Delivery Rate Change Calc'!A4:H4</f>
        <v>Proposed Effective May 1, 2018</v>
      </c>
      <c r="B4" s="486"/>
      <c r="C4" s="486"/>
      <c r="D4" s="486"/>
      <c r="E4" s="486"/>
      <c r="F4" s="486"/>
      <c r="G4" s="486"/>
      <c r="H4" s="486"/>
      <c r="I4" s="486"/>
      <c r="J4" s="486"/>
      <c r="K4" s="486"/>
      <c r="L4" s="486"/>
    </row>
    <row r="5" spans="1:14" x14ac:dyDescent="0.25">
      <c r="B5" s="443"/>
      <c r="C5" s="443"/>
    </row>
    <row r="6" spans="1:14" x14ac:dyDescent="0.25">
      <c r="C6" s="444"/>
      <c r="E6" s="477" t="s">
        <v>335</v>
      </c>
      <c r="F6" s="478"/>
      <c r="G6" s="478"/>
      <c r="H6" s="478"/>
      <c r="I6" s="478"/>
      <c r="J6" s="478"/>
      <c r="K6" s="479"/>
      <c r="L6" s="445"/>
    </row>
    <row r="7" spans="1:14" ht="49.5" customHeight="1" thickBot="1" x14ac:dyDescent="0.3">
      <c r="A7" s="446" t="s">
        <v>56</v>
      </c>
      <c r="B7" s="447" t="s">
        <v>209</v>
      </c>
      <c r="C7" s="448" t="s">
        <v>6</v>
      </c>
      <c r="D7" s="449" t="s">
        <v>336</v>
      </c>
      <c r="E7" s="480" t="s">
        <v>337</v>
      </c>
      <c r="F7" s="481" t="s">
        <v>338</v>
      </c>
      <c r="G7" s="481" t="s">
        <v>339</v>
      </c>
      <c r="H7" s="481" t="s">
        <v>340</v>
      </c>
      <c r="I7" s="481" t="s">
        <v>341</v>
      </c>
      <c r="J7" s="481" t="s">
        <v>342</v>
      </c>
      <c r="K7" s="481" t="s">
        <v>343</v>
      </c>
      <c r="L7" s="481" t="s">
        <v>344</v>
      </c>
    </row>
    <row r="8" spans="1:14" x14ac:dyDescent="0.25">
      <c r="A8" s="450">
        <v>1</v>
      </c>
      <c r="B8" s="451" t="s">
        <v>345</v>
      </c>
      <c r="C8" s="452" t="s">
        <v>346</v>
      </c>
      <c r="D8" s="453"/>
      <c r="E8" s="454">
        <v>0</v>
      </c>
      <c r="F8" s="454">
        <v>0</v>
      </c>
      <c r="G8" s="454">
        <v>0</v>
      </c>
      <c r="H8" s="454">
        <v>0</v>
      </c>
      <c r="I8" s="454">
        <v>0</v>
      </c>
      <c r="J8" s="454">
        <v>0</v>
      </c>
      <c r="K8" s="454">
        <v>0</v>
      </c>
      <c r="L8" s="454"/>
    </row>
    <row r="9" spans="1:14" x14ac:dyDescent="0.25">
      <c r="A9" s="455">
        <f t="shared" ref="A9:A19" si="0">+A8+1</f>
        <v>2</v>
      </c>
      <c r="B9" s="456" t="s">
        <v>347</v>
      </c>
      <c r="C9" s="457" t="s">
        <v>348</v>
      </c>
      <c r="D9" s="458">
        <v>5138309705.4063549</v>
      </c>
      <c r="E9" s="466">
        <f t="shared" ref="E9:K9" si="1">+D9+E8</f>
        <v>5138309705.4063549</v>
      </c>
      <c r="F9" s="466">
        <f t="shared" si="1"/>
        <v>5138309705.4063549</v>
      </c>
      <c r="G9" s="466">
        <f t="shared" si="1"/>
        <v>5138309705.4063549</v>
      </c>
      <c r="H9" s="466">
        <f t="shared" si="1"/>
        <v>5138309705.4063549</v>
      </c>
      <c r="I9" s="466">
        <f t="shared" si="1"/>
        <v>5138309705.4063549</v>
      </c>
      <c r="J9" s="466">
        <f t="shared" si="1"/>
        <v>5138309705.4063549</v>
      </c>
      <c r="K9" s="466">
        <f t="shared" si="1"/>
        <v>5138309705.4063549</v>
      </c>
      <c r="L9" s="466">
        <f>+K9</f>
        <v>5138309705.4063549</v>
      </c>
    </row>
    <row r="10" spans="1:14" x14ac:dyDescent="0.25">
      <c r="A10" s="455">
        <f t="shared" si="0"/>
        <v>3</v>
      </c>
      <c r="B10" s="456" t="s">
        <v>349</v>
      </c>
      <c r="C10" s="457" t="s">
        <v>350</v>
      </c>
      <c r="D10" s="459">
        <f>((7.77%*18/31)+(7.6%*13/31))*1/12 +(7.77%*11/12)</f>
        <v>7.7640591397849457E-2</v>
      </c>
      <c r="E10" s="460">
        <f t="shared" ref="E10:L10" si="2">((7.77%*18/31)+(7.6%*13/31))*1/12 +(7.77%*11/12)</f>
        <v>7.7640591397849457E-2</v>
      </c>
      <c r="F10" s="460">
        <f t="shared" si="2"/>
        <v>7.7640591397849457E-2</v>
      </c>
      <c r="G10" s="460">
        <f t="shared" si="2"/>
        <v>7.7640591397849457E-2</v>
      </c>
      <c r="H10" s="460">
        <f t="shared" si="2"/>
        <v>7.7640591397849457E-2</v>
      </c>
      <c r="I10" s="460">
        <f t="shared" si="2"/>
        <v>7.7640591397849457E-2</v>
      </c>
      <c r="J10" s="460">
        <f t="shared" si="2"/>
        <v>7.7640591397849457E-2</v>
      </c>
      <c r="K10" s="460">
        <f t="shared" si="2"/>
        <v>7.7640591397849457E-2</v>
      </c>
      <c r="L10" s="460">
        <f t="shared" si="2"/>
        <v>7.7640591397849457E-2</v>
      </c>
    </row>
    <row r="11" spans="1:14" x14ac:dyDescent="0.25">
      <c r="A11" s="455">
        <f t="shared" si="0"/>
        <v>4</v>
      </c>
      <c r="B11" s="456" t="s">
        <v>91</v>
      </c>
      <c r="C11" s="461" t="s">
        <v>351</v>
      </c>
      <c r="D11" s="458">
        <f>ROUND(D9*D10,0)</f>
        <v>398941404</v>
      </c>
      <c r="E11" s="466">
        <f t="shared" ref="E11:L11" si="3">ROUND(E9*E10,0)</f>
        <v>398941404</v>
      </c>
      <c r="F11" s="466">
        <f t="shared" si="3"/>
        <v>398941404</v>
      </c>
      <c r="G11" s="466">
        <f t="shared" si="3"/>
        <v>398941404</v>
      </c>
      <c r="H11" s="466">
        <f t="shared" si="3"/>
        <v>398941404</v>
      </c>
      <c r="I11" s="466">
        <f t="shared" si="3"/>
        <v>398941404</v>
      </c>
      <c r="J11" s="466">
        <f t="shared" si="3"/>
        <v>398941404</v>
      </c>
      <c r="K11" s="466">
        <f t="shared" si="3"/>
        <v>398941404</v>
      </c>
      <c r="L11" s="466">
        <f t="shared" si="3"/>
        <v>398941404</v>
      </c>
    </row>
    <row r="12" spans="1:14" x14ac:dyDescent="0.25">
      <c r="A12" s="455">
        <f t="shared" si="0"/>
        <v>5</v>
      </c>
      <c r="B12" s="456" t="s">
        <v>352</v>
      </c>
      <c r="C12" s="457" t="s">
        <v>346</v>
      </c>
      <c r="D12" s="453"/>
      <c r="E12" s="466">
        <v>10264960</v>
      </c>
      <c r="F12" s="466">
        <v>-16265871.722696021</v>
      </c>
      <c r="G12" s="466">
        <v>-397630</v>
      </c>
      <c r="H12" s="466">
        <v>926663</v>
      </c>
      <c r="I12" s="466">
        <v>-14576.170375000418</v>
      </c>
      <c r="J12" s="466">
        <v>-703879.26328500011</v>
      </c>
      <c r="K12" s="466">
        <v>751793.44283333141</v>
      </c>
      <c r="L12" s="466"/>
    </row>
    <row r="13" spans="1:14" x14ac:dyDescent="0.25">
      <c r="A13" s="455">
        <f t="shared" si="0"/>
        <v>6</v>
      </c>
      <c r="B13" s="456" t="s">
        <v>353</v>
      </c>
      <c r="C13" s="457" t="s">
        <v>354</v>
      </c>
      <c r="D13" s="458">
        <v>419753989.76616812</v>
      </c>
      <c r="E13" s="466">
        <f t="shared" ref="E13:K13" si="4">+D13+E12</f>
        <v>430018949.76616812</v>
      </c>
      <c r="F13" s="466">
        <f t="shared" si="4"/>
        <v>413753078.04347211</v>
      </c>
      <c r="G13" s="466">
        <f t="shared" si="4"/>
        <v>413355448.04347211</v>
      </c>
      <c r="H13" s="466">
        <f t="shared" si="4"/>
        <v>414282111.04347211</v>
      </c>
      <c r="I13" s="466">
        <f t="shared" si="4"/>
        <v>414267534.87309712</v>
      </c>
      <c r="J13" s="466">
        <f t="shared" si="4"/>
        <v>413563655.60981214</v>
      </c>
      <c r="K13" s="466">
        <f t="shared" si="4"/>
        <v>414315449.05264544</v>
      </c>
      <c r="L13" s="466">
        <f>+K13</f>
        <v>414315449.05264544</v>
      </c>
      <c r="M13" s="462"/>
      <c r="N13" s="463"/>
    </row>
    <row r="14" spans="1:14" x14ac:dyDescent="0.25">
      <c r="A14" s="455">
        <f t="shared" si="0"/>
        <v>7</v>
      </c>
      <c r="B14" s="456" t="s">
        <v>92</v>
      </c>
      <c r="C14" s="461" t="s">
        <v>355</v>
      </c>
      <c r="D14" s="464">
        <f t="shared" ref="D14:L14" si="5">ROUND(D13-D11,0)</f>
        <v>20812586</v>
      </c>
      <c r="E14" s="465">
        <f t="shared" si="5"/>
        <v>31077546</v>
      </c>
      <c r="F14" s="465">
        <f t="shared" si="5"/>
        <v>14811674</v>
      </c>
      <c r="G14" s="465">
        <f t="shared" si="5"/>
        <v>14414044</v>
      </c>
      <c r="H14" s="465">
        <f t="shared" si="5"/>
        <v>15340707</v>
      </c>
      <c r="I14" s="465">
        <f t="shared" si="5"/>
        <v>15326131</v>
      </c>
      <c r="J14" s="465">
        <f t="shared" si="5"/>
        <v>14622252</v>
      </c>
      <c r="K14" s="465">
        <f t="shared" si="5"/>
        <v>15374045</v>
      </c>
      <c r="L14" s="465">
        <f t="shared" si="5"/>
        <v>15374045</v>
      </c>
    </row>
    <row r="15" spans="1:14" x14ac:dyDescent="0.25">
      <c r="A15" s="455">
        <f t="shared" si="0"/>
        <v>8</v>
      </c>
      <c r="B15" s="456" t="s">
        <v>356</v>
      </c>
      <c r="C15" s="461" t="s">
        <v>357</v>
      </c>
      <c r="D15" s="458">
        <f t="shared" ref="D15:L15" si="6">IF(D14&lt;0,0,D14)</f>
        <v>20812586</v>
      </c>
      <c r="E15" s="466">
        <f t="shared" si="6"/>
        <v>31077546</v>
      </c>
      <c r="F15" s="466">
        <f t="shared" si="6"/>
        <v>14811674</v>
      </c>
      <c r="G15" s="466">
        <f t="shared" si="6"/>
        <v>14414044</v>
      </c>
      <c r="H15" s="466">
        <f t="shared" si="6"/>
        <v>15340707</v>
      </c>
      <c r="I15" s="466">
        <f t="shared" si="6"/>
        <v>15326131</v>
      </c>
      <c r="J15" s="466">
        <f t="shared" si="6"/>
        <v>14622252</v>
      </c>
      <c r="K15" s="466">
        <f t="shared" si="6"/>
        <v>15374045</v>
      </c>
      <c r="L15" s="466">
        <f t="shared" si="6"/>
        <v>15374045</v>
      </c>
    </row>
    <row r="16" spans="1:14" x14ac:dyDescent="0.25">
      <c r="A16" s="455">
        <f t="shared" si="0"/>
        <v>9</v>
      </c>
      <c r="B16" s="456" t="s">
        <v>358</v>
      </c>
      <c r="C16" s="461" t="s">
        <v>359</v>
      </c>
      <c r="D16" s="467">
        <v>0.5</v>
      </c>
      <c r="E16" s="467">
        <v>0.5</v>
      </c>
      <c r="F16" s="467">
        <v>0.5</v>
      </c>
      <c r="G16" s="467">
        <v>0.5</v>
      </c>
      <c r="H16" s="467">
        <v>0.5</v>
      </c>
      <c r="I16" s="467">
        <v>0.5</v>
      </c>
      <c r="J16" s="467">
        <v>0.5</v>
      </c>
      <c r="K16" s="467">
        <v>0.5</v>
      </c>
      <c r="L16" s="467">
        <v>0.5</v>
      </c>
    </row>
    <row r="17" spans="1:12" x14ac:dyDescent="0.25">
      <c r="A17" s="455">
        <f t="shared" si="0"/>
        <v>10</v>
      </c>
      <c r="B17" s="456" t="s">
        <v>360</v>
      </c>
      <c r="C17" s="461" t="s">
        <v>361</v>
      </c>
      <c r="D17" s="468">
        <f t="shared" ref="D17:L17" si="7">ROUND(D15*D16,0)</f>
        <v>10406293</v>
      </c>
      <c r="E17" s="469">
        <f t="shared" si="7"/>
        <v>15538773</v>
      </c>
      <c r="F17" s="469">
        <f t="shared" si="7"/>
        <v>7405837</v>
      </c>
      <c r="G17" s="469">
        <f t="shared" si="7"/>
        <v>7207022</v>
      </c>
      <c r="H17" s="469">
        <f t="shared" si="7"/>
        <v>7670354</v>
      </c>
      <c r="I17" s="469">
        <f t="shared" si="7"/>
        <v>7663066</v>
      </c>
      <c r="J17" s="469">
        <f t="shared" si="7"/>
        <v>7311126</v>
      </c>
      <c r="K17" s="469">
        <f t="shared" si="7"/>
        <v>7687023</v>
      </c>
      <c r="L17" s="469">
        <f t="shared" si="7"/>
        <v>7687023</v>
      </c>
    </row>
    <row r="18" spans="1:12" x14ac:dyDescent="0.25">
      <c r="A18" s="455">
        <f t="shared" si="0"/>
        <v>11</v>
      </c>
      <c r="B18" s="456" t="s">
        <v>175</v>
      </c>
      <c r="C18" s="457" t="s">
        <v>362</v>
      </c>
      <c r="D18" s="461">
        <v>0.61905100000000002</v>
      </c>
      <c r="E18" s="470">
        <v>0.61905100000000002</v>
      </c>
      <c r="F18" s="470">
        <v>0.61905100000000002</v>
      </c>
      <c r="G18" s="470">
        <v>0.61905100000000002</v>
      </c>
      <c r="H18" s="470">
        <v>0.61905100000000002</v>
      </c>
      <c r="I18" s="470">
        <v>0.61905100000000002</v>
      </c>
      <c r="J18" s="470">
        <v>0.61905100000000002</v>
      </c>
      <c r="K18" s="470">
        <v>0.61905100000000002</v>
      </c>
      <c r="L18" s="470">
        <v>0.61905100000000002</v>
      </c>
    </row>
    <row r="19" spans="1:12" x14ac:dyDescent="0.25">
      <c r="A19" s="471">
        <f t="shared" si="0"/>
        <v>12</v>
      </c>
      <c r="B19" s="472" t="s">
        <v>363</v>
      </c>
      <c r="C19" s="473" t="s">
        <v>364</v>
      </c>
      <c r="D19" s="474">
        <f>ROUND(+D17/D18,0)</f>
        <v>16810074</v>
      </c>
      <c r="E19" s="475">
        <f t="shared" ref="E19:K19" si="8">+ROUND((E17-D17)/E18,0)</f>
        <v>8290884</v>
      </c>
      <c r="F19" s="475">
        <f t="shared" si="8"/>
        <v>-13137748</v>
      </c>
      <c r="G19" s="475">
        <f t="shared" si="8"/>
        <v>-321161</v>
      </c>
      <c r="H19" s="475">
        <f t="shared" si="8"/>
        <v>748455</v>
      </c>
      <c r="I19" s="475">
        <f t="shared" si="8"/>
        <v>-11773</v>
      </c>
      <c r="J19" s="475">
        <f t="shared" si="8"/>
        <v>-568515</v>
      </c>
      <c r="K19" s="475">
        <f t="shared" si="8"/>
        <v>607215</v>
      </c>
      <c r="L19" s="475">
        <f>ROUND(+L17/L18,0)</f>
        <v>12417431</v>
      </c>
    </row>
    <row r="20" spans="1:12" x14ac:dyDescent="0.25">
      <c r="E20" s="445"/>
      <c r="F20" s="445"/>
      <c r="G20" s="445"/>
      <c r="H20" s="445"/>
      <c r="I20" s="445"/>
      <c r="J20" s="445"/>
      <c r="K20" s="445"/>
      <c r="L20" s="445"/>
    </row>
    <row r="31" spans="1:12" x14ac:dyDescent="0.25">
      <c r="B31" s="476"/>
      <c r="C31" s="476"/>
    </row>
    <row r="32" spans="1:12" x14ac:dyDescent="0.25">
      <c r="B32" s="476"/>
      <c r="C32" s="476"/>
    </row>
    <row r="33" spans="2:3" x14ac:dyDescent="0.25">
      <c r="B33" s="476"/>
      <c r="C33" s="476"/>
    </row>
    <row r="34" spans="2:3" x14ac:dyDescent="0.25">
      <c r="B34" s="476"/>
      <c r="C34" s="476"/>
    </row>
    <row r="35" spans="2:3" x14ac:dyDescent="0.25">
      <c r="B35" s="476"/>
      <c r="C35" s="476"/>
    </row>
    <row r="36" spans="2:3" x14ac:dyDescent="0.25">
      <c r="B36" s="476"/>
      <c r="C36" s="476"/>
    </row>
    <row r="37" spans="2:3" x14ac:dyDescent="0.25">
      <c r="B37" s="476"/>
      <c r="C37" s="476"/>
    </row>
    <row r="38" spans="2:3" x14ac:dyDescent="0.25">
      <c r="B38" s="476"/>
      <c r="C38" s="476"/>
    </row>
    <row r="39" spans="2:3" x14ac:dyDescent="0.25">
      <c r="B39" s="476"/>
      <c r="C39" s="476"/>
    </row>
    <row r="40" spans="2:3" x14ac:dyDescent="0.25">
      <c r="B40" s="476"/>
      <c r="C40" s="476"/>
    </row>
    <row r="41" spans="2:3" x14ac:dyDescent="0.25">
      <c r="B41" s="476"/>
      <c r="C41" s="476"/>
    </row>
  </sheetData>
  <mergeCells count="4">
    <mergeCell ref="A1:L1"/>
    <mergeCell ref="A2:L2"/>
    <mergeCell ref="A3:L3"/>
    <mergeCell ref="A4:L4"/>
  </mergeCells>
  <pageMargins left="0.7" right="0.7" top="0.75" bottom="0.75" header="0.3" footer="0.3"/>
  <pageSetup scale="63" orientation="landscape" blackAndWhite="1" r:id="rId1"/>
  <headerFooter>
    <oddHeader>&amp;RAdvice No. 2018-xx
Exhibit No. 7</oddHeader>
    <oddFooter>&amp;L&amp;F
&amp;A&amp;R&amp;D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N25"/>
  <sheetViews>
    <sheetView workbookViewId="0">
      <selection activeCell="C48" sqref="C48"/>
    </sheetView>
  </sheetViews>
  <sheetFormatPr defaultColWidth="9.109375" defaultRowHeight="12.75" customHeight="1" x14ac:dyDescent="0.25"/>
  <cols>
    <col min="1" max="1" width="5.33203125" style="54" customWidth="1"/>
    <col min="2" max="2" width="40.44140625" style="54" customWidth="1"/>
    <col min="3" max="5" width="16.33203125" style="54" customWidth="1"/>
    <col min="6" max="6" width="19.88671875" style="54" customWidth="1"/>
    <col min="7" max="8" width="16.33203125" style="54" customWidth="1"/>
    <col min="9" max="16384" width="9.109375" style="54"/>
  </cols>
  <sheetData>
    <row r="1" spans="1:14" ht="12.75" customHeight="1" x14ac:dyDescent="0.25">
      <c r="A1" s="483" t="s">
        <v>0</v>
      </c>
      <c r="B1" s="483"/>
      <c r="C1" s="483"/>
      <c r="D1" s="483"/>
      <c r="E1" s="483"/>
      <c r="F1" s="483"/>
      <c r="G1" s="483"/>
      <c r="H1" s="483"/>
      <c r="I1" s="1"/>
      <c r="J1" s="1"/>
      <c r="K1" s="1"/>
      <c r="L1" s="1"/>
      <c r="M1" s="1"/>
      <c r="N1" s="1"/>
    </row>
    <row r="2" spans="1:14" ht="12.75" customHeight="1" x14ac:dyDescent="0.25">
      <c r="A2" s="483" t="str">
        <f>'Delivery Rate Change Calc'!A2:H2</f>
        <v>2018 Electric Decoupling Filing</v>
      </c>
      <c r="B2" s="483"/>
      <c r="C2" s="483"/>
      <c r="D2" s="483"/>
      <c r="E2" s="483"/>
      <c r="F2" s="483"/>
      <c r="G2" s="483"/>
      <c r="H2" s="483"/>
      <c r="I2" s="1"/>
      <c r="J2" s="1"/>
      <c r="K2" s="1"/>
      <c r="L2" s="1"/>
      <c r="M2" s="1"/>
      <c r="N2" s="1"/>
    </row>
    <row r="3" spans="1:14" ht="12.75" customHeight="1" x14ac:dyDescent="0.25">
      <c r="A3" s="483" t="s">
        <v>629</v>
      </c>
      <c r="B3" s="483"/>
      <c r="C3" s="483"/>
      <c r="D3" s="483"/>
      <c r="E3" s="483"/>
      <c r="F3" s="483"/>
      <c r="G3" s="483"/>
      <c r="H3" s="483"/>
      <c r="I3" s="1"/>
      <c r="J3" s="1"/>
      <c r="K3" s="1"/>
      <c r="L3" s="1"/>
      <c r="M3" s="1"/>
      <c r="N3" s="1"/>
    </row>
    <row r="4" spans="1:14" ht="12.75" customHeight="1" x14ac:dyDescent="0.25">
      <c r="A4" s="487" t="str">
        <f>'Delivery Rate Change Calc'!A4:H4</f>
        <v>Proposed Effective May 1, 2018</v>
      </c>
      <c r="B4" s="487"/>
      <c r="C4" s="487"/>
      <c r="D4" s="487"/>
      <c r="E4" s="487"/>
      <c r="F4" s="487"/>
      <c r="G4" s="487"/>
      <c r="H4" s="487"/>
      <c r="I4" s="1"/>
      <c r="J4" s="1"/>
      <c r="K4" s="1"/>
      <c r="L4" s="1"/>
      <c r="M4" s="1"/>
      <c r="N4" s="1"/>
    </row>
    <row r="5" spans="1:14" ht="12.75" customHeight="1" x14ac:dyDescent="0.25">
      <c r="A5" s="9"/>
      <c r="B5" s="9"/>
      <c r="C5" s="9"/>
      <c r="D5" s="9"/>
      <c r="E5" s="9"/>
      <c r="F5" s="9"/>
      <c r="G5" s="9"/>
      <c r="H5" s="9"/>
    </row>
    <row r="6" spans="1:14" ht="12.75" customHeight="1" x14ac:dyDescent="0.25">
      <c r="A6" s="9"/>
      <c r="B6" s="9"/>
      <c r="C6" s="9"/>
      <c r="D6" s="9"/>
      <c r="E6" s="9"/>
      <c r="F6" s="6" t="s">
        <v>4</v>
      </c>
      <c r="G6" s="9"/>
      <c r="H6" s="9"/>
    </row>
    <row r="7" spans="1:14" ht="12.75" customHeight="1" x14ac:dyDescent="0.25">
      <c r="A7" s="65" t="s">
        <v>2</v>
      </c>
      <c r="B7" s="9"/>
      <c r="C7" s="9"/>
      <c r="D7" s="9"/>
      <c r="E7" s="6" t="s">
        <v>3</v>
      </c>
      <c r="F7" s="5" t="s">
        <v>165</v>
      </c>
      <c r="G7" s="6" t="s">
        <v>4</v>
      </c>
      <c r="H7" s="6" t="s">
        <v>4</v>
      </c>
    </row>
    <row r="8" spans="1:14" ht="12.75" customHeight="1" x14ac:dyDescent="0.25">
      <c r="A8" s="66" t="s">
        <v>5</v>
      </c>
      <c r="B8" s="23"/>
      <c r="C8" s="66" t="s">
        <v>6</v>
      </c>
      <c r="D8" s="66" t="s">
        <v>84</v>
      </c>
      <c r="E8" s="7">
        <v>7</v>
      </c>
      <c r="F8" s="7" t="s">
        <v>166</v>
      </c>
      <c r="G8" s="7" t="s">
        <v>24</v>
      </c>
      <c r="H8" s="7" t="s">
        <v>25</v>
      </c>
    </row>
    <row r="9" spans="1:14" ht="12.75" customHeight="1" x14ac:dyDescent="0.25">
      <c r="A9" s="9"/>
      <c r="B9" s="10" t="s">
        <v>9</v>
      </c>
      <c r="C9" s="10" t="s">
        <v>10</v>
      </c>
      <c r="D9" s="10" t="s">
        <v>11</v>
      </c>
      <c r="E9" s="10" t="s">
        <v>12</v>
      </c>
      <c r="F9" s="10" t="s">
        <v>13</v>
      </c>
      <c r="G9" s="10" t="s">
        <v>14</v>
      </c>
      <c r="H9" s="10" t="s">
        <v>67</v>
      </c>
    </row>
    <row r="10" spans="1:14" ht="12.75" customHeight="1" x14ac:dyDescent="0.25">
      <c r="A10" s="10">
        <v>1</v>
      </c>
      <c r="B10" s="11"/>
      <c r="C10" s="10"/>
      <c r="D10" s="10"/>
      <c r="E10" s="10"/>
      <c r="F10" s="10"/>
      <c r="G10" s="10"/>
      <c r="H10" s="10"/>
    </row>
    <row r="11" spans="1:14" ht="12.75" customHeight="1" x14ac:dyDescent="0.25">
      <c r="A11" s="10">
        <f>A10+1</f>
        <v>2</v>
      </c>
      <c r="B11" s="69" t="s">
        <v>95</v>
      </c>
      <c r="C11" s="10"/>
      <c r="D11" s="10"/>
      <c r="E11" s="10"/>
      <c r="F11" s="10"/>
      <c r="G11" s="10"/>
      <c r="H11" s="10"/>
    </row>
    <row r="12" spans="1:14" ht="12.75" customHeight="1" x14ac:dyDescent="0.25">
      <c r="A12" s="10">
        <f t="shared" ref="A12:A18" si="0">A11+1</f>
        <v>3</v>
      </c>
      <c r="B12" s="9" t="s">
        <v>94</v>
      </c>
      <c r="C12" s="71" t="s">
        <v>15</v>
      </c>
      <c r="D12" s="72">
        <f>SUM(E12:H12)</f>
        <v>740232850</v>
      </c>
      <c r="E12" s="24">
        <f>'Elec Margin Calc 2017'!C22</f>
        <v>448984226</v>
      </c>
      <c r="F12" s="24">
        <f>'Elec Margin Calc 2017'!C23</f>
        <v>218550393</v>
      </c>
      <c r="G12" s="24">
        <f>'Elec Margin Calc 2017'!C24</f>
        <v>41627885</v>
      </c>
      <c r="H12" s="24">
        <f>'Elec Margin Calc 2017'!C25</f>
        <v>31070346</v>
      </c>
    </row>
    <row r="13" spans="1:14" ht="12.75" customHeight="1" x14ac:dyDescent="0.25">
      <c r="A13" s="10">
        <f t="shared" si="0"/>
        <v>4</v>
      </c>
      <c r="B13" s="9"/>
      <c r="C13" s="10"/>
      <c r="D13" s="10"/>
      <c r="E13" s="9"/>
      <c r="F13" s="9"/>
      <c r="G13" s="9"/>
      <c r="H13" s="9"/>
    </row>
    <row r="14" spans="1:14" ht="12.75" customHeight="1" x14ac:dyDescent="0.25">
      <c r="A14" s="10">
        <f t="shared" si="0"/>
        <v>5</v>
      </c>
      <c r="B14" s="9" t="s">
        <v>96</v>
      </c>
      <c r="C14" s="71" t="s">
        <v>97</v>
      </c>
      <c r="D14" s="249">
        <f>SUM(E14:H14)</f>
        <v>0.99999999999999989</v>
      </c>
      <c r="E14" s="33">
        <f>ROUND(E12/$D$12,5)</f>
        <v>0.60653999999999997</v>
      </c>
      <c r="F14" s="33">
        <f t="shared" ref="F14:H14" si="1">ROUND(F12/$D$12,5)</f>
        <v>0.29525000000000001</v>
      </c>
      <c r="G14" s="33">
        <f t="shared" si="1"/>
        <v>5.6239999999999998E-2</v>
      </c>
      <c r="H14" s="33">
        <f t="shared" si="1"/>
        <v>4.197E-2</v>
      </c>
    </row>
    <row r="15" spans="1:14" ht="12.75" customHeight="1" x14ac:dyDescent="0.25">
      <c r="A15" s="10">
        <f t="shared" si="0"/>
        <v>6</v>
      </c>
      <c r="B15" s="9"/>
      <c r="C15" s="71"/>
      <c r="D15" s="71"/>
      <c r="E15" s="18"/>
      <c r="F15" s="18"/>
      <c r="G15" s="18"/>
      <c r="H15" s="18"/>
    </row>
    <row r="16" spans="1:14" ht="12.75" customHeight="1" x14ac:dyDescent="0.25">
      <c r="A16" s="10">
        <f t="shared" si="0"/>
        <v>7</v>
      </c>
      <c r="B16" s="9" t="s">
        <v>93</v>
      </c>
      <c r="C16" s="10" t="s">
        <v>647</v>
      </c>
      <c r="D16" s="70">
        <f>'Electric Earnings Test'!L19</f>
        <v>12417431</v>
      </c>
      <c r="E16" s="18"/>
      <c r="F16" s="18"/>
      <c r="G16" s="18"/>
      <c r="H16" s="18"/>
    </row>
    <row r="17" spans="1:8" ht="12.75" customHeight="1" x14ac:dyDescent="0.25">
      <c r="A17" s="10">
        <f t="shared" si="0"/>
        <v>8</v>
      </c>
      <c r="B17" s="9"/>
      <c r="C17" s="71"/>
      <c r="D17" s="71"/>
      <c r="E17" s="9"/>
      <c r="F17" s="9"/>
      <c r="G17" s="9"/>
      <c r="H17" s="9"/>
    </row>
    <row r="18" spans="1:8" ht="12.75" customHeight="1" x14ac:dyDescent="0.25">
      <c r="A18" s="10">
        <f t="shared" si="0"/>
        <v>9</v>
      </c>
      <c r="B18" s="9" t="s">
        <v>98</v>
      </c>
      <c r="C18" s="71" t="s">
        <v>99</v>
      </c>
      <c r="D18" s="72">
        <f>SUM(E18:H18)</f>
        <v>12417430.999999998</v>
      </c>
      <c r="E18" s="72">
        <f>IF($D$16&gt;0,$D$16*E14,0)</f>
        <v>7531668.5987399993</v>
      </c>
      <c r="F18" s="72">
        <f t="shared" ref="F18:H18" si="2">IF($D$16&gt;0,$D$16*F14,0)</f>
        <v>3666246.50275</v>
      </c>
      <c r="G18" s="72">
        <f t="shared" si="2"/>
        <v>698356.31943999999</v>
      </c>
      <c r="H18" s="72">
        <f t="shared" si="2"/>
        <v>521159.57906999998</v>
      </c>
    </row>
    <row r="19" spans="1:8" ht="12.75" customHeight="1" x14ac:dyDescent="0.25">
      <c r="A19" s="9"/>
      <c r="B19" s="9"/>
      <c r="C19" s="9"/>
      <c r="D19" s="9"/>
      <c r="E19" s="9"/>
      <c r="F19" s="9"/>
      <c r="G19" s="9"/>
      <c r="H19" s="9"/>
    </row>
    <row r="20" spans="1:8" ht="12.75" customHeight="1" x14ac:dyDescent="0.25">
      <c r="A20" s="9"/>
      <c r="B20" s="9"/>
      <c r="C20" s="9"/>
      <c r="D20" s="9"/>
      <c r="E20" s="9"/>
      <c r="F20" s="9"/>
      <c r="G20" s="9"/>
      <c r="H20" s="9"/>
    </row>
    <row r="21" spans="1:8" ht="12.75" customHeight="1" x14ac:dyDescent="0.25">
      <c r="A21" s="9"/>
      <c r="B21" s="9"/>
      <c r="C21" s="9"/>
      <c r="D21" s="9"/>
      <c r="E21" s="9"/>
      <c r="F21" s="9"/>
      <c r="G21" s="9"/>
      <c r="H21" s="9"/>
    </row>
    <row r="22" spans="1:8" ht="12.75" customHeight="1" x14ac:dyDescent="0.25">
      <c r="A22" s="9"/>
      <c r="B22" s="9"/>
      <c r="C22" s="9"/>
      <c r="D22" s="9"/>
      <c r="E22" s="9"/>
      <c r="F22" s="9"/>
      <c r="G22" s="9"/>
      <c r="H22" s="9"/>
    </row>
    <row r="23" spans="1:8" ht="12.75" customHeight="1" x14ac:dyDescent="0.25">
      <c r="A23" s="9"/>
      <c r="B23" s="9"/>
      <c r="C23" s="9"/>
      <c r="D23" s="9"/>
      <c r="E23" s="9"/>
      <c r="F23" s="9"/>
      <c r="G23" s="9"/>
      <c r="H23" s="9"/>
    </row>
    <row r="24" spans="1:8" ht="12.75" customHeight="1" x14ac:dyDescent="0.25">
      <c r="A24" s="9"/>
      <c r="B24" s="9"/>
      <c r="C24" s="9"/>
      <c r="D24" s="9"/>
      <c r="E24" s="9"/>
      <c r="F24" s="9"/>
      <c r="G24" s="9"/>
      <c r="H24" s="9"/>
    </row>
    <row r="25" spans="1:8" ht="12.75" customHeight="1" x14ac:dyDescent="0.25">
      <c r="A25" s="9"/>
      <c r="B25" s="9"/>
      <c r="C25" s="9"/>
      <c r="D25" s="9"/>
      <c r="E25" s="9"/>
      <c r="F25" s="9"/>
      <c r="G25" s="9"/>
      <c r="H25" s="9"/>
    </row>
  </sheetData>
  <mergeCells count="4">
    <mergeCell ref="A1:H1"/>
    <mergeCell ref="A2:H2"/>
    <mergeCell ref="A3:H3"/>
    <mergeCell ref="A4:H4"/>
  </mergeCells>
  <printOptions horizontalCentered="1"/>
  <pageMargins left="0.7" right="0.7" top="0.75" bottom="0.75" header="0.3" footer="0.3"/>
  <pageSetup scale="83" orientation="landscape" blackAndWhite="1" horizontalDpi="1200" verticalDpi="1200" r:id="rId1"/>
  <headerFooter>
    <oddHeader>&amp;RAdvice No. 2018-xx
Exhibit No. 8</oddHeader>
    <oddFooter>&amp;L&amp;F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25"/>
  <sheetViews>
    <sheetView workbookViewId="0">
      <selection activeCell="C48" sqref="C48"/>
    </sheetView>
  </sheetViews>
  <sheetFormatPr defaultColWidth="9.109375" defaultRowHeight="12.75" customHeight="1" x14ac:dyDescent="0.25"/>
  <cols>
    <col min="1" max="1" width="5.33203125" style="54" customWidth="1"/>
    <col min="2" max="2" width="40.44140625" style="54" customWidth="1"/>
    <col min="3" max="3" width="16.33203125" style="54" customWidth="1"/>
    <col min="4" max="5" width="16.109375" style="54" customWidth="1"/>
    <col min="6" max="6" width="19.88671875" style="54" customWidth="1"/>
    <col min="7" max="8" width="16.109375" style="54" customWidth="1"/>
    <col min="9" max="16384" width="9.109375" style="54"/>
  </cols>
  <sheetData>
    <row r="1" spans="1:13" ht="12.75" customHeight="1" x14ac:dyDescent="0.25">
      <c r="A1" s="483" t="s">
        <v>0</v>
      </c>
      <c r="B1" s="483"/>
      <c r="C1" s="483"/>
      <c r="D1" s="483"/>
      <c r="E1" s="483"/>
      <c r="F1" s="483"/>
      <c r="G1" s="483"/>
      <c r="H1" s="483"/>
      <c r="I1" s="1"/>
      <c r="J1" s="1"/>
      <c r="K1" s="1"/>
      <c r="L1" s="1"/>
      <c r="M1" s="1"/>
    </row>
    <row r="2" spans="1:13" ht="12.75" customHeight="1" x14ac:dyDescent="0.25">
      <c r="A2" s="483" t="str">
        <f>'Delivery Rate Change Calc'!A2:H2</f>
        <v>2018 Electric Decoupling Filing</v>
      </c>
      <c r="B2" s="483"/>
      <c r="C2" s="483"/>
      <c r="D2" s="483"/>
      <c r="E2" s="483"/>
      <c r="F2" s="483"/>
      <c r="G2" s="483"/>
      <c r="H2" s="483"/>
      <c r="I2" s="1"/>
      <c r="J2" s="1"/>
      <c r="K2" s="1"/>
      <c r="L2" s="1"/>
      <c r="M2" s="1"/>
    </row>
    <row r="3" spans="1:13" ht="12.75" customHeight="1" x14ac:dyDescent="0.25">
      <c r="A3" s="483" t="s">
        <v>630</v>
      </c>
      <c r="B3" s="483"/>
      <c r="C3" s="483"/>
      <c r="D3" s="483"/>
      <c r="E3" s="483"/>
      <c r="F3" s="483"/>
      <c r="G3" s="483"/>
      <c r="H3" s="483"/>
      <c r="I3" s="1"/>
      <c r="J3" s="1"/>
      <c r="K3" s="1"/>
      <c r="L3" s="1"/>
      <c r="M3" s="1"/>
    </row>
    <row r="4" spans="1:13" ht="12.75" customHeight="1" x14ac:dyDescent="0.25">
      <c r="A4" s="487" t="str">
        <f>'Delivery Rate Change Calc'!A4:H4</f>
        <v>Proposed Effective May 1, 2018</v>
      </c>
      <c r="B4" s="487"/>
      <c r="C4" s="487"/>
      <c r="D4" s="487"/>
      <c r="E4" s="487"/>
      <c r="F4" s="487"/>
      <c r="G4" s="487"/>
      <c r="H4" s="487"/>
      <c r="I4" s="1"/>
      <c r="J4" s="1"/>
      <c r="K4" s="1"/>
      <c r="L4" s="1"/>
      <c r="M4" s="1"/>
    </row>
    <row r="5" spans="1:13" ht="12.75" customHeight="1" x14ac:dyDescent="0.25">
      <c r="A5" s="9"/>
      <c r="B5" s="9"/>
      <c r="C5" s="9"/>
      <c r="D5" s="9"/>
      <c r="E5" s="9"/>
      <c r="F5" s="9"/>
      <c r="G5" s="9"/>
    </row>
    <row r="6" spans="1:13" ht="12.75" customHeight="1" x14ac:dyDescent="0.25">
      <c r="A6" s="9"/>
      <c r="B6" s="9"/>
      <c r="C6" s="9"/>
      <c r="D6" s="9"/>
      <c r="E6" s="9"/>
      <c r="F6" s="6"/>
      <c r="G6" s="9"/>
    </row>
    <row r="7" spans="1:13" ht="12.75" customHeight="1" x14ac:dyDescent="0.25">
      <c r="A7" s="65" t="s">
        <v>2</v>
      </c>
      <c r="B7" s="9"/>
      <c r="C7" s="9"/>
      <c r="D7" s="9"/>
      <c r="E7" s="6" t="s">
        <v>4</v>
      </c>
      <c r="F7" s="6" t="s">
        <v>4</v>
      </c>
      <c r="G7" s="6" t="s">
        <v>3</v>
      </c>
      <c r="H7" s="6" t="s">
        <v>4</v>
      </c>
    </row>
    <row r="8" spans="1:13" ht="12.75" customHeight="1" x14ac:dyDescent="0.25">
      <c r="A8" s="66" t="s">
        <v>5</v>
      </c>
      <c r="B8" s="23"/>
      <c r="C8" s="66" t="s">
        <v>6</v>
      </c>
      <c r="D8" s="66" t="s">
        <v>84</v>
      </c>
      <c r="E8" s="7" t="s">
        <v>7</v>
      </c>
      <c r="F8" s="7" t="s">
        <v>8</v>
      </c>
      <c r="G8" s="7">
        <v>40</v>
      </c>
      <c r="H8" s="7" t="s">
        <v>268</v>
      </c>
    </row>
    <row r="9" spans="1:13" ht="12.75" customHeight="1" x14ac:dyDescent="0.25">
      <c r="A9" s="9"/>
      <c r="B9" s="10" t="s">
        <v>9</v>
      </c>
      <c r="C9" s="10" t="s">
        <v>10</v>
      </c>
      <c r="D9" s="10" t="s">
        <v>11</v>
      </c>
      <c r="E9" s="10" t="s">
        <v>12</v>
      </c>
      <c r="F9" s="10" t="s">
        <v>13</v>
      </c>
      <c r="G9" s="10" t="s">
        <v>14</v>
      </c>
      <c r="H9" s="10" t="s">
        <v>67</v>
      </c>
    </row>
    <row r="10" spans="1:13" ht="12.75" customHeight="1" x14ac:dyDescent="0.25">
      <c r="A10" s="10">
        <v>1</v>
      </c>
      <c r="B10" s="11"/>
      <c r="C10" s="10"/>
      <c r="D10" s="10"/>
      <c r="E10" s="10"/>
      <c r="F10" s="10"/>
      <c r="G10" s="10"/>
      <c r="H10" s="10"/>
    </row>
    <row r="11" spans="1:13" ht="12.75" customHeight="1" x14ac:dyDescent="0.25">
      <c r="A11" s="10">
        <f>A10+1</f>
        <v>2</v>
      </c>
      <c r="B11" s="69" t="s">
        <v>95</v>
      </c>
      <c r="C11" s="10"/>
      <c r="D11" s="10"/>
      <c r="E11" s="10"/>
      <c r="F11" s="10"/>
      <c r="G11" s="10"/>
      <c r="H11" s="10"/>
    </row>
    <row r="12" spans="1:13" ht="12.75" customHeight="1" x14ac:dyDescent="0.25">
      <c r="A12" s="10">
        <f t="shared" ref="A12:A18" si="0">A11+1</f>
        <v>3</v>
      </c>
      <c r="B12" s="9" t="s">
        <v>167</v>
      </c>
      <c r="C12" s="71" t="s">
        <v>15</v>
      </c>
      <c r="D12" s="72">
        <f>SUM(E12:H12)</f>
        <v>176175993.00387377</v>
      </c>
      <c r="E12" s="24">
        <f>'Elec Margin Calc NonRes 2017'!O29</f>
        <v>70530903.453302667</v>
      </c>
      <c r="F12" s="24">
        <f>SUM('Elec Margin Calc NonRes 2017'!O30:O32,'Elec Margin Calc NonRes 2017'!O34)</f>
        <v>75538929.644019812</v>
      </c>
      <c r="G12" s="24">
        <f>'Elec Margin Calc NonRes 2017'!O33</f>
        <v>14614421.836192377</v>
      </c>
      <c r="H12" s="24">
        <f>SUM('Elec Margin Calc NonRes 2017'!O35)</f>
        <v>15491738.070358938</v>
      </c>
    </row>
    <row r="13" spans="1:13" ht="12.75" customHeight="1" x14ac:dyDescent="0.25">
      <c r="A13" s="10">
        <f t="shared" si="0"/>
        <v>4</v>
      </c>
      <c r="B13" s="9"/>
      <c r="C13" s="10"/>
      <c r="D13" s="10"/>
      <c r="E13" s="9"/>
      <c r="F13" s="9"/>
      <c r="G13" s="9"/>
      <c r="H13" s="9"/>
    </row>
    <row r="14" spans="1:13" ht="12.75" customHeight="1" x14ac:dyDescent="0.25">
      <c r="A14" s="10">
        <f t="shared" si="0"/>
        <v>5</v>
      </c>
      <c r="B14" s="9" t="s">
        <v>96</v>
      </c>
      <c r="C14" s="71" t="s">
        <v>97</v>
      </c>
      <c r="D14" s="249">
        <f>SUM(E14:H14)</f>
        <v>0.99999999999999989</v>
      </c>
      <c r="E14" s="33">
        <f t="shared" ref="E14:G14" si="1">ROUND(E12/$D$12,4)</f>
        <v>0.40029999999999999</v>
      </c>
      <c r="F14" s="33">
        <f t="shared" si="1"/>
        <v>0.42880000000000001</v>
      </c>
      <c r="G14" s="33">
        <f t="shared" si="1"/>
        <v>8.3000000000000004E-2</v>
      </c>
      <c r="H14" s="33">
        <f t="shared" ref="H14" si="2">ROUND(H12/$D$12,4)</f>
        <v>8.7900000000000006E-2</v>
      </c>
    </row>
    <row r="15" spans="1:13" ht="12.75" customHeight="1" x14ac:dyDescent="0.25">
      <c r="A15" s="10">
        <f t="shared" si="0"/>
        <v>6</v>
      </c>
      <c r="B15" s="9"/>
      <c r="C15" s="71"/>
      <c r="D15" s="71"/>
      <c r="E15" s="18"/>
      <c r="F15" s="18"/>
      <c r="G15" s="18"/>
      <c r="H15" s="18"/>
    </row>
    <row r="16" spans="1:13" ht="12.75" customHeight="1" x14ac:dyDescent="0.25">
      <c r="A16" s="10">
        <f t="shared" si="0"/>
        <v>7</v>
      </c>
      <c r="B16" s="9" t="s">
        <v>168</v>
      </c>
      <c r="C16" s="10" t="s">
        <v>322</v>
      </c>
      <c r="D16" s="70">
        <f>'Earn Test Alloc 2017'!F18</f>
        <v>3666246.50275</v>
      </c>
      <c r="E16" s="18"/>
      <c r="F16" s="18"/>
      <c r="G16" s="18"/>
      <c r="H16" s="18"/>
    </row>
    <row r="17" spans="1:8" ht="12.75" customHeight="1" x14ac:dyDescent="0.25">
      <c r="A17" s="10">
        <f t="shared" si="0"/>
        <v>8</v>
      </c>
      <c r="B17" s="9"/>
      <c r="C17" s="71"/>
      <c r="D17" s="71"/>
      <c r="E17" s="9"/>
      <c r="F17" s="9"/>
      <c r="G17" s="9"/>
      <c r="H17" s="9"/>
    </row>
    <row r="18" spans="1:8" ht="12.75" customHeight="1" x14ac:dyDescent="0.25">
      <c r="A18" s="10">
        <f t="shared" si="0"/>
        <v>9</v>
      </c>
      <c r="B18" s="9" t="s">
        <v>98</v>
      </c>
      <c r="C18" s="71" t="s">
        <v>99</v>
      </c>
      <c r="D18" s="72">
        <f>SUM(E18:H18)</f>
        <v>3666246.5027499995</v>
      </c>
      <c r="E18" s="72">
        <f>IF($D$16&gt;0,$D$16*E14,0)</f>
        <v>1467598.4750508249</v>
      </c>
      <c r="F18" s="72">
        <f t="shared" ref="F18:G18" si="3">IF($D$16&gt;0,$D$16*F14,0)</f>
        <v>1572086.5003792001</v>
      </c>
      <c r="G18" s="72">
        <f t="shared" si="3"/>
        <v>304298.45972824999</v>
      </c>
      <c r="H18" s="72">
        <f t="shared" ref="H18" si="4">IF($D$16&gt;0,$D$16*H14,0)</f>
        <v>322263.06759172503</v>
      </c>
    </row>
    <row r="19" spans="1:8" ht="12.75" customHeight="1" x14ac:dyDescent="0.25">
      <c r="A19" s="9"/>
      <c r="B19" s="9"/>
      <c r="C19" s="9"/>
      <c r="D19" s="9"/>
      <c r="E19" s="9"/>
      <c r="F19" s="9"/>
      <c r="G19" s="9"/>
    </row>
    <row r="20" spans="1:8" ht="12.75" customHeight="1" x14ac:dyDescent="0.25">
      <c r="A20" s="9"/>
      <c r="B20" s="9"/>
      <c r="C20" s="9"/>
      <c r="D20" s="9"/>
      <c r="E20" s="9"/>
      <c r="F20" s="9"/>
      <c r="G20" s="9"/>
    </row>
    <row r="21" spans="1:8" ht="12.75" customHeight="1" x14ac:dyDescent="0.25">
      <c r="A21" s="9"/>
      <c r="B21" s="9"/>
      <c r="C21" s="9"/>
      <c r="D21" s="9"/>
      <c r="E21" s="9"/>
      <c r="F21" s="9"/>
      <c r="G21" s="9"/>
    </row>
    <row r="22" spans="1:8" ht="12.75" customHeight="1" x14ac:dyDescent="0.25">
      <c r="A22" s="9"/>
      <c r="B22" s="9"/>
      <c r="C22" s="9"/>
      <c r="D22" s="9"/>
      <c r="E22" s="9"/>
      <c r="F22" s="9"/>
      <c r="G22" s="9"/>
    </row>
    <row r="23" spans="1:8" ht="12.75" customHeight="1" x14ac:dyDescent="0.25">
      <c r="A23" s="9"/>
      <c r="B23" s="9"/>
      <c r="C23" s="9"/>
      <c r="D23" s="9"/>
      <c r="E23" s="9"/>
      <c r="F23" s="9"/>
      <c r="G23" s="9"/>
    </row>
    <row r="24" spans="1:8" ht="12.75" customHeight="1" x14ac:dyDescent="0.25">
      <c r="A24" s="9"/>
      <c r="B24" s="9"/>
      <c r="C24" s="9"/>
      <c r="D24" s="9"/>
      <c r="E24" s="9"/>
      <c r="F24" s="9"/>
      <c r="G24" s="9"/>
    </row>
    <row r="25" spans="1:8" ht="12.75" customHeight="1" x14ac:dyDescent="0.25">
      <c r="A25" s="9"/>
      <c r="B25" s="9"/>
      <c r="C25" s="9"/>
      <c r="D25" s="9"/>
      <c r="E25" s="9"/>
      <c r="F25" s="9"/>
      <c r="G25" s="9"/>
    </row>
  </sheetData>
  <mergeCells count="4">
    <mergeCell ref="A1:H1"/>
    <mergeCell ref="A2:H2"/>
    <mergeCell ref="A3:H3"/>
    <mergeCell ref="A4:H4"/>
  </mergeCells>
  <printOptions horizontalCentered="1"/>
  <pageMargins left="0.7" right="0.7" top="0.75" bottom="0.75" header="0.3" footer="0.3"/>
  <pageSetup scale="83" orientation="landscape" blackAndWhite="1" horizontalDpi="1200" verticalDpi="1200" r:id="rId1"/>
  <headerFooter>
    <oddHeader>&amp;RAdvice No. 2018-xx
Exhibit No. 9</oddHeader>
    <oddFooter>&amp;L&amp;F
&amp;A&amp;R&amp;D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N43"/>
  <sheetViews>
    <sheetView zoomScaleNormal="100" workbookViewId="0">
      <selection activeCell="C48" sqref="C48"/>
    </sheetView>
  </sheetViews>
  <sheetFormatPr defaultColWidth="9.109375" defaultRowHeight="12.75" customHeight="1" x14ac:dyDescent="0.25"/>
  <cols>
    <col min="1" max="1" width="6" style="54" customWidth="1"/>
    <col min="2" max="2" width="57.44140625" style="54" bestFit="1" customWidth="1"/>
    <col min="3" max="3" width="17.33203125" style="54" customWidth="1"/>
    <col min="4" max="5" width="15.6640625" style="54" customWidth="1"/>
    <col min="6" max="6" width="20.5546875" style="54" bestFit="1" customWidth="1"/>
    <col min="7" max="10" width="15.6640625" style="54" customWidth="1"/>
    <col min="11" max="16384" width="9.109375" style="54"/>
  </cols>
  <sheetData>
    <row r="1" spans="1:14" ht="12.75" customHeight="1" x14ac:dyDescent="0.25">
      <c r="A1" s="483" t="s">
        <v>0</v>
      </c>
      <c r="B1" s="483"/>
      <c r="C1" s="483"/>
      <c r="D1" s="483"/>
      <c r="E1" s="483"/>
      <c r="F1" s="483"/>
      <c r="G1" s="483"/>
      <c r="H1" s="483"/>
      <c r="I1" s="483"/>
      <c r="J1" s="483"/>
      <c r="K1" s="1"/>
      <c r="L1" s="1"/>
      <c r="M1" s="1"/>
      <c r="N1" s="1"/>
    </row>
    <row r="2" spans="1:14" ht="12.75" customHeight="1" x14ac:dyDescent="0.25">
      <c r="A2" s="485" t="str">
        <f>'Delivery Rate Change Calc'!A2:H2</f>
        <v>2018 Electric Decoupling Filing</v>
      </c>
      <c r="B2" s="485"/>
      <c r="C2" s="485"/>
      <c r="D2" s="485"/>
      <c r="E2" s="485"/>
      <c r="F2" s="485"/>
      <c r="G2" s="485"/>
      <c r="H2" s="485"/>
      <c r="I2" s="485"/>
      <c r="J2" s="485"/>
      <c r="K2" s="1"/>
      <c r="L2" s="1"/>
      <c r="M2" s="1"/>
      <c r="N2" s="1"/>
    </row>
    <row r="3" spans="1:14" ht="12.75" customHeight="1" x14ac:dyDescent="0.25">
      <c r="A3" s="485" t="s">
        <v>331</v>
      </c>
      <c r="B3" s="485"/>
      <c r="C3" s="485"/>
      <c r="D3" s="485"/>
      <c r="E3" s="485"/>
      <c r="F3" s="485"/>
      <c r="G3" s="485"/>
      <c r="H3" s="485"/>
      <c r="I3" s="485"/>
      <c r="J3" s="485"/>
      <c r="K3" s="1"/>
      <c r="L3" s="1"/>
      <c r="M3" s="1"/>
      <c r="N3" s="1"/>
    </row>
    <row r="4" spans="1:14" ht="12.75" customHeight="1" x14ac:dyDescent="0.25">
      <c r="A4" s="487" t="str">
        <f>'Delivery Rate Change Calc'!A4:H4</f>
        <v>Proposed Effective May 1, 2018</v>
      </c>
      <c r="B4" s="487"/>
      <c r="C4" s="487"/>
      <c r="D4" s="487"/>
      <c r="E4" s="487"/>
      <c r="F4" s="487"/>
      <c r="G4" s="487"/>
      <c r="H4" s="487"/>
      <c r="I4" s="487"/>
      <c r="J4" s="487"/>
      <c r="K4" s="1"/>
      <c r="L4" s="1"/>
      <c r="M4" s="1"/>
      <c r="N4" s="1"/>
    </row>
    <row r="5" spans="1:14" ht="12.75" customHeight="1" x14ac:dyDescent="0.25">
      <c r="A5" s="9"/>
      <c r="B5" s="9"/>
      <c r="C5" s="9"/>
      <c r="D5" s="9"/>
      <c r="E5" s="9"/>
      <c r="F5" s="9"/>
      <c r="G5" s="9"/>
      <c r="H5" s="9"/>
    </row>
    <row r="6" spans="1:14" ht="12.75" customHeight="1" x14ac:dyDescent="0.25">
      <c r="A6" s="55" t="s">
        <v>332</v>
      </c>
      <c r="B6" s="9"/>
      <c r="C6" s="9"/>
      <c r="D6" s="6" t="s">
        <v>3</v>
      </c>
      <c r="E6" s="6" t="s">
        <v>4</v>
      </c>
      <c r="F6" s="6" t="s">
        <v>4</v>
      </c>
      <c r="G6" s="6" t="s">
        <v>3</v>
      </c>
      <c r="H6" s="6" t="s">
        <v>4</v>
      </c>
      <c r="I6" s="6" t="s">
        <v>4</v>
      </c>
      <c r="J6" s="6" t="s">
        <v>4</v>
      </c>
    </row>
    <row r="7" spans="1:14" ht="12.75" customHeight="1" x14ac:dyDescent="0.25">
      <c r="A7" s="214" t="s">
        <v>5</v>
      </c>
      <c r="B7" s="8"/>
      <c r="C7" s="57" t="s">
        <v>6</v>
      </c>
      <c r="D7" s="7">
        <v>7</v>
      </c>
      <c r="E7" s="7" t="s">
        <v>7</v>
      </c>
      <c r="F7" s="7" t="s">
        <v>8</v>
      </c>
      <c r="G7" s="7">
        <v>40</v>
      </c>
      <c r="H7" s="7" t="s">
        <v>24</v>
      </c>
      <c r="I7" s="7" t="s">
        <v>25</v>
      </c>
      <c r="J7" s="7" t="s">
        <v>268</v>
      </c>
    </row>
    <row r="8" spans="1:14" ht="12.75" customHeight="1" x14ac:dyDescent="0.25">
      <c r="A8" s="9"/>
      <c r="B8" s="10" t="s">
        <v>9</v>
      </c>
      <c r="C8" s="10" t="s">
        <v>10</v>
      </c>
      <c r="D8" s="10" t="s">
        <v>11</v>
      </c>
      <c r="E8" s="10" t="s">
        <v>12</v>
      </c>
      <c r="F8" s="10" t="s">
        <v>13</v>
      </c>
      <c r="G8" s="10" t="s">
        <v>14</v>
      </c>
      <c r="H8" s="10" t="s">
        <v>67</v>
      </c>
      <c r="I8" s="100" t="s">
        <v>68</v>
      </c>
      <c r="J8" s="100" t="s">
        <v>69</v>
      </c>
    </row>
    <row r="9" spans="1:14" ht="12.75" customHeight="1" x14ac:dyDescent="0.25">
      <c r="A9" s="10">
        <v>1</v>
      </c>
      <c r="B9" s="11"/>
      <c r="C9" s="10"/>
      <c r="D9" s="10"/>
      <c r="E9" s="10"/>
      <c r="F9" s="9"/>
      <c r="G9" s="9"/>
      <c r="H9" s="10"/>
      <c r="I9" s="100"/>
      <c r="J9" s="100"/>
    </row>
    <row r="10" spans="1:14" ht="12.75" customHeight="1" x14ac:dyDescent="0.25">
      <c r="A10" s="10">
        <f t="shared" ref="A10:A26" si="0">A9+1</f>
        <v>2</v>
      </c>
      <c r="B10" s="9" t="s">
        <v>271</v>
      </c>
      <c r="C10" s="100" t="s">
        <v>648</v>
      </c>
      <c r="D10" s="24">
        <f>'Electric Account Balance'!H13</f>
        <v>-425278.96953159466</v>
      </c>
      <c r="E10" s="24">
        <f>'Electric Account Balance'!H21</f>
        <v>231460.5231737342</v>
      </c>
      <c r="F10" s="24">
        <f>'Electric Account Balance'!H29</f>
        <v>247109.68987230002</v>
      </c>
      <c r="G10" s="24">
        <f>'Electric Account Balance'!H37</f>
        <v>76779.021207731392</v>
      </c>
      <c r="H10" s="24">
        <f>'Electric Account Balance'!H44</f>
        <v>-11303.842459159954</v>
      </c>
      <c r="I10" s="24">
        <f>'Electric Account Balance'!H51</f>
        <v>-93944.330943760026</v>
      </c>
      <c r="J10" s="24">
        <f>'Electric Account Balance'!H59</f>
        <v>10645.251289391454</v>
      </c>
    </row>
    <row r="11" spans="1:14" ht="12.75" customHeight="1" x14ac:dyDescent="0.25">
      <c r="A11" s="10">
        <f t="shared" si="0"/>
        <v>3</v>
      </c>
      <c r="D11" s="24"/>
      <c r="E11" s="24"/>
      <c r="F11" s="24"/>
      <c r="G11" s="24"/>
      <c r="H11" s="24"/>
      <c r="I11" s="24"/>
      <c r="J11" s="24"/>
    </row>
    <row r="12" spans="1:14" ht="12.75" customHeight="1" x14ac:dyDescent="0.25">
      <c r="A12" s="10">
        <f t="shared" si="0"/>
        <v>4</v>
      </c>
      <c r="B12" s="9" t="s">
        <v>333</v>
      </c>
      <c r="C12" s="100" t="s">
        <v>648</v>
      </c>
      <c r="D12" s="24">
        <f>'Electric Account Balance'!D66</f>
        <v>-5571892.9399999995</v>
      </c>
      <c r="E12" s="24">
        <f>'Electric Account Balance'!D74+'Electric Account Balance'!E71</f>
        <v>4449648.4787190007</v>
      </c>
      <c r="F12" s="24">
        <f>'Electric Account Balance'!D82+'Electric Account Balance'!E79</f>
        <v>4952924.0970240002</v>
      </c>
      <c r="G12" s="24">
        <f>'Electric Account Balance'!D90+'Electric Account Balance'!E87</f>
        <v>1048904.2855900002</v>
      </c>
      <c r="H12" s="24">
        <f>'Electric Account Balance'!D97</f>
        <v>313287.1599999998</v>
      </c>
      <c r="I12" s="24">
        <f>'Electric Account Balance'!D104</f>
        <v>246821.79999999993</v>
      </c>
      <c r="J12" s="24">
        <f>'Electric Account Balance'!E109</f>
        <v>1010556.0386670001</v>
      </c>
    </row>
    <row r="13" spans="1:14" ht="12.75" customHeight="1" x14ac:dyDescent="0.25">
      <c r="A13" s="10">
        <f t="shared" si="0"/>
        <v>5</v>
      </c>
      <c r="B13" s="9"/>
      <c r="C13" s="10"/>
      <c r="D13" s="24"/>
      <c r="E13" s="24"/>
      <c r="F13" s="18"/>
      <c r="G13" s="18"/>
      <c r="H13" s="18"/>
      <c r="I13" s="18"/>
      <c r="J13" s="18"/>
    </row>
    <row r="14" spans="1:14" ht="12.75" customHeight="1" x14ac:dyDescent="0.25">
      <c r="A14" s="10">
        <f t="shared" si="0"/>
        <v>6</v>
      </c>
      <c r="B14" s="9" t="s">
        <v>273</v>
      </c>
      <c r="C14" s="100" t="s">
        <v>648</v>
      </c>
      <c r="D14" s="24">
        <f>'Electric Account Balance'!D119</f>
        <v>451853.74100534996</v>
      </c>
      <c r="E14" s="24">
        <f>'Electric Account Balance'!D127+'Electric Account Balance'!E124</f>
        <v>206014.41851447395</v>
      </c>
      <c r="F14" s="24">
        <f>'Electric Account Balance'!D135+'Electric Account Balance'!E132</f>
        <v>221030.56281921282</v>
      </c>
      <c r="G14" s="24">
        <f>'Electric Account Balance'!D143+'Electric Account Balance'!E140</f>
        <v>42951.678044791057</v>
      </c>
      <c r="H14" s="24">
        <f>'Electric Account Balance'!D150</f>
        <v>-31636.339219031099</v>
      </c>
      <c r="I14" s="24">
        <f>'Electric Account Balance'!D157</f>
        <v>-13439.469745565188</v>
      </c>
      <c r="J14" s="24">
        <f>'Electric Account Balance'!D165+'Electric Account Balance'!E162</f>
        <v>45312.897704966286</v>
      </c>
    </row>
    <row r="15" spans="1:14" ht="12.75" customHeight="1" x14ac:dyDescent="0.25">
      <c r="A15" s="10">
        <f t="shared" si="0"/>
        <v>7</v>
      </c>
      <c r="B15" s="9"/>
      <c r="C15" s="10"/>
      <c r="D15" s="25"/>
      <c r="E15" s="25"/>
      <c r="F15" s="9"/>
      <c r="G15" s="9"/>
      <c r="H15" s="9"/>
      <c r="I15" s="9"/>
      <c r="J15" s="9"/>
    </row>
    <row r="16" spans="1:14" ht="12.75" customHeight="1" x14ac:dyDescent="0.25">
      <c r="A16" s="10">
        <f t="shared" si="0"/>
        <v>8</v>
      </c>
      <c r="B16" s="9" t="s">
        <v>323</v>
      </c>
      <c r="C16" s="10" t="s">
        <v>324</v>
      </c>
      <c r="D16" s="18">
        <f>D10+D12+D14</f>
        <v>-5545318.1685262443</v>
      </c>
      <c r="E16" s="18">
        <f t="shared" ref="E16:G16" si="1">E10+E12+E14</f>
        <v>4887123.4204072095</v>
      </c>
      <c r="F16" s="18">
        <f t="shared" si="1"/>
        <v>5421064.3497155132</v>
      </c>
      <c r="G16" s="18">
        <f t="shared" si="1"/>
        <v>1168634.9848425228</v>
      </c>
      <c r="H16" s="18">
        <f t="shared" ref="H16:J16" si="2">H10+H12+H14</f>
        <v>270346.97832180874</v>
      </c>
      <c r="I16" s="18">
        <f t="shared" si="2"/>
        <v>139437.99931067473</v>
      </c>
      <c r="J16" s="18">
        <f t="shared" si="2"/>
        <v>1066514.1876613579</v>
      </c>
    </row>
    <row r="17" spans="1:10" ht="12.75" customHeight="1" x14ac:dyDescent="0.25">
      <c r="A17" s="10">
        <f t="shared" si="0"/>
        <v>9</v>
      </c>
      <c r="B17" s="9"/>
      <c r="C17" s="10"/>
      <c r="D17" s="18"/>
      <c r="E17" s="18"/>
      <c r="F17" s="18"/>
      <c r="G17" s="18"/>
      <c r="H17" s="18"/>
      <c r="I17" s="18"/>
      <c r="J17" s="18"/>
    </row>
    <row r="18" spans="1:10" ht="12.75" customHeight="1" x14ac:dyDescent="0.25">
      <c r="A18" s="10">
        <f t="shared" si="0"/>
        <v>10</v>
      </c>
      <c r="B18" s="9" t="s">
        <v>175</v>
      </c>
      <c r="C18" s="71" t="s">
        <v>15</v>
      </c>
      <c r="D18" s="212">
        <f>'Elect 2017GRC Conv Fctr'!$E$20</f>
        <v>0.95238599999999995</v>
      </c>
      <c r="E18" s="212">
        <f>'Elect 2017GRC Conv Fctr'!$E$20</f>
        <v>0.95238599999999995</v>
      </c>
      <c r="F18" s="212">
        <f>'Elect 2017GRC Conv Fctr'!$E$20</f>
        <v>0.95238599999999995</v>
      </c>
      <c r="G18" s="212">
        <f>'Elect 2017GRC Conv Fctr'!$E$20</f>
        <v>0.95238599999999995</v>
      </c>
      <c r="H18" s="212">
        <f>'Elect 2017GRC Conv Fctr'!$E$20</f>
        <v>0.95238599999999995</v>
      </c>
      <c r="I18" s="212">
        <f>'Elect 2017GRC Conv Fctr'!$E$20</f>
        <v>0.95238599999999995</v>
      </c>
      <c r="J18" s="212">
        <f>'Elect 2017GRC Conv Fctr'!$E$20</f>
        <v>0.95238599999999995</v>
      </c>
    </row>
    <row r="19" spans="1:10" ht="12.75" customHeight="1" x14ac:dyDescent="0.25">
      <c r="A19" s="10">
        <f t="shared" si="0"/>
        <v>11</v>
      </c>
      <c r="B19" s="9"/>
      <c r="C19" s="71"/>
      <c r="D19" s="18"/>
      <c r="E19" s="18"/>
      <c r="F19" s="9"/>
      <c r="G19" s="9"/>
      <c r="H19" s="9"/>
      <c r="I19" s="9"/>
      <c r="J19" s="9"/>
    </row>
    <row r="20" spans="1:10" ht="12.75" customHeight="1" x14ac:dyDescent="0.25">
      <c r="A20" s="10">
        <f t="shared" si="0"/>
        <v>12</v>
      </c>
      <c r="B20" s="9" t="s">
        <v>631</v>
      </c>
      <c r="C20" s="10" t="s">
        <v>325</v>
      </c>
      <c r="D20" s="18">
        <f>D10/D$18</f>
        <v>-446540.5513432523</v>
      </c>
      <c r="E20" s="18">
        <f>E10/E$18</f>
        <v>243032.26126143624</v>
      </c>
      <c r="F20" s="18">
        <f>F10/F$18</f>
        <v>259463.79920777923</v>
      </c>
      <c r="G20" s="18">
        <f>G10/G$18</f>
        <v>80617.544995129487</v>
      </c>
      <c r="H20" s="18">
        <f t="shared" ref="H20:J20" si="3">H10/H$18</f>
        <v>-11868.971676568066</v>
      </c>
      <c r="I20" s="18">
        <f t="shared" si="3"/>
        <v>-98641.02469351716</v>
      </c>
      <c r="J20" s="18">
        <f t="shared" si="3"/>
        <v>11177.454613351576</v>
      </c>
    </row>
    <row r="21" spans="1:10" ht="12.75" customHeight="1" x14ac:dyDescent="0.25">
      <c r="A21" s="10">
        <f t="shared" si="0"/>
        <v>13</v>
      </c>
      <c r="D21" s="18"/>
      <c r="E21" s="18"/>
      <c r="F21" s="18"/>
      <c r="G21" s="18"/>
      <c r="H21" s="18"/>
      <c r="I21" s="18"/>
      <c r="J21" s="18"/>
    </row>
    <row r="22" spans="1:10" ht="12.75" customHeight="1" x14ac:dyDescent="0.25">
      <c r="A22" s="10">
        <f t="shared" si="0"/>
        <v>14</v>
      </c>
      <c r="B22" s="9" t="s">
        <v>334</v>
      </c>
      <c r="C22" s="10" t="s">
        <v>326</v>
      </c>
      <c r="D22" s="18">
        <f>D12/D$18</f>
        <v>-5850456.5795801282</v>
      </c>
      <c r="E22" s="18">
        <f>E12/E$18</f>
        <v>4672106.1404924067</v>
      </c>
      <c r="F22" s="18">
        <f>F12/F$18</f>
        <v>5200542.7389986841</v>
      </c>
      <c r="G22" s="18">
        <f>G12/G$18</f>
        <v>1101343.6627480877</v>
      </c>
      <c r="H22" s="18">
        <f t="shared" ref="H22:J22" si="4">H12/H$18</f>
        <v>328949.77456619462</v>
      </c>
      <c r="I22" s="18">
        <f t="shared" si="4"/>
        <v>259161.51644396278</v>
      </c>
      <c r="J22" s="18">
        <f t="shared" si="4"/>
        <v>1061078.2168858007</v>
      </c>
    </row>
    <row r="23" spans="1:10" ht="12.75" customHeight="1" x14ac:dyDescent="0.25">
      <c r="A23" s="10">
        <f t="shared" si="0"/>
        <v>15</v>
      </c>
      <c r="B23" s="9"/>
      <c r="C23" s="71"/>
      <c r="D23" s="18"/>
      <c r="E23" s="18"/>
      <c r="F23" s="18"/>
      <c r="G23" s="18"/>
      <c r="H23" s="18"/>
      <c r="I23" s="18"/>
      <c r="J23" s="18"/>
    </row>
    <row r="24" spans="1:10" ht="12.75" customHeight="1" x14ac:dyDescent="0.25">
      <c r="A24" s="10">
        <f t="shared" si="0"/>
        <v>16</v>
      </c>
      <c r="B24" s="9" t="s">
        <v>327</v>
      </c>
      <c r="C24" s="10" t="s">
        <v>328</v>
      </c>
      <c r="D24" s="18">
        <f>D14/D$18</f>
        <v>474443.91350287589</v>
      </c>
      <c r="E24" s="18">
        <f>E14/E$18</f>
        <v>216313.99297603488</v>
      </c>
      <c r="F24" s="18">
        <f>F14/F$18</f>
        <v>232080.86093161054</v>
      </c>
      <c r="G24" s="18">
        <f>G14/G$18</f>
        <v>45099.022922209122</v>
      </c>
      <c r="H24" s="18">
        <f t="shared" ref="H24:J24" si="5">H14/H$18</f>
        <v>-33217.980124687994</v>
      </c>
      <c r="I24" s="18">
        <f t="shared" si="5"/>
        <v>-14111.368442590701</v>
      </c>
      <c r="J24" s="18">
        <f t="shared" si="5"/>
        <v>47578.290425275351</v>
      </c>
    </row>
    <row r="25" spans="1:10" ht="12.75" customHeight="1" x14ac:dyDescent="0.25">
      <c r="A25" s="10">
        <f t="shared" si="0"/>
        <v>17</v>
      </c>
      <c r="B25" s="9"/>
      <c r="C25" s="71"/>
      <c r="D25" s="18"/>
      <c r="E25" s="18"/>
      <c r="F25" s="18"/>
      <c r="G25" s="18"/>
      <c r="H25" s="18"/>
      <c r="I25" s="18"/>
      <c r="J25" s="18"/>
    </row>
    <row r="26" spans="1:10" ht="12.75" customHeight="1" x14ac:dyDescent="0.25">
      <c r="A26" s="10">
        <f t="shared" si="0"/>
        <v>18</v>
      </c>
      <c r="B26" s="9" t="s">
        <v>329</v>
      </c>
      <c r="C26" s="10" t="s">
        <v>330</v>
      </c>
      <c r="D26" s="18">
        <f>D20+D22+D24</f>
        <v>-5822553.2174205044</v>
      </c>
      <c r="E26" s="18">
        <f t="shared" ref="E26:F26" si="6">E20+E22+E24</f>
        <v>5131452.3947298778</v>
      </c>
      <c r="F26" s="18">
        <f t="shared" si="6"/>
        <v>5692087.3991380744</v>
      </c>
      <c r="G26" s="18">
        <f>G20+G22+G24</f>
        <v>1227060.2306654265</v>
      </c>
      <c r="H26" s="18">
        <f t="shared" ref="H26:J26" si="7">H20+H22+H24</f>
        <v>283862.82276493852</v>
      </c>
      <c r="I26" s="18">
        <f t="shared" si="7"/>
        <v>146409.12330785493</v>
      </c>
      <c r="J26" s="18">
        <f t="shared" si="7"/>
        <v>1119833.9619244277</v>
      </c>
    </row>
    <row r="27" spans="1:10" ht="12.75" customHeight="1" x14ac:dyDescent="0.25">
      <c r="A27" s="10"/>
      <c r="B27" s="9"/>
      <c r="C27" s="71"/>
      <c r="D27" s="18"/>
      <c r="E27" s="18"/>
      <c r="F27" s="9"/>
      <c r="G27" s="9"/>
      <c r="H27" s="9"/>
    </row>
    <row r="28" spans="1:10" ht="12.75" customHeight="1" x14ac:dyDescent="0.25">
      <c r="A28" s="10"/>
      <c r="B28" s="213"/>
      <c r="C28" s="9"/>
      <c r="D28" s="18"/>
      <c r="E28" s="18"/>
      <c r="F28" s="9"/>
      <c r="G28" s="9"/>
      <c r="H28" s="9"/>
    </row>
    <row r="29" spans="1:10" ht="12.75" customHeight="1" x14ac:dyDescent="0.25">
      <c r="A29" s="10"/>
      <c r="B29" s="9"/>
      <c r="C29" s="9"/>
      <c r="D29" s="18"/>
      <c r="E29" s="18"/>
      <c r="F29" s="9"/>
      <c r="G29" s="9"/>
      <c r="H29" s="9"/>
    </row>
    <row r="30" spans="1:10" ht="12.75" customHeight="1" x14ac:dyDescent="0.25">
      <c r="A30" s="9"/>
      <c r="B30" s="9"/>
      <c r="C30" s="9"/>
      <c r="D30" s="9"/>
      <c r="E30" s="9"/>
      <c r="F30" s="9"/>
      <c r="G30" s="9"/>
      <c r="H30" s="9"/>
    </row>
    <row r="31" spans="1:10" ht="12.75" customHeight="1" x14ac:dyDescent="0.25">
      <c r="A31" s="9"/>
      <c r="B31" s="9"/>
      <c r="C31" s="9"/>
      <c r="D31" s="9"/>
      <c r="E31" s="9"/>
      <c r="F31" s="9"/>
      <c r="G31" s="9"/>
      <c r="H31" s="9"/>
    </row>
    <row r="32" spans="1:10" ht="12.75" customHeight="1" x14ac:dyDescent="0.25">
      <c r="A32" s="9"/>
      <c r="B32" s="9"/>
      <c r="C32" s="9"/>
      <c r="D32" s="36"/>
      <c r="E32" s="9"/>
      <c r="F32" s="9"/>
      <c r="G32" s="9"/>
      <c r="H32" s="9"/>
    </row>
    <row r="33" spans="1:8" ht="12.75" customHeight="1" x14ac:dyDescent="0.25">
      <c r="A33" s="9"/>
      <c r="B33" s="9"/>
      <c r="C33" s="9"/>
      <c r="D33" s="9"/>
      <c r="E33" s="9"/>
      <c r="F33" s="9"/>
      <c r="G33" s="9"/>
      <c r="H33" s="9"/>
    </row>
    <row r="34" spans="1:8" ht="12.75" customHeight="1" x14ac:dyDescent="0.25">
      <c r="A34" s="9"/>
      <c r="B34" s="9"/>
      <c r="C34" s="9"/>
      <c r="D34" s="9"/>
      <c r="E34" s="9"/>
      <c r="F34" s="9"/>
      <c r="G34" s="9"/>
      <c r="H34" s="9"/>
    </row>
    <row r="35" spans="1:8" ht="12.75" customHeight="1" x14ac:dyDescent="0.25">
      <c r="A35" s="9"/>
      <c r="B35" s="9"/>
      <c r="C35" s="9"/>
      <c r="D35" s="9"/>
      <c r="E35" s="9"/>
      <c r="F35" s="9"/>
      <c r="G35" s="9"/>
      <c r="H35" s="9"/>
    </row>
    <row r="36" spans="1:8" ht="12.75" customHeight="1" x14ac:dyDescent="0.25">
      <c r="A36" s="9"/>
      <c r="B36" s="9"/>
      <c r="C36" s="9"/>
      <c r="D36" s="9"/>
      <c r="E36" s="9"/>
      <c r="F36" s="9"/>
      <c r="G36" s="9"/>
      <c r="H36" s="9"/>
    </row>
    <row r="37" spans="1:8" ht="12.75" customHeight="1" x14ac:dyDescent="0.25">
      <c r="A37" s="9"/>
      <c r="B37" s="9"/>
      <c r="C37" s="9"/>
      <c r="D37" s="9"/>
      <c r="E37" s="9"/>
      <c r="F37" s="9"/>
      <c r="G37" s="9"/>
      <c r="H37" s="9"/>
    </row>
    <row r="38" spans="1:8" ht="12.75" customHeight="1" x14ac:dyDescent="0.25">
      <c r="A38" s="9"/>
      <c r="B38" s="9"/>
      <c r="C38" s="9"/>
      <c r="D38" s="9"/>
      <c r="E38" s="9"/>
      <c r="F38" s="9"/>
      <c r="G38" s="9"/>
      <c r="H38" s="9"/>
    </row>
    <row r="39" spans="1:8" ht="12.75" customHeight="1" x14ac:dyDescent="0.25">
      <c r="A39" s="9"/>
      <c r="B39" s="9"/>
      <c r="C39" s="9"/>
      <c r="D39" s="9"/>
      <c r="E39" s="9"/>
      <c r="F39" s="9"/>
      <c r="G39" s="9"/>
      <c r="H39" s="9"/>
    </row>
    <row r="40" spans="1:8" ht="12.75" customHeight="1" x14ac:dyDescent="0.25">
      <c r="A40" s="9"/>
      <c r="B40" s="9"/>
      <c r="C40" s="9"/>
      <c r="D40" s="9"/>
      <c r="E40" s="9"/>
      <c r="F40" s="9"/>
      <c r="G40" s="9"/>
      <c r="H40" s="9"/>
    </row>
    <row r="41" spans="1:8" ht="12.75" customHeight="1" x14ac:dyDescent="0.25">
      <c r="A41" s="9"/>
      <c r="B41" s="9"/>
      <c r="C41" s="9"/>
      <c r="D41" s="9"/>
      <c r="E41" s="9"/>
      <c r="F41" s="9"/>
      <c r="G41" s="9"/>
      <c r="H41" s="9"/>
    </row>
    <row r="42" spans="1:8" ht="12.75" customHeight="1" x14ac:dyDescent="0.25">
      <c r="A42" s="9"/>
      <c r="B42" s="9"/>
      <c r="C42" s="9"/>
      <c r="D42" s="9"/>
      <c r="E42" s="9"/>
      <c r="F42" s="9"/>
      <c r="G42" s="9"/>
      <c r="H42" s="9"/>
    </row>
    <row r="43" spans="1:8" ht="12.75" customHeight="1" x14ac:dyDescent="0.25">
      <c r="A43" s="9"/>
      <c r="B43" s="9"/>
      <c r="C43" s="9"/>
      <c r="D43" s="9"/>
      <c r="E43" s="9"/>
      <c r="F43" s="9"/>
      <c r="G43" s="9"/>
      <c r="H43" s="9"/>
    </row>
  </sheetData>
  <mergeCells count="4">
    <mergeCell ref="A1:J1"/>
    <mergeCell ref="A2:J2"/>
    <mergeCell ref="A3:J3"/>
    <mergeCell ref="A4:J4"/>
  </mergeCells>
  <printOptions horizontalCentered="1"/>
  <pageMargins left="0.7" right="0.7" top="0.75" bottom="0.75" header="0.3" footer="0.3"/>
  <pageSetup scale="62" orientation="landscape" blackAndWhite="1" r:id="rId1"/>
  <headerFooter>
    <oddHeader>&amp;RAdvice No. 2018-xx
Exhibit No. 10</oddHeader>
    <oddFooter>&amp;L&amp;F
&amp;A&amp;R&amp;D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N43"/>
  <sheetViews>
    <sheetView zoomScaleNormal="100" workbookViewId="0">
      <selection activeCell="C48" sqref="C48"/>
    </sheetView>
  </sheetViews>
  <sheetFormatPr defaultColWidth="9.109375" defaultRowHeight="12.75" customHeight="1" x14ac:dyDescent="0.25"/>
  <cols>
    <col min="1" max="1" width="6" style="54" customWidth="1"/>
    <col min="2" max="2" width="57.88671875" style="54" bestFit="1" customWidth="1"/>
    <col min="3" max="3" width="17.33203125" style="54" customWidth="1"/>
    <col min="4" max="5" width="15.6640625" style="54" customWidth="1"/>
    <col min="6" max="6" width="20.5546875" style="54" bestFit="1" customWidth="1"/>
    <col min="7" max="10" width="15.6640625" style="54" customWidth="1"/>
    <col min="11" max="16384" width="9.109375" style="54"/>
  </cols>
  <sheetData>
    <row r="1" spans="1:14" ht="12.75" customHeight="1" x14ac:dyDescent="0.25">
      <c r="A1" s="483" t="s">
        <v>0</v>
      </c>
      <c r="B1" s="483"/>
      <c r="C1" s="483"/>
      <c r="D1" s="483"/>
      <c r="E1" s="483"/>
      <c r="F1" s="483"/>
      <c r="G1" s="483"/>
      <c r="H1" s="483"/>
      <c r="I1" s="483"/>
      <c r="J1" s="483"/>
      <c r="K1" s="1"/>
      <c r="L1" s="1"/>
      <c r="M1" s="1"/>
      <c r="N1" s="1"/>
    </row>
    <row r="2" spans="1:14" ht="12.75" customHeight="1" x14ac:dyDescent="0.25">
      <c r="A2" s="485" t="str">
        <f>'Delivery Rate Change Calc'!A2:H2</f>
        <v>2018 Electric Decoupling Filing</v>
      </c>
      <c r="B2" s="485"/>
      <c r="C2" s="485"/>
      <c r="D2" s="485"/>
      <c r="E2" s="485"/>
      <c r="F2" s="485"/>
      <c r="G2" s="485"/>
      <c r="H2" s="485"/>
      <c r="I2" s="485"/>
      <c r="J2" s="485"/>
      <c r="K2" s="1"/>
      <c r="L2" s="1"/>
      <c r="M2" s="1"/>
      <c r="N2" s="1"/>
    </row>
    <row r="3" spans="1:14" ht="12.75" customHeight="1" x14ac:dyDescent="0.25">
      <c r="A3" s="485" t="s">
        <v>465</v>
      </c>
      <c r="B3" s="485"/>
      <c r="C3" s="485"/>
      <c r="D3" s="485"/>
      <c r="E3" s="485"/>
      <c r="F3" s="485"/>
      <c r="G3" s="485"/>
      <c r="H3" s="485"/>
      <c r="I3" s="485"/>
      <c r="J3" s="485"/>
      <c r="K3" s="1"/>
      <c r="L3" s="1"/>
      <c r="M3" s="1"/>
      <c r="N3" s="1"/>
    </row>
    <row r="4" spans="1:14" ht="12.75" customHeight="1" x14ac:dyDescent="0.25">
      <c r="A4" s="487" t="str">
        <f>'Delivery Rate Change Calc'!A4:H4</f>
        <v>Proposed Effective May 1, 2018</v>
      </c>
      <c r="B4" s="487"/>
      <c r="C4" s="487"/>
      <c r="D4" s="487"/>
      <c r="E4" s="487"/>
      <c r="F4" s="487"/>
      <c r="G4" s="487"/>
      <c r="H4" s="487"/>
      <c r="I4" s="487"/>
      <c r="J4" s="487"/>
      <c r="K4" s="1"/>
      <c r="L4" s="1"/>
      <c r="M4" s="1"/>
      <c r="N4" s="1"/>
    </row>
    <row r="5" spans="1:14" ht="12.75" customHeight="1" x14ac:dyDescent="0.25">
      <c r="A5" s="9"/>
      <c r="B5" s="9"/>
      <c r="C5" s="9"/>
      <c r="D5" s="9"/>
      <c r="E5" s="9"/>
      <c r="F5" s="9"/>
      <c r="G5" s="9"/>
      <c r="H5" s="9"/>
    </row>
    <row r="6" spans="1:14" ht="12.75" customHeight="1" x14ac:dyDescent="0.25">
      <c r="A6" s="55" t="s">
        <v>332</v>
      </c>
      <c r="B6" s="9"/>
      <c r="C6" s="9"/>
      <c r="D6" s="6" t="s">
        <v>3</v>
      </c>
      <c r="E6" s="6" t="s">
        <v>4</v>
      </c>
      <c r="F6" s="6" t="s">
        <v>4</v>
      </c>
      <c r="G6" s="6" t="s">
        <v>3</v>
      </c>
      <c r="H6" s="6" t="s">
        <v>4</v>
      </c>
      <c r="I6" s="6" t="s">
        <v>4</v>
      </c>
      <c r="J6" s="6" t="s">
        <v>4</v>
      </c>
    </row>
    <row r="7" spans="1:14" ht="12.75" customHeight="1" x14ac:dyDescent="0.25">
      <c r="A7" s="214" t="s">
        <v>5</v>
      </c>
      <c r="B7" s="8"/>
      <c r="C7" s="57" t="s">
        <v>6</v>
      </c>
      <c r="D7" s="7">
        <v>7</v>
      </c>
      <c r="E7" s="7" t="s">
        <v>7</v>
      </c>
      <c r="F7" s="7" t="s">
        <v>8</v>
      </c>
      <c r="G7" s="7">
        <v>40</v>
      </c>
      <c r="H7" s="7" t="s">
        <v>24</v>
      </c>
      <c r="I7" s="7" t="s">
        <v>25</v>
      </c>
      <c r="J7" s="7" t="s">
        <v>268</v>
      </c>
    </row>
    <row r="8" spans="1:14" ht="12.75" customHeight="1" x14ac:dyDescent="0.25">
      <c r="A8" s="9"/>
      <c r="B8" s="10" t="s">
        <v>9</v>
      </c>
      <c r="C8" s="10" t="s">
        <v>10</v>
      </c>
      <c r="D8" s="10" t="s">
        <v>11</v>
      </c>
      <c r="E8" s="10" t="s">
        <v>12</v>
      </c>
      <c r="F8" s="10" t="s">
        <v>13</v>
      </c>
      <c r="G8" s="10" t="s">
        <v>14</v>
      </c>
      <c r="H8" s="10" t="s">
        <v>67</v>
      </c>
      <c r="I8" s="100" t="s">
        <v>68</v>
      </c>
      <c r="J8" s="100" t="s">
        <v>69</v>
      </c>
    </row>
    <row r="9" spans="1:14" ht="12.75" customHeight="1" x14ac:dyDescent="0.25">
      <c r="A9" s="10">
        <v>1</v>
      </c>
      <c r="B9" s="11"/>
      <c r="C9" s="10"/>
      <c r="D9" s="10"/>
      <c r="E9" s="10"/>
      <c r="F9" s="9"/>
      <c r="G9" s="9"/>
      <c r="H9" s="10"/>
      <c r="I9" s="100"/>
      <c r="J9" s="100"/>
    </row>
    <row r="10" spans="1:14" ht="12.75" customHeight="1" x14ac:dyDescent="0.25">
      <c r="A10" s="10">
        <f t="shared" ref="A10:A26" si="0">A9+1</f>
        <v>2</v>
      </c>
      <c r="B10" s="9" t="s">
        <v>271</v>
      </c>
      <c r="C10" s="100" t="s">
        <v>648</v>
      </c>
      <c r="D10" s="63">
        <v>0</v>
      </c>
      <c r="E10" s="63">
        <v>0</v>
      </c>
      <c r="F10" s="63">
        <v>0</v>
      </c>
      <c r="G10" s="63">
        <v>0</v>
      </c>
      <c r="H10" s="63">
        <v>0</v>
      </c>
      <c r="I10" s="63">
        <v>0</v>
      </c>
      <c r="J10" s="63">
        <v>0</v>
      </c>
    </row>
    <row r="11" spans="1:14" ht="12.75" customHeight="1" x14ac:dyDescent="0.25">
      <c r="A11" s="10">
        <f t="shared" si="0"/>
        <v>3</v>
      </c>
      <c r="D11" s="24"/>
      <c r="E11" s="24"/>
      <c r="F11" s="24"/>
      <c r="G11" s="24"/>
      <c r="H11" s="24"/>
      <c r="I11" s="24"/>
      <c r="J11" s="24"/>
    </row>
    <row r="12" spans="1:14" ht="12.75" customHeight="1" x14ac:dyDescent="0.25">
      <c r="A12" s="10">
        <f t="shared" si="0"/>
        <v>4</v>
      </c>
      <c r="B12" s="9" t="s">
        <v>333</v>
      </c>
      <c r="C12" s="100" t="s">
        <v>648</v>
      </c>
      <c r="D12" s="24">
        <f>'Electric Account Balance'!D223+'Electric Account Balance'!E220</f>
        <v>1291571.0182710004</v>
      </c>
      <c r="E12" s="24">
        <f>'Electric Account Balance'!D231+'Electric Account Balance'!E228</f>
        <v>440584.04998000001</v>
      </c>
      <c r="F12" s="24">
        <f>'Electric Account Balance'!D239+'Electric Account Balance'!E236</f>
        <v>645445.40688899986</v>
      </c>
      <c r="G12" s="24">
        <f>'Electric Account Balance'!D247+'Electric Account Balance'!E244</f>
        <v>261815.962374</v>
      </c>
      <c r="H12" s="24">
        <f>'Electric Account Balance'!D255+'Electric Account Balance'!E252</f>
        <v>559999.27923500002</v>
      </c>
      <c r="I12" s="24">
        <f>'Electric Account Balance'!D263+'Electric Account Balance'!E260</f>
        <v>195437.04100399994</v>
      </c>
      <c r="J12" s="24">
        <f>'Electric Account Balance'!E268</f>
        <v>127367.64896399999</v>
      </c>
    </row>
    <row r="13" spans="1:14" ht="12.75" customHeight="1" x14ac:dyDescent="0.25">
      <c r="A13" s="10">
        <f t="shared" si="0"/>
        <v>5</v>
      </c>
      <c r="B13" s="9"/>
      <c r="C13" s="10"/>
      <c r="D13" s="24"/>
      <c r="E13" s="24"/>
      <c r="F13" s="18"/>
      <c r="G13" s="18"/>
      <c r="H13" s="18"/>
      <c r="I13" s="18"/>
      <c r="J13" s="18"/>
    </row>
    <row r="14" spans="1:14" ht="12.75" customHeight="1" x14ac:dyDescent="0.25">
      <c r="A14" s="10">
        <f t="shared" si="0"/>
        <v>6</v>
      </c>
      <c r="B14" s="9" t="s">
        <v>273</v>
      </c>
      <c r="C14" s="100" t="s">
        <v>648</v>
      </c>
      <c r="D14" s="24">
        <f>'Electric Account Balance'!D278</f>
        <v>-2409.0918258749998</v>
      </c>
      <c r="E14" s="24">
        <f>'Electric Account Balance'!D285</f>
        <v>-373.20622058333333</v>
      </c>
      <c r="F14" s="24">
        <f>'Electric Account Balance'!D292</f>
        <v>-63.040750500000001</v>
      </c>
      <c r="G14" s="24">
        <f>'Electric Account Balance'!D299</f>
        <v>226.516524</v>
      </c>
      <c r="H14" s="24">
        <f>'Electric Account Balance'!D306</f>
        <v>233.93810495833335</v>
      </c>
      <c r="I14" s="24">
        <f>'Electric Account Balance'!D313</f>
        <v>-151.54938729166665</v>
      </c>
      <c r="J14" s="24">
        <f>'Electric Account Balance'!D320</f>
        <v>0</v>
      </c>
    </row>
    <row r="15" spans="1:14" ht="12.75" customHeight="1" x14ac:dyDescent="0.25">
      <c r="A15" s="10">
        <f t="shared" si="0"/>
        <v>7</v>
      </c>
      <c r="B15" s="9"/>
      <c r="C15" s="10"/>
      <c r="D15" s="25"/>
      <c r="E15" s="25"/>
      <c r="F15" s="9"/>
      <c r="G15" s="9"/>
      <c r="H15" s="9"/>
      <c r="I15" s="9"/>
      <c r="J15" s="9"/>
    </row>
    <row r="16" spans="1:14" ht="12.75" customHeight="1" x14ac:dyDescent="0.25">
      <c r="A16" s="10">
        <f t="shared" si="0"/>
        <v>8</v>
      </c>
      <c r="B16" s="9" t="s">
        <v>323</v>
      </c>
      <c r="C16" s="10" t="s">
        <v>324</v>
      </c>
      <c r="D16" s="18">
        <f>D10+D12+D14</f>
        <v>1289161.9264451254</v>
      </c>
      <c r="E16" s="18">
        <f t="shared" ref="E16:J16" si="1">E10+E12+E14</f>
        <v>440210.84375941666</v>
      </c>
      <c r="F16" s="18">
        <f t="shared" si="1"/>
        <v>645382.36613849981</v>
      </c>
      <c r="G16" s="18">
        <f t="shared" si="1"/>
        <v>262042.478898</v>
      </c>
      <c r="H16" s="18">
        <f t="shared" si="1"/>
        <v>560233.21733995841</v>
      </c>
      <c r="I16" s="18">
        <f t="shared" si="1"/>
        <v>195285.49161670828</v>
      </c>
      <c r="J16" s="18">
        <f t="shared" si="1"/>
        <v>127367.64896399999</v>
      </c>
    </row>
    <row r="17" spans="1:10" ht="12.75" customHeight="1" x14ac:dyDescent="0.25">
      <c r="A17" s="10">
        <f t="shared" si="0"/>
        <v>9</v>
      </c>
      <c r="B17" s="9"/>
      <c r="C17" s="10"/>
      <c r="D17" s="18"/>
      <c r="E17" s="18"/>
      <c r="F17" s="18"/>
      <c r="G17" s="18"/>
      <c r="H17" s="18"/>
      <c r="I17" s="18"/>
      <c r="J17" s="18"/>
    </row>
    <row r="18" spans="1:10" ht="12.75" customHeight="1" x14ac:dyDescent="0.25">
      <c r="A18" s="10">
        <f t="shared" si="0"/>
        <v>10</v>
      </c>
      <c r="B18" s="9" t="s">
        <v>175</v>
      </c>
      <c r="C18" s="71" t="s">
        <v>15</v>
      </c>
      <c r="D18" s="212">
        <f>'Elect 2017GRC Conv Fctr'!$E$20</f>
        <v>0.95238599999999995</v>
      </c>
      <c r="E18" s="212">
        <f>'Elect 2017GRC Conv Fctr'!$E$20</f>
        <v>0.95238599999999995</v>
      </c>
      <c r="F18" s="212">
        <f>'Elect 2017GRC Conv Fctr'!$E$20</f>
        <v>0.95238599999999995</v>
      </c>
      <c r="G18" s="212">
        <f>'Elect 2017GRC Conv Fctr'!$E$20</f>
        <v>0.95238599999999995</v>
      </c>
      <c r="H18" s="212">
        <f>'Elect 2017GRC Conv Fctr'!$E$20</f>
        <v>0.95238599999999995</v>
      </c>
      <c r="I18" s="212">
        <f>'Elect 2017GRC Conv Fctr'!$E$20</f>
        <v>0.95238599999999995</v>
      </c>
      <c r="J18" s="212">
        <f>'Elect 2017GRC Conv Fctr'!$E$20</f>
        <v>0.95238599999999995</v>
      </c>
    </row>
    <row r="19" spans="1:10" ht="12.75" customHeight="1" x14ac:dyDescent="0.25">
      <c r="A19" s="10">
        <f t="shared" si="0"/>
        <v>11</v>
      </c>
      <c r="B19" s="9"/>
      <c r="C19" s="71"/>
      <c r="D19" s="18"/>
      <c r="E19" s="18"/>
      <c r="F19" s="9"/>
      <c r="G19" s="9"/>
      <c r="H19" s="9"/>
      <c r="I19" s="9"/>
      <c r="J19" s="9"/>
    </row>
    <row r="20" spans="1:10" ht="12.75" customHeight="1" x14ac:dyDescent="0.25">
      <c r="A20" s="10">
        <f t="shared" si="0"/>
        <v>12</v>
      </c>
      <c r="B20" s="9" t="s">
        <v>631</v>
      </c>
      <c r="C20" s="10" t="s">
        <v>325</v>
      </c>
      <c r="D20" s="18">
        <f>D10/D$18</f>
        <v>0</v>
      </c>
      <c r="E20" s="18">
        <f>E10/E$18</f>
        <v>0</v>
      </c>
      <c r="F20" s="18">
        <f>F10/F$18</f>
        <v>0</v>
      </c>
      <c r="G20" s="18">
        <f>G10/G$18</f>
        <v>0</v>
      </c>
      <c r="H20" s="18">
        <f t="shared" ref="H20:J20" si="2">H10/H$18</f>
        <v>0</v>
      </c>
      <c r="I20" s="18">
        <f t="shared" si="2"/>
        <v>0</v>
      </c>
      <c r="J20" s="18">
        <f t="shared" si="2"/>
        <v>0</v>
      </c>
    </row>
    <row r="21" spans="1:10" ht="12.75" customHeight="1" x14ac:dyDescent="0.25">
      <c r="A21" s="10">
        <f t="shared" si="0"/>
        <v>13</v>
      </c>
      <c r="D21" s="18"/>
      <c r="E21" s="18"/>
      <c r="F21" s="18"/>
      <c r="G21" s="18"/>
      <c r="H21" s="18"/>
      <c r="I21" s="18"/>
      <c r="J21" s="18"/>
    </row>
    <row r="22" spans="1:10" ht="12.75" customHeight="1" x14ac:dyDescent="0.25">
      <c r="A22" s="10">
        <f t="shared" si="0"/>
        <v>14</v>
      </c>
      <c r="B22" s="9" t="s">
        <v>334</v>
      </c>
      <c r="C22" s="10" t="s">
        <v>326</v>
      </c>
      <c r="D22" s="18">
        <f>D12/D$18</f>
        <v>1356142.3816299278</v>
      </c>
      <c r="E22" s="18">
        <f>E12/E$18</f>
        <v>462610.80064175662</v>
      </c>
      <c r="F22" s="18">
        <f>F12/F$18</f>
        <v>677714.0853487975</v>
      </c>
      <c r="G22" s="18">
        <f>G12/G$18</f>
        <v>274905.3034945915</v>
      </c>
      <c r="H22" s="18">
        <f t="shared" ref="H22:J22" si="3">H12/H$18</f>
        <v>587996.12681727787</v>
      </c>
      <c r="I22" s="18">
        <f t="shared" si="3"/>
        <v>205207.80545283106</v>
      </c>
      <c r="J22" s="18">
        <f t="shared" si="3"/>
        <v>133735.32261499015</v>
      </c>
    </row>
    <row r="23" spans="1:10" ht="12.75" customHeight="1" x14ac:dyDescent="0.25">
      <c r="A23" s="10">
        <f t="shared" si="0"/>
        <v>15</v>
      </c>
      <c r="B23" s="9"/>
      <c r="C23" s="71"/>
      <c r="D23" s="18"/>
      <c r="E23" s="18"/>
      <c r="F23" s="18"/>
      <c r="G23" s="18"/>
      <c r="H23" s="18"/>
      <c r="I23" s="18"/>
      <c r="J23" s="18"/>
    </row>
    <row r="24" spans="1:10" ht="12.75" customHeight="1" x14ac:dyDescent="0.25">
      <c r="A24" s="10">
        <f t="shared" si="0"/>
        <v>16</v>
      </c>
      <c r="B24" s="9" t="s">
        <v>327</v>
      </c>
      <c r="C24" s="10" t="s">
        <v>328</v>
      </c>
      <c r="D24" s="18">
        <f>D14/D$18</f>
        <v>-2529.5330106437937</v>
      </c>
      <c r="E24" s="18">
        <f>E14/E$18</f>
        <v>-391.86445473088992</v>
      </c>
      <c r="F24" s="18">
        <f>F14/F$18</f>
        <v>-66.192437205082811</v>
      </c>
      <c r="G24" s="18">
        <f>G14/G$18</f>
        <v>237.84108964222492</v>
      </c>
      <c r="H24" s="18">
        <f t="shared" ref="H24:J24" si="4">H14/H$18</f>
        <v>245.63370834759579</v>
      </c>
      <c r="I24" s="18">
        <f t="shared" si="4"/>
        <v>-159.12601328837957</v>
      </c>
      <c r="J24" s="18">
        <f t="shared" si="4"/>
        <v>0</v>
      </c>
    </row>
    <row r="25" spans="1:10" ht="12.75" customHeight="1" x14ac:dyDescent="0.25">
      <c r="A25" s="10">
        <f t="shared" si="0"/>
        <v>17</v>
      </c>
      <c r="B25" s="9"/>
      <c r="C25" s="71"/>
      <c r="D25" s="18"/>
      <c r="E25" s="18"/>
      <c r="F25" s="18"/>
      <c r="G25" s="18"/>
      <c r="H25" s="18"/>
      <c r="I25" s="18"/>
      <c r="J25" s="18"/>
    </row>
    <row r="26" spans="1:10" ht="12.75" customHeight="1" x14ac:dyDescent="0.25">
      <c r="A26" s="10">
        <f t="shared" si="0"/>
        <v>18</v>
      </c>
      <c r="B26" s="9" t="s">
        <v>329</v>
      </c>
      <c r="C26" s="10" t="s">
        <v>330</v>
      </c>
      <c r="D26" s="18">
        <f>D20+D22+D24</f>
        <v>1353612.8486192839</v>
      </c>
      <c r="E26" s="18">
        <f t="shared" ref="E26:F26" si="5">E20+E22+E24</f>
        <v>462218.93618702574</v>
      </c>
      <c r="F26" s="18">
        <f t="shared" si="5"/>
        <v>677647.89291159238</v>
      </c>
      <c r="G26" s="18">
        <f>G20+G22+G24</f>
        <v>275143.1445842337</v>
      </c>
      <c r="H26" s="18">
        <f t="shared" ref="H26:J26" si="6">H20+H22+H24</f>
        <v>588241.76052562543</v>
      </c>
      <c r="I26" s="18">
        <f t="shared" si="6"/>
        <v>205048.67943954267</v>
      </c>
      <c r="J26" s="18">
        <f t="shared" si="6"/>
        <v>133735.32261499015</v>
      </c>
    </row>
    <row r="27" spans="1:10" ht="12.75" customHeight="1" x14ac:dyDescent="0.25">
      <c r="A27" s="10"/>
      <c r="B27" s="9"/>
      <c r="C27" s="71"/>
      <c r="D27" s="18"/>
      <c r="E27" s="18"/>
      <c r="F27" s="9"/>
      <c r="G27" s="9"/>
      <c r="H27" s="9"/>
    </row>
    <row r="28" spans="1:10" ht="12.75" customHeight="1" x14ac:dyDescent="0.25">
      <c r="A28" s="10"/>
      <c r="B28" s="213"/>
      <c r="C28" s="9"/>
      <c r="D28" s="18"/>
      <c r="E28" s="18"/>
      <c r="F28" s="9"/>
      <c r="G28" s="9"/>
      <c r="H28" s="9"/>
    </row>
    <row r="29" spans="1:10" ht="12.75" customHeight="1" x14ac:dyDescent="0.25">
      <c r="A29" s="10"/>
      <c r="B29" s="9"/>
      <c r="C29" s="9"/>
      <c r="D29" s="18"/>
      <c r="E29" s="18"/>
      <c r="F29" s="9"/>
      <c r="G29" s="9"/>
      <c r="H29" s="9"/>
    </row>
    <row r="30" spans="1:10" ht="12.75" customHeight="1" x14ac:dyDescent="0.25">
      <c r="A30" s="9"/>
      <c r="B30" s="9"/>
      <c r="C30" s="9"/>
      <c r="D30" s="9"/>
      <c r="E30" s="9"/>
      <c r="F30" s="9"/>
      <c r="G30" s="9"/>
      <c r="H30" s="9"/>
    </row>
    <row r="31" spans="1:10" ht="12.75" customHeight="1" x14ac:dyDescent="0.25">
      <c r="A31" s="9"/>
      <c r="B31" s="9"/>
      <c r="C31" s="9"/>
      <c r="D31" s="9"/>
      <c r="E31" s="9"/>
      <c r="F31" s="9"/>
      <c r="G31" s="9"/>
      <c r="H31" s="9"/>
    </row>
    <row r="32" spans="1:10" ht="12.75" customHeight="1" x14ac:dyDescent="0.25">
      <c r="A32" s="9"/>
      <c r="B32" s="9"/>
      <c r="C32" s="9"/>
      <c r="D32" s="36"/>
      <c r="E32" s="9"/>
      <c r="F32" s="9"/>
      <c r="G32" s="9"/>
      <c r="H32" s="9"/>
    </row>
    <row r="33" spans="1:8" ht="12.75" customHeight="1" x14ac:dyDescent="0.25">
      <c r="A33" s="9"/>
      <c r="B33" s="9"/>
      <c r="C33" s="9"/>
      <c r="D33" s="9"/>
      <c r="E33" s="9"/>
      <c r="F33" s="9"/>
      <c r="G33" s="9"/>
      <c r="H33" s="9"/>
    </row>
    <row r="34" spans="1:8" ht="12.75" customHeight="1" x14ac:dyDescent="0.25">
      <c r="A34" s="9"/>
      <c r="B34" s="9"/>
      <c r="C34" s="9"/>
      <c r="D34" s="9"/>
      <c r="E34" s="9"/>
      <c r="F34" s="9"/>
      <c r="G34" s="9"/>
      <c r="H34" s="9"/>
    </row>
    <row r="35" spans="1:8" ht="12.75" customHeight="1" x14ac:dyDescent="0.25">
      <c r="A35" s="9"/>
      <c r="B35" s="9"/>
      <c r="C35" s="9"/>
      <c r="D35" s="9"/>
      <c r="E35" s="9"/>
      <c r="F35" s="9"/>
      <c r="G35" s="9"/>
      <c r="H35" s="9"/>
    </row>
    <row r="36" spans="1:8" ht="12.75" customHeight="1" x14ac:dyDescent="0.25">
      <c r="A36" s="9"/>
      <c r="B36" s="9"/>
      <c r="C36" s="9"/>
      <c r="D36" s="9"/>
      <c r="E36" s="9"/>
      <c r="F36" s="9"/>
      <c r="G36" s="9"/>
      <c r="H36" s="9"/>
    </row>
    <row r="37" spans="1:8" ht="12.75" customHeight="1" x14ac:dyDescent="0.25">
      <c r="A37" s="9"/>
      <c r="B37" s="9"/>
      <c r="C37" s="9"/>
      <c r="D37" s="9"/>
      <c r="E37" s="9"/>
      <c r="F37" s="9"/>
      <c r="G37" s="9"/>
      <c r="H37" s="9"/>
    </row>
    <row r="38" spans="1:8" ht="12.75" customHeight="1" x14ac:dyDescent="0.25">
      <c r="A38" s="9"/>
      <c r="B38" s="9"/>
      <c r="C38" s="9"/>
      <c r="D38" s="9"/>
      <c r="E38" s="9"/>
      <c r="F38" s="9"/>
      <c r="G38" s="9"/>
      <c r="H38" s="9"/>
    </row>
    <row r="39" spans="1:8" ht="12.75" customHeight="1" x14ac:dyDescent="0.25">
      <c r="A39" s="9"/>
      <c r="B39" s="9"/>
      <c r="C39" s="9"/>
      <c r="D39" s="9"/>
      <c r="E39" s="9"/>
      <c r="F39" s="9"/>
      <c r="G39" s="9"/>
      <c r="H39" s="9"/>
    </row>
    <row r="40" spans="1:8" ht="12.75" customHeight="1" x14ac:dyDescent="0.25">
      <c r="A40" s="9"/>
      <c r="B40" s="9"/>
      <c r="C40" s="9"/>
      <c r="D40" s="9"/>
      <c r="E40" s="9"/>
      <c r="F40" s="9"/>
      <c r="G40" s="9"/>
      <c r="H40" s="9"/>
    </row>
    <row r="41" spans="1:8" ht="12.75" customHeight="1" x14ac:dyDescent="0.25">
      <c r="A41" s="9"/>
      <c r="B41" s="9"/>
      <c r="C41" s="9"/>
      <c r="D41" s="9"/>
      <c r="E41" s="9"/>
      <c r="F41" s="9"/>
      <c r="G41" s="9"/>
      <c r="H41" s="9"/>
    </row>
    <row r="42" spans="1:8" ht="12.75" customHeight="1" x14ac:dyDescent="0.25">
      <c r="A42" s="9"/>
      <c r="B42" s="9"/>
      <c r="C42" s="9"/>
      <c r="D42" s="9"/>
      <c r="E42" s="9"/>
      <c r="F42" s="9"/>
      <c r="G42" s="9"/>
      <c r="H42" s="9"/>
    </row>
    <row r="43" spans="1:8" ht="12.75" customHeight="1" x14ac:dyDescent="0.25">
      <c r="A43" s="9"/>
      <c r="B43" s="9"/>
      <c r="C43" s="9"/>
      <c r="D43" s="9"/>
      <c r="E43" s="9"/>
      <c r="F43" s="9"/>
      <c r="G43" s="9"/>
      <c r="H43" s="9"/>
    </row>
  </sheetData>
  <mergeCells count="4">
    <mergeCell ref="A1:J1"/>
    <mergeCell ref="A2:J2"/>
    <mergeCell ref="A3:J3"/>
    <mergeCell ref="A4:J4"/>
  </mergeCells>
  <printOptions horizontalCentered="1"/>
  <pageMargins left="0.7" right="0.7" top="0.75" bottom="0.75" header="0.3" footer="0.3"/>
  <pageSetup scale="62" orientation="landscape" blackAndWhite="1" r:id="rId1"/>
  <headerFooter>
    <oddHeader>&amp;RAdvice No. 2018-xx
Exhibit No. 11</oddHeader>
    <oddFooter>&amp;L&amp;F
&amp;A&amp;R&amp;D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H357"/>
  <sheetViews>
    <sheetView zoomScaleNormal="100" workbookViewId="0">
      <pane xSplit="3" ySplit="6" topLeftCell="D7" activePane="bottomRight" state="frozen"/>
      <selection activeCell="C48" sqref="C48"/>
      <selection pane="topRight" activeCell="C48" sqref="C48"/>
      <selection pane="bottomLeft" activeCell="C48" sqref="C48"/>
      <selection pane="bottomRight" activeCell="C48" sqref="C48"/>
    </sheetView>
  </sheetViews>
  <sheetFormatPr defaultRowHeight="13.2" x14ac:dyDescent="0.25"/>
  <cols>
    <col min="1" max="1" width="4.109375" style="46" customWidth="1"/>
    <col min="2" max="2" width="53.109375" style="46" customWidth="1"/>
    <col min="3" max="3" width="11.5546875" style="64" bestFit="1" customWidth="1"/>
    <col min="4" max="5" width="15.5546875" style="64" customWidth="1"/>
    <col min="6" max="8" width="15.5546875" style="46" customWidth="1"/>
    <col min="9" max="188" width="9.109375" style="46"/>
    <col min="189" max="189" width="5.6640625" style="46" customWidth="1"/>
    <col min="190" max="190" width="58.6640625" style="46" bestFit="1" customWidth="1"/>
    <col min="191" max="191" width="11.5546875" style="46" bestFit="1" customWidth="1"/>
    <col min="192" max="192" width="18.33203125" style="46" bestFit="1" customWidth="1"/>
    <col min="193" max="193" width="9.109375" style="46"/>
    <col min="194" max="195" width="0" style="46" hidden="1" customWidth="1"/>
    <col min="196" max="444" width="9.109375" style="46"/>
    <col min="445" max="445" width="5.6640625" style="46" customWidth="1"/>
    <col min="446" max="446" width="58.6640625" style="46" bestFit="1" customWidth="1"/>
    <col min="447" max="447" width="11.5546875" style="46" bestFit="1" customWidth="1"/>
    <col min="448" max="448" width="18.33203125" style="46" bestFit="1" customWidth="1"/>
    <col min="449" max="449" width="9.109375" style="46"/>
    <col min="450" max="451" width="0" style="46" hidden="1" customWidth="1"/>
    <col min="452" max="700" width="9.109375" style="46"/>
    <col min="701" max="701" width="5.6640625" style="46" customWidth="1"/>
    <col min="702" max="702" width="58.6640625" style="46" bestFit="1" customWidth="1"/>
    <col min="703" max="703" width="11.5546875" style="46" bestFit="1" customWidth="1"/>
    <col min="704" max="704" width="18.33203125" style="46" bestFit="1" customWidth="1"/>
    <col min="705" max="705" width="9.109375" style="46"/>
    <col min="706" max="707" width="0" style="46" hidden="1" customWidth="1"/>
    <col min="708" max="956" width="9.109375" style="46"/>
    <col min="957" max="957" width="5.6640625" style="46" customWidth="1"/>
    <col min="958" max="958" width="58.6640625" style="46" bestFit="1" customWidth="1"/>
    <col min="959" max="959" width="11.5546875" style="46" bestFit="1" customWidth="1"/>
    <col min="960" max="960" width="18.33203125" style="46" bestFit="1" customWidth="1"/>
    <col min="961" max="961" width="9.109375" style="46"/>
    <col min="962" max="963" width="0" style="46" hidden="1" customWidth="1"/>
    <col min="964" max="1212" width="9.109375" style="46"/>
    <col min="1213" max="1213" width="5.6640625" style="46" customWidth="1"/>
    <col min="1214" max="1214" width="58.6640625" style="46" bestFit="1" customWidth="1"/>
    <col min="1215" max="1215" width="11.5546875" style="46" bestFit="1" customWidth="1"/>
    <col min="1216" max="1216" width="18.33203125" style="46" bestFit="1" customWidth="1"/>
    <col min="1217" max="1217" width="9.109375" style="46"/>
    <col min="1218" max="1219" width="0" style="46" hidden="1" customWidth="1"/>
    <col min="1220" max="1468" width="9.109375" style="46"/>
    <col min="1469" max="1469" width="5.6640625" style="46" customWidth="1"/>
    <col min="1470" max="1470" width="58.6640625" style="46" bestFit="1" customWidth="1"/>
    <col min="1471" max="1471" width="11.5546875" style="46" bestFit="1" customWidth="1"/>
    <col min="1472" max="1472" width="18.33203125" style="46" bestFit="1" customWidth="1"/>
    <col min="1473" max="1473" width="9.109375" style="46"/>
    <col min="1474" max="1475" width="0" style="46" hidden="1" customWidth="1"/>
    <col min="1476" max="1724" width="9.109375" style="46"/>
    <col min="1725" max="1725" width="5.6640625" style="46" customWidth="1"/>
    <col min="1726" max="1726" width="58.6640625" style="46" bestFit="1" customWidth="1"/>
    <col min="1727" max="1727" width="11.5546875" style="46" bestFit="1" customWidth="1"/>
    <col min="1728" max="1728" width="18.33203125" style="46" bestFit="1" customWidth="1"/>
    <col min="1729" max="1729" width="9.109375" style="46"/>
    <col min="1730" max="1731" width="0" style="46" hidden="1" customWidth="1"/>
    <col min="1732" max="1980" width="9.109375" style="46"/>
    <col min="1981" max="1981" width="5.6640625" style="46" customWidth="1"/>
    <col min="1982" max="1982" width="58.6640625" style="46" bestFit="1" customWidth="1"/>
    <col min="1983" max="1983" width="11.5546875" style="46" bestFit="1" customWidth="1"/>
    <col min="1984" max="1984" width="18.33203125" style="46" bestFit="1" customWidth="1"/>
    <col min="1985" max="1985" width="9.109375" style="46"/>
    <col min="1986" max="1987" width="0" style="46" hidden="1" customWidth="1"/>
    <col min="1988" max="2236" width="9.109375" style="46"/>
    <col min="2237" max="2237" width="5.6640625" style="46" customWidth="1"/>
    <col min="2238" max="2238" width="58.6640625" style="46" bestFit="1" customWidth="1"/>
    <col min="2239" max="2239" width="11.5546875" style="46" bestFit="1" customWidth="1"/>
    <col min="2240" max="2240" width="18.33203125" style="46" bestFit="1" customWidth="1"/>
    <col min="2241" max="2241" width="9.109375" style="46"/>
    <col min="2242" max="2243" width="0" style="46" hidden="1" customWidth="1"/>
    <col min="2244" max="2492" width="9.109375" style="46"/>
    <col min="2493" max="2493" width="5.6640625" style="46" customWidth="1"/>
    <col min="2494" max="2494" width="58.6640625" style="46" bestFit="1" customWidth="1"/>
    <col min="2495" max="2495" width="11.5546875" style="46" bestFit="1" customWidth="1"/>
    <col min="2496" max="2496" width="18.33203125" style="46" bestFit="1" customWidth="1"/>
    <col min="2497" max="2497" width="9.109375" style="46"/>
    <col min="2498" max="2499" width="0" style="46" hidden="1" customWidth="1"/>
    <col min="2500" max="2748" width="9.109375" style="46"/>
    <col min="2749" max="2749" width="5.6640625" style="46" customWidth="1"/>
    <col min="2750" max="2750" width="58.6640625" style="46" bestFit="1" customWidth="1"/>
    <col min="2751" max="2751" width="11.5546875" style="46" bestFit="1" customWidth="1"/>
    <col min="2752" max="2752" width="18.33203125" style="46" bestFit="1" customWidth="1"/>
    <col min="2753" max="2753" width="9.109375" style="46"/>
    <col min="2754" max="2755" width="0" style="46" hidden="1" customWidth="1"/>
    <col min="2756" max="3004" width="9.109375" style="46"/>
    <col min="3005" max="3005" width="5.6640625" style="46" customWidth="1"/>
    <col min="3006" max="3006" width="58.6640625" style="46" bestFit="1" customWidth="1"/>
    <col min="3007" max="3007" width="11.5546875" style="46" bestFit="1" customWidth="1"/>
    <col min="3008" max="3008" width="18.33203125" style="46" bestFit="1" customWidth="1"/>
    <col min="3009" max="3009" width="9.109375" style="46"/>
    <col min="3010" max="3011" width="0" style="46" hidden="1" customWidth="1"/>
    <col min="3012" max="3260" width="9.109375" style="46"/>
    <col min="3261" max="3261" width="5.6640625" style="46" customWidth="1"/>
    <col min="3262" max="3262" width="58.6640625" style="46" bestFit="1" customWidth="1"/>
    <col min="3263" max="3263" width="11.5546875" style="46" bestFit="1" customWidth="1"/>
    <col min="3264" max="3264" width="18.33203125" style="46" bestFit="1" customWidth="1"/>
    <col min="3265" max="3265" width="9.109375" style="46"/>
    <col min="3266" max="3267" width="0" style="46" hidden="1" customWidth="1"/>
    <col min="3268" max="3516" width="9.109375" style="46"/>
    <col min="3517" max="3517" width="5.6640625" style="46" customWidth="1"/>
    <col min="3518" max="3518" width="58.6640625" style="46" bestFit="1" customWidth="1"/>
    <col min="3519" max="3519" width="11.5546875" style="46" bestFit="1" customWidth="1"/>
    <col min="3520" max="3520" width="18.33203125" style="46" bestFit="1" customWidth="1"/>
    <col min="3521" max="3521" width="9.109375" style="46"/>
    <col min="3522" max="3523" width="0" style="46" hidden="1" customWidth="1"/>
    <col min="3524" max="3772" width="9.109375" style="46"/>
    <col min="3773" max="3773" width="5.6640625" style="46" customWidth="1"/>
    <col min="3774" max="3774" width="58.6640625" style="46" bestFit="1" customWidth="1"/>
    <col min="3775" max="3775" width="11.5546875" style="46" bestFit="1" customWidth="1"/>
    <col min="3776" max="3776" width="18.33203125" style="46" bestFit="1" customWidth="1"/>
    <col min="3777" max="3777" width="9.109375" style="46"/>
    <col min="3778" max="3779" width="0" style="46" hidden="1" customWidth="1"/>
    <col min="3780" max="4028" width="9.109375" style="46"/>
    <col min="4029" max="4029" width="5.6640625" style="46" customWidth="1"/>
    <col min="4030" max="4030" width="58.6640625" style="46" bestFit="1" customWidth="1"/>
    <col min="4031" max="4031" width="11.5546875" style="46" bestFit="1" customWidth="1"/>
    <col min="4032" max="4032" width="18.33203125" style="46" bestFit="1" customWidth="1"/>
    <col min="4033" max="4033" width="9.109375" style="46"/>
    <col min="4034" max="4035" width="0" style="46" hidden="1" customWidth="1"/>
    <col min="4036" max="4284" width="9.109375" style="46"/>
    <col min="4285" max="4285" width="5.6640625" style="46" customWidth="1"/>
    <col min="4286" max="4286" width="58.6640625" style="46" bestFit="1" customWidth="1"/>
    <col min="4287" max="4287" width="11.5546875" style="46" bestFit="1" customWidth="1"/>
    <col min="4288" max="4288" width="18.33203125" style="46" bestFit="1" customWidth="1"/>
    <col min="4289" max="4289" width="9.109375" style="46"/>
    <col min="4290" max="4291" width="0" style="46" hidden="1" customWidth="1"/>
    <col min="4292" max="4540" width="9.109375" style="46"/>
    <col min="4541" max="4541" width="5.6640625" style="46" customWidth="1"/>
    <col min="4542" max="4542" width="58.6640625" style="46" bestFit="1" customWidth="1"/>
    <col min="4543" max="4543" width="11.5546875" style="46" bestFit="1" customWidth="1"/>
    <col min="4544" max="4544" width="18.33203125" style="46" bestFit="1" customWidth="1"/>
    <col min="4545" max="4545" width="9.109375" style="46"/>
    <col min="4546" max="4547" width="0" style="46" hidden="1" customWidth="1"/>
    <col min="4548" max="4796" width="9.109375" style="46"/>
    <col min="4797" max="4797" width="5.6640625" style="46" customWidth="1"/>
    <col min="4798" max="4798" width="58.6640625" style="46" bestFit="1" customWidth="1"/>
    <col min="4799" max="4799" width="11.5546875" style="46" bestFit="1" customWidth="1"/>
    <col min="4800" max="4800" width="18.33203125" style="46" bestFit="1" customWidth="1"/>
    <col min="4801" max="4801" width="9.109375" style="46"/>
    <col min="4802" max="4803" width="0" style="46" hidden="1" customWidth="1"/>
    <col min="4804" max="5052" width="9.109375" style="46"/>
    <col min="5053" max="5053" width="5.6640625" style="46" customWidth="1"/>
    <col min="5054" max="5054" width="58.6640625" style="46" bestFit="1" customWidth="1"/>
    <col min="5055" max="5055" width="11.5546875" style="46" bestFit="1" customWidth="1"/>
    <col min="5056" max="5056" width="18.33203125" style="46" bestFit="1" customWidth="1"/>
    <col min="5057" max="5057" width="9.109375" style="46"/>
    <col min="5058" max="5059" width="0" style="46" hidden="1" customWidth="1"/>
    <col min="5060" max="5308" width="9.109375" style="46"/>
    <col min="5309" max="5309" width="5.6640625" style="46" customWidth="1"/>
    <col min="5310" max="5310" width="58.6640625" style="46" bestFit="1" customWidth="1"/>
    <col min="5311" max="5311" width="11.5546875" style="46" bestFit="1" customWidth="1"/>
    <col min="5312" max="5312" width="18.33203125" style="46" bestFit="1" customWidth="1"/>
    <col min="5313" max="5313" width="9.109375" style="46"/>
    <col min="5314" max="5315" width="0" style="46" hidden="1" customWidth="1"/>
    <col min="5316" max="5564" width="9.109375" style="46"/>
    <col min="5565" max="5565" width="5.6640625" style="46" customWidth="1"/>
    <col min="5566" max="5566" width="58.6640625" style="46" bestFit="1" customWidth="1"/>
    <col min="5567" max="5567" width="11.5546875" style="46" bestFit="1" customWidth="1"/>
    <col min="5568" max="5568" width="18.33203125" style="46" bestFit="1" customWidth="1"/>
    <col min="5569" max="5569" width="9.109375" style="46"/>
    <col min="5570" max="5571" width="0" style="46" hidden="1" customWidth="1"/>
    <col min="5572" max="5820" width="9.109375" style="46"/>
    <col min="5821" max="5821" width="5.6640625" style="46" customWidth="1"/>
    <col min="5822" max="5822" width="58.6640625" style="46" bestFit="1" customWidth="1"/>
    <col min="5823" max="5823" width="11.5546875" style="46" bestFit="1" customWidth="1"/>
    <col min="5824" max="5824" width="18.33203125" style="46" bestFit="1" customWidth="1"/>
    <col min="5825" max="5825" width="9.109375" style="46"/>
    <col min="5826" max="5827" width="0" style="46" hidden="1" customWidth="1"/>
    <col min="5828" max="6076" width="9.109375" style="46"/>
    <col min="6077" max="6077" width="5.6640625" style="46" customWidth="1"/>
    <col min="6078" max="6078" width="58.6640625" style="46" bestFit="1" customWidth="1"/>
    <col min="6079" max="6079" width="11.5546875" style="46" bestFit="1" customWidth="1"/>
    <col min="6080" max="6080" width="18.33203125" style="46" bestFit="1" customWidth="1"/>
    <col min="6081" max="6081" width="9.109375" style="46"/>
    <col min="6082" max="6083" width="0" style="46" hidden="1" customWidth="1"/>
    <col min="6084" max="6332" width="9.109375" style="46"/>
    <col min="6333" max="6333" width="5.6640625" style="46" customWidth="1"/>
    <col min="6334" max="6334" width="58.6640625" style="46" bestFit="1" customWidth="1"/>
    <col min="6335" max="6335" width="11.5546875" style="46" bestFit="1" customWidth="1"/>
    <col min="6336" max="6336" width="18.33203125" style="46" bestFit="1" customWidth="1"/>
    <col min="6337" max="6337" width="9.109375" style="46"/>
    <col min="6338" max="6339" width="0" style="46" hidden="1" customWidth="1"/>
    <col min="6340" max="6588" width="9.109375" style="46"/>
    <col min="6589" max="6589" width="5.6640625" style="46" customWidth="1"/>
    <col min="6590" max="6590" width="58.6640625" style="46" bestFit="1" customWidth="1"/>
    <col min="6591" max="6591" width="11.5546875" style="46" bestFit="1" customWidth="1"/>
    <col min="6592" max="6592" width="18.33203125" style="46" bestFit="1" customWidth="1"/>
    <col min="6593" max="6593" width="9.109375" style="46"/>
    <col min="6594" max="6595" width="0" style="46" hidden="1" customWidth="1"/>
    <col min="6596" max="6844" width="9.109375" style="46"/>
    <col min="6845" max="6845" width="5.6640625" style="46" customWidth="1"/>
    <col min="6846" max="6846" width="58.6640625" style="46" bestFit="1" customWidth="1"/>
    <col min="6847" max="6847" width="11.5546875" style="46" bestFit="1" customWidth="1"/>
    <col min="6848" max="6848" width="18.33203125" style="46" bestFit="1" customWidth="1"/>
    <col min="6849" max="6849" width="9.109375" style="46"/>
    <col min="6850" max="6851" width="0" style="46" hidden="1" customWidth="1"/>
    <col min="6852" max="7100" width="9.109375" style="46"/>
    <col min="7101" max="7101" width="5.6640625" style="46" customWidth="1"/>
    <col min="7102" max="7102" width="58.6640625" style="46" bestFit="1" customWidth="1"/>
    <col min="7103" max="7103" width="11.5546875" style="46" bestFit="1" customWidth="1"/>
    <col min="7104" max="7104" width="18.33203125" style="46" bestFit="1" customWidth="1"/>
    <col min="7105" max="7105" width="9.109375" style="46"/>
    <col min="7106" max="7107" width="0" style="46" hidden="1" customWidth="1"/>
    <col min="7108" max="7356" width="9.109375" style="46"/>
    <col min="7357" max="7357" width="5.6640625" style="46" customWidth="1"/>
    <col min="7358" max="7358" width="58.6640625" style="46" bestFit="1" customWidth="1"/>
    <col min="7359" max="7359" width="11.5546875" style="46" bestFit="1" customWidth="1"/>
    <col min="7360" max="7360" width="18.33203125" style="46" bestFit="1" customWidth="1"/>
    <col min="7361" max="7361" width="9.109375" style="46"/>
    <col min="7362" max="7363" width="0" style="46" hidden="1" customWidth="1"/>
    <col min="7364" max="7612" width="9.109375" style="46"/>
    <col min="7613" max="7613" width="5.6640625" style="46" customWidth="1"/>
    <col min="7614" max="7614" width="58.6640625" style="46" bestFit="1" customWidth="1"/>
    <col min="7615" max="7615" width="11.5546875" style="46" bestFit="1" customWidth="1"/>
    <col min="7616" max="7616" width="18.33203125" style="46" bestFit="1" customWidth="1"/>
    <col min="7617" max="7617" width="9.109375" style="46"/>
    <col min="7618" max="7619" width="0" style="46" hidden="1" customWidth="1"/>
    <col min="7620" max="7868" width="9.109375" style="46"/>
    <col min="7869" max="7869" width="5.6640625" style="46" customWidth="1"/>
    <col min="7870" max="7870" width="58.6640625" style="46" bestFit="1" customWidth="1"/>
    <col min="7871" max="7871" width="11.5546875" style="46" bestFit="1" customWidth="1"/>
    <col min="7872" max="7872" width="18.33203125" style="46" bestFit="1" customWidth="1"/>
    <col min="7873" max="7873" width="9.109375" style="46"/>
    <col min="7874" max="7875" width="0" style="46" hidden="1" customWidth="1"/>
    <col min="7876" max="8124" width="9.109375" style="46"/>
    <col min="8125" max="8125" width="5.6640625" style="46" customWidth="1"/>
    <col min="8126" max="8126" width="58.6640625" style="46" bestFit="1" customWidth="1"/>
    <col min="8127" max="8127" width="11.5546875" style="46" bestFit="1" customWidth="1"/>
    <col min="8128" max="8128" width="18.33203125" style="46" bestFit="1" customWidth="1"/>
    <col min="8129" max="8129" width="9.109375" style="46"/>
    <col min="8130" max="8131" width="0" style="46" hidden="1" customWidth="1"/>
    <col min="8132" max="8380" width="9.109375" style="46"/>
    <col min="8381" max="8381" width="5.6640625" style="46" customWidth="1"/>
    <col min="8382" max="8382" width="58.6640625" style="46" bestFit="1" customWidth="1"/>
    <col min="8383" max="8383" width="11.5546875" style="46" bestFit="1" customWidth="1"/>
    <col min="8384" max="8384" width="18.33203125" style="46" bestFit="1" customWidth="1"/>
    <col min="8385" max="8385" width="9.109375" style="46"/>
    <col min="8386" max="8387" width="0" style="46" hidden="1" customWidth="1"/>
    <col min="8388" max="8636" width="9.109375" style="46"/>
    <col min="8637" max="8637" width="5.6640625" style="46" customWidth="1"/>
    <col min="8638" max="8638" width="58.6640625" style="46" bestFit="1" customWidth="1"/>
    <col min="8639" max="8639" width="11.5546875" style="46" bestFit="1" customWidth="1"/>
    <col min="8640" max="8640" width="18.33203125" style="46" bestFit="1" customWidth="1"/>
    <col min="8641" max="8641" width="9.109375" style="46"/>
    <col min="8642" max="8643" width="0" style="46" hidden="1" customWidth="1"/>
    <col min="8644" max="8892" width="9.109375" style="46"/>
    <col min="8893" max="8893" width="5.6640625" style="46" customWidth="1"/>
    <col min="8894" max="8894" width="58.6640625" style="46" bestFit="1" customWidth="1"/>
    <col min="8895" max="8895" width="11.5546875" style="46" bestFit="1" customWidth="1"/>
    <col min="8896" max="8896" width="18.33203125" style="46" bestFit="1" customWidth="1"/>
    <col min="8897" max="8897" width="9.109375" style="46"/>
    <col min="8898" max="8899" width="0" style="46" hidden="1" customWidth="1"/>
    <col min="8900" max="9148" width="9.109375" style="46"/>
    <col min="9149" max="9149" width="5.6640625" style="46" customWidth="1"/>
    <col min="9150" max="9150" width="58.6640625" style="46" bestFit="1" customWidth="1"/>
    <col min="9151" max="9151" width="11.5546875" style="46" bestFit="1" customWidth="1"/>
    <col min="9152" max="9152" width="18.33203125" style="46" bestFit="1" customWidth="1"/>
    <col min="9153" max="9153" width="9.109375" style="46"/>
    <col min="9154" max="9155" width="0" style="46" hidden="1" customWidth="1"/>
    <col min="9156" max="9404" width="9.109375" style="46"/>
    <col min="9405" max="9405" width="5.6640625" style="46" customWidth="1"/>
    <col min="9406" max="9406" width="58.6640625" style="46" bestFit="1" customWidth="1"/>
    <col min="9407" max="9407" width="11.5546875" style="46" bestFit="1" customWidth="1"/>
    <col min="9408" max="9408" width="18.33203125" style="46" bestFit="1" customWidth="1"/>
    <col min="9409" max="9409" width="9.109375" style="46"/>
    <col min="9410" max="9411" width="0" style="46" hidden="1" customWidth="1"/>
    <col min="9412" max="9660" width="9.109375" style="46"/>
    <col min="9661" max="9661" width="5.6640625" style="46" customWidth="1"/>
    <col min="9662" max="9662" width="58.6640625" style="46" bestFit="1" customWidth="1"/>
    <col min="9663" max="9663" width="11.5546875" style="46" bestFit="1" customWidth="1"/>
    <col min="9664" max="9664" width="18.33203125" style="46" bestFit="1" customWidth="1"/>
    <col min="9665" max="9665" width="9.109375" style="46"/>
    <col min="9666" max="9667" width="0" style="46" hidden="1" customWidth="1"/>
    <col min="9668" max="9916" width="9.109375" style="46"/>
    <col min="9917" max="9917" width="5.6640625" style="46" customWidth="1"/>
    <col min="9918" max="9918" width="58.6640625" style="46" bestFit="1" customWidth="1"/>
    <col min="9919" max="9919" width="11.5546875" style="46" bestFit="1" customWidth="1"/>
    <col min="9920" max="9920" width="18.33203125" style="46" bestFit="1" customWidth="1"/>
    <col min="9921" max="9921" width="9.109375" style="46"/>
    <col min="9922" max="9923" width="0" style="46" hidden="1" customWidth="1"/>
    <col min="9924" max="10172" width="9.109375" style="46"/>
    <col min="10173" max="10173" width="5.6640625" style="46" customWidth="1"/>
    <col min="10174" max="10174" width="58.6640625" style="46" bestFit="1" customWidth="1"/>
    <col min="10175" max="10175" width="11.5546875" style="46" bestFit="1" customWidth="1"/>
    <col min="10176" max="10176" width="18.33203125" style="46" bestFit="1" customWidth="1"/>
    <col min="10177" max="10177" width="9.109375" style="46"/>
    <col min="10178" max="10179" width="0" style="46" hidden="1" customWidth="1"/>
    <col min="10180" max="10428" width="9.109375" style="46"/>
    <col min="10429" max="10429" width="5.6640625" style="46" customWidth="1"/>
    <col min="10430" max="10430" width="58.6640625" style="46" bestFit="1" customWidth="1"/>
    <col min="10431" max="10431" width="11.5546875" style="46" bestFit="1" customWidth="1"/>
    <col min="10432" max="10432" width="18.33203125" style="46" bestFit="1" customWidth="1"/>
    <col min="10433" max="10433" width="9.109375" style="46"/>
    <col min="10434" max="10435" width="0" style="46" hidden="1" customWidth="1"/>
    <col min="10436" max="10684" width="9.109375" style="46"/>
    <col min="10685" max="10685" width="5.6640625" style="46" customWidth="1"/>
    <col min="10686" max="10686" width="58.6640625" style="46" bestFit="1" customWidth="1"/>
    <col min="10687" max="10687" width="11.5546875" style="46" bestFit="1" customWidth="1"/>
    <col min="10688" max="10688" width="18.33203125" style="46" bestFit="1" customWidth="1"/>
    <col min="10689" max="10689" width="9.109375" style="46"/>
    <col min="10690" max="10691" width="0" style="46" hidden="1" customWidth="1"/>
    <col min="10692" max="10940" width="9.109375" style="46"/>
    <col min="10941" max="10941" width="5.6640625" style="46" customWidth="1"/>
    <col min="10942" max="10942" width="58.6640625" style="46" bestFit="1" customWidth="1"/>
    <col min="10943" max="10943" width="11.5546875" style="46" bestFit="1" customWidth="1"/>
    <col min="10944" max="10944" width="18.33203125" style="46" bestFit="1" customWidth="1"/>
    <col min="10945" max="10945" width="9.109375" style="46"/>
    <col min="10946" max="10947" width="0" style="46" hidden="1" customWidth="1"/>
    <col min="10948" max="11196" width="9.109375" style="46"/>
    <col min="11197" max="11197" width="5.6640625" style="46" customWidth="1"/>
    <col min="11198" max="11198" width="58.6640625" style="46" bestFit="1" customWidth="1"/>
    <col min="11199" max="11199" width="11.5546875" style="46" bestFit="1" customWidth="1"/>
    <col min="11200" max="11200" width="18.33203125" style="46" bestFit="1" customWidth="1"/>
    <col min="11201" max="11201" width="9.109375" style="46"/>
    <col min="11202" max="11203" width="0" style="46" hidden="1" customWidth="1"/>
    <col min="11204" max="11452" width="9.109375" style="46"/>
    <col min="11453" max="11453" width="5.6640625" style="46" customWidth="1"/>
    <col min="11454" max="11454" width="58.6640625" style="46" bestFit="1" customWidth="1"/>
    <col min="11455" max="11455" width="11.5546875" style="46" bestFit="1" customWidth="1"/>
    <col min="11456" max="11456" width="18.33203125" style="46" bestFit="1" customWidth="1"/>
    <col min="11457" max="11457" width="9.109375" style="46"/>
    <col min="11458" max="11459" width="0" style="46" hidden="1" customWidth="1"/>
    <col min="11460" max="11708" width="9.109375" style="46"/>
    <col min="11709" max="11709" width="5.6640625" style="46" customWidth="1"/>
    <col min="11710" max="11710" width="58.6640625" style="46" bestFit="1" customWidth="1"/>
    <col min="11711" max="11711" width="11.5546875" style="46" bestFit="1" customWidth="1"/>
    <col min="11712" max="11712" width="18.33203125" style="46" bestFit="1" customWidth="1"/>
    <col min="11713" max="11713" width="9.109375" style="46"/>
    <col min="11714" max="11715" width="0" style="46" hidden="1" customWidth="1"/>
    <col min="11716" max="11964" width="9.109375" style="46"/>
    <col min="11965" max="11965" width="5.6640625" style="46" customWidth="1"/>
    <col min="11966" max="11966" width="58.6640625" style="46" bestFit="1" customWidth="1"/>
    <col min="11967" max="11967" width="11.5546875" style="46" bestFit="1" customWidth="1"/>
    <col min="11968" max="11968" width="18.33203125" style="46" bestFit="1" customWidth="1"/>
    <col min="11969" max="11969" width="9.109375" style="46"/>
    <col min="11970" max="11971" width="0" style="46" hidden="1" customWidth="1"/>
    <col min="11972" max="12220" width="9.109375" style="46"/>
    <col min="12221" max="12221" width="5.6640625" style="46" customWidth="1"/>
    <col min="12222" max="12222" width="58.6640625" style="46" bestFit="1" customWidth="1"/>
    <col min="12223" max="12223" width="11.5546875" style="46" bestFit="1" customWidth="1"/>
    <col min="12224" max="12224" width="18.33203125" style="46" bestFit="1" customWidth="1"/>
    <col min="12225" max="12225" width="9.109375" style="46"/>
    <col min="12226" max="12227" width="0" style="46" hidden="1" customWidth="1"/>
    <col min="12228" max="12476" width="9.109375" style="46"/>
    <col min="12477" max="12477" width="5.6640625" style="46" customWidth="1"/>
    <col min="12478" max="12478" width="58.6640625" style="46" bestFit="1" customWidth="1"/>
    <col min="12479" max="12479" width="11.5546875" style="46" bestFit="1" customWidth="1"/>
    <col min="12480" max="12480" width="18.33203125" style="46" bestFit="1" customWidth="1"/>
    <col min="12481" max="12481" width="9.109375" style="46"/>
    <col min="12482" max="12483" width="0" style="46" hidden="1" customWidth="1"/>
    <col min="12484" max="12732" width="9.109375" style="46"/>
    <col min="12733" max="12733" width="5.6640625" style="46" customWidth="1"/>
    <col min="12734" max="12734" width="58.6640625" style="46" bestFit="1" customWidth="1"/>
    <col min="12735" max="12735" width="11.5546875" style="46" bestFit="1" customWidth="1"/>
    <col min="12736" max="12736" width="18.33203125" style="46" bestFit="1" customWidth="1"/>
    <col min="12737" max="12737" width="9.109375" style="46"/>
    <col min="12738" max="12739" width="0" style="46" hidden="1" customWidth="1"/>
    <col min="12740" max="12988" width="9.109375" style="46"/>
    <col min="12989" max="12989" width="5.6640625" style="46" customWidth="1"/>
    <col min="12990" max="12990" width="58.6640625" style="46" bestFit="1" customWidth="1"/>
    <col min="12991" max="12991" width="11.5546875" style="46" bestFit="1" customWidth="1"/>
    <col min="12992" max="12992" width="18.33203125" style="46" bestFit="1" customWidth="1"/>
    <col min="12993" max="12993" width="9.109375" style="46"/>
    <col min="12994" max="12995" width="0" style="46" hidden="1" customWidth="1"/>
    <col min="12996" max="13244" width="9.109375" style="46"/>
    <col min="13245" max="13245" width="5.6640625" style="46" customWidth="1"/>
    <col min="13246" max="13246" width="58.6640625" style="46" bestFit="1" customWidth="1"/>
    <col min="13247" max="13247" width="11.5546875" style="46" bestFit="1" customWidth="1"/>
    <col min="13248" max="13248" width="18.33203125" style="46" bestFit="1" customWidth="1"/>
    <col min="13249" max="13249" width="9.109375" style="46"/>
    <col min="13250" max="13251" width="0" style="46" hidden="1" customWidth="1"/>
    <col min="13252" max="13500" width="9.109375" style="46"/>
    <col min="13501" max="13501" width="5.6640625" style="46" customWidth="1"/>
    <col min="13502" max="13502" width="58.6640625" style="46" bestFit="1" customWidth="1"/>
    <col min="13503" max="13503" width="11.5546875" style="46" bestFit="1" customWidth="1"/>
    <col min="13504" max="13504" width="18.33203125" style="46" bestFit="1" customWidth="1"/>
    <col min="13505" max="13505" width="9.109375" style="46"/>
    <col min="13506" max="13507" width="0" style="46" hidden="1" customWidth="1"/>
    <col min="13508" max="13756" width="9.109375" style="46"/>
    <col min="13757" max="13757" width="5.6640625" style="46" customWidth="1"/>
    <col min="13758" max="13758" width="58.6640625" style="46" bestFit="1" customWidth="1"/>
    <col min="13759" max="13759" width="11.5546875" style="46" bestFit="1" customWidth="1"/>
    <col min="13760" max="13760" width="18.33203125" style="46" bestFit="1" customWidth="1"/>
    <col min="13761" max="13761" width="9.109375" style="46"/>
    <col min="13762" max="13763" width="0" style="46" hidden="1" customWidth="1"/>
    <col min="13764" max="14012" width="9.109375" style="46"/>
    <col min="14013" max="14013" width="5.6640625" style="46" customWidth="1"/>
    <col min="14014" max="14014" width="58.6640625" style="46" bestFit="1" customWidth="1"/>
    <col min="14015" max="14015" width="11.5546875" style="46" bestFit="1" customWidth="1"/>
    <col min="14016" max="14016" width="18.33203125" style="46" bestFit="1" customWidth="1"/>
    <col min="14017" max="14017" width="9.109375" style="46"/>
    <col min="14018" max="14019" width="0" style="46" hidden="1" customWidth="1"/>
    <col min="14020" max="14268" width="9.109375" style="46"/>
    <col min="14269" max="14269" width="5.6640625" style="46" customWidth="1"/>
    <col min="14270" max="14270" width="58.6640625" style="46" bestFit="1" customWidth="1"/>
    <col min="14271" max="14271" width="11.5546875" style="46" bestFit="1" customWidth="1"/>
    <col min="14272" max="14272" width="18.33203125" style="46" bestFit="1" customWidth="1"/>
    <col min="14273" max="14273" width="9.109375" style="46"/>
    <col min="14274" max="14275" width="0" style="46" hidden="1" customWidth="1"/>
    <col min="14276" max="14524" width="9.109375" style="46"/>
    <col min="14525" max="14525" width="5.6640625" style="46" customWidth="1"/>
    <col min="14526" max="14526" width="58.6640625" style="46" bestFit="1" customWidth="1"/>
    <col min="14527" max="14527" width="11.5546875" style="46" bestFit="1" customWidth="1"/>
    <col min="14528" max="14528" width="18.33203125" style="46" bestFit="1" customWidth="1"/>
    <col min="14529" max="14529" width="9.109375" style="46"/>
    <col min="14530" max="14531" width="0" style="46" hidden="1" customWidth="1"/>
    <col min="14532" max="14780" width="9.109375" style="46"/>
    <col min="14781" max="14781" width="5.6640625" style="46" customWidth="1"/>
    <col min="14782" max="14782" width="58.6640625" style="46" bestFit="1" customWidth="1"/>
    <col min="14783" max="14783" width="11.5546875" style="46" bestFit="1" customWidth="1"/>
    <col min="14784" max="14784" width="18.33203125" style="46" bestFit="1" customWidth="1"/>
    <col min="14785" max="14785" width="9.109375" style="46"/>
    <col min="14786" max="14787" width="0" style="46" hidden="1" customWidth="1"/>
    <col min="14788" max="15036" width="9.109375" style="46"/>
    <col min="15037" max="15037" width="5.6640625" style="46" customWidth="1"/>
    <col min="15038" max="15038" width="58.6640625" style="46" bestFit="1" customWidth="1"/>
    <col min="15039" max="15039" width="11.5546875" style="46" bestFit="1" customWidth="1"/>
    <col min="15040" max="15040" width="18.33203125" style="46" bestFit="1" customWidth="1"/>
    <col min="15041" max="15041" width="9.109375" style="46"/>
    <col min="15042" max="15043" width="0" style="46" hidden="1" customWidth="1"/>
    <col min="15044" max="15292" width="9.109375" style="46"/>
    <col min="15293" max="15293" width="5.6640625" style="46" customWidth="1"/>
    <col min="15294" max="15294" width="58.6640625" style="46" bestFit="1" customWidth="1"/>
    <col min="15295" max="15295" width="11.5546875" style="46" bestFit="1" customWidth="1"/>
    <col min="15296" max="15296" width="18.33203125" style="46" bestFit="1" customWidth="1"/>
    <col min="15297" max="15297" width="9.109375" style="46"/>
    <col min="15298" max="15299" width="0" style="46" hidden="1" customWidth="1"/>
    <col min="15300" max="15548" width="9.109375" style="46"/>
    <col min="15549" max="15549" width="5.6640625" style="46" customWidth="1"/>
    <col min="15550" max="15550" width="58.6640625" style="46" bestFit="1" customWidth="1"/>
    <col min="15551" max="15551" width="11.5546875" style="46" bestFit="1" customWidth="1"/>
    <col min="15552" max="15552" width="18.33203125" style="46" bestFit="1" customWidth="1"/>
    <col min="15553" max="15553" width="9.109375" style="46"/>
    <col min="15554" max="15555" width="0" style="46" hidden="1" customWidth="1"/>
    <col min="15556" max="15804" width="9.109375" style="46"/>
    <col min="15805" max="15805" width="5.6640625" style="46" customWidth="1"/>
    <col min="15806" max="15806" width="58.6640625" style="46" bestFit="1" customWidth="1"/>
    <col min="15807" max="15807" width="11.5546875" style="46" bestFit="1" customWidth="1"/>
    <col min="15808" max="15808" width="18.33203125" style="46" bestFit="1" customWidth="1"/>
    <col min="15809" max="15809" width="9.109375" style="46"/>
    <col min="15810" max="15811" width="0" style="46" hidden="1" customWidth="1"/>
    <col min="15812" max="16060" width="9.109375" style="46"/>
    <col min="16061" max="16061" width="5.6640625" style="46" customWidth="1"/>
    <col min="16062" max="16062" width="58.6640625" style="46" bestFit="1" customWidth="1"/>
    <col min="16063" max="16063" width="11.5546875" style="46" bestFit="1" customWidth="1"/>
    <col min="16064" max="16064" width="18.33203125" style="46" bestFit="1" customWidth="1"/>
    <col min="16065" max="16065" width="9.109375" style="46"/>
    <col min="16066" max="16067" width="0" style="46" hidden="1" customWidth="1"/>
    <col min="16068" max="16384" width="9.109375" style="46"/>
  </cols>
  <sheetData>
    <row r="1" spans="1:8" x14ac:dyDescent="0.25">
      <c r="A1" s="215" t="s">
        <v>0</v>
      </c>
      <c r="B1" s="76"/>
      <c r="C1" s="76"/>
    </row>
    <row r="2" spans="1:8" x14ac:dyDescent="0.25">
      <c r="A2" s="215" t="str">
        <f>'Delivery Rate Change Calc'!A2:H2</f>
        <v>2018 Electric Decoupling Filing</v>
      </c>
      <c r="B2" s="254"/>
      <c r="C2" s="254"/>
    </row>
    <row r="3" spans="1:8" x14ac:dyDescent="0.25">
      <c r="A3" s="215" t="s">
        <v>505</v>
      </c>
      <c r="B3" s="76"/>
      <c r="C3" s="76"/>
    </row>
    <row r="4" spans="1:8" x14ac:dyDescent="0.25">
      <c r="A4" s="275" t="str">
        <f>'Delivery Rate Change Calc'!A4:H4</f>
        <v>Proposed Effective May 1, 2018</v>
      </c>
      <c r="B4" s="254"/>
      <c r="C4" s="254"/>
    </row>
    <row r="5" spans="1:8" x14ac:dyDescent="0.25">
      <c r="D5" s="274" t="s">
        <v>365</v>
      </c>
      <c r="E5" s="274" t="s">
        <v>365</v>
      </c>
      <c r="F5" s="274" t="s">
        <v>365</v>
      </c>
      <c r="G5" s="274" t="s">
        <v>290</v>
      </c>
      <c r="H5" s="274" t="s">
        <v>290</v>
      </c>
    </row>
    <row r="6" spans="1:8" x14ac:dyDescent="0.25">
      <c r="C6" s="255" t="s">
        <v>467</v>
      </c>
      <c r="D6" s="256">
        <v>43070</v>
      </c>
      <c r="E6" s="256">
        <f>EDATE(D6,1)</f>
        <v>43101</v>
      </c>
      <c r="F6" s="256">
        <f t="shared" ref="F6:H6" si="0">EDATE(E6,1)</f>
        <v>43132</v>
      </c>
      <c r="G6" s="256">
        <f t="shared" si="0"/>
        <v>43160</v>
      </c>
      <c r="H6" s="256">
        <f t="shared" si="0"/>
        <v>43191</v>
      </c>
    </row>
    <row r="7" spans="1:8" s="258" customFormat="1" x14ac:dyDescent="0.25">
      <c r="A7" s="257" t="s">
        <v>468</v>
      </c>
    </row>
    <row r="8" spans="1:8" x14ac:dyDescent="0.25">
      <c r="A8" s="1" t="s">
        <v>469</v>
      </c>
      <c r="C8" s="167">
        <v>18239081</v>
      </c>
    </row>
    <row r="9" spans="1:8" x14ac:dyDescent="0.25">
      <c r="B9" s="46" t="s">
        <v>470</v>
      </c>
      <c r="C9" s="167">
        <v>25400411</v>
      </c>
      <c r="D9" s="253">
        <v>5735188.1299999999</v>
      </c>
      <c r="E9" s="102">
        <f t="shared" ref="E9:H9" si="1">D13</f>
        <v>4257903.24</v>
      </c>
      <c r="F9" s="102">
        <f t="shared" si="1"/>
        <v>2938695.0900000003</v>
      </c>
      <c r="G9" s="102">
        <f t="shared" si="1"/>
        <v>1710834.2700000003</v>
      </c>
      <c r="H9" s="102">
        <f t="shared" si="1"/>
        <v>541121.20759743615</v>
      </c>
    </row>
    <row r="10" spans="1:8" x14ac:dyDescent="0.25">
      <c r="B10" s="259" t="s">
        <v>471</v>
      </c>
      <c r="C10" s="167"/>
      <c r="D10" s="102"/>
      <c r="E10" s="102"/>
      <c r="F10" s="102"/>
      <c r="G10" s="102"/>
      <c r="H10" s="102"/>
    </row>
    <row r="11" spans="1:8" x14ac:dyDescent="0.25">
      <c r="B11" s="259" t="s">
        <v>472</v>
      </c>
      <c r="D11" s="482">
        <v>-1477284.8900000001</v>
      </c>
      <c r="E11" s="482">
        <v>-1319208.1499999999</v>
      </c>
      <c r="F11" s="482">
        <v>-1227860.82</v>
      </c>
      <c r="G11" s="260">
        <f>-'Amort Estimate'!D15</f>
        <v>-1169713.0624025641</v>
      </c>
      <c r="H11" s="260">
        <f>-'Amort Estimate'!E15</f>
        <v>-966400.17712903081</v>
      </c>
    </row>
    <row r="12" spans="1:8" x14ac:dyDescent="0.25">
      <c r="B12" s="46" t="s">
        <v>473</v>
      </c>
      <c r="D12" s="261">
        <f t="shared" ref="D12:H12" si="2">SUM(D10:D11)</f>
        <v>-1477284.8900000001</v>
      </c>
      <c r="E12" s="261">
        <f t="shared" si="2"/>
        <v>-1319208.1499999999</v>
      </c>
      <c r="F12" s="261">
        <f t="shared" si="2"/>
        <v>-1227860.82</v>
      </c>
      <c r="G12" s="261">
        <f t="shared" si="2"/>
        <v>-1169713.0624025641</v>
      </c>
      <c r="H12" s="261">
        <f t="shared" si="2"/>
        <v>-966400.17712903081</v>
      </c>
    </row>
    <row r="13" spans="1:8" x14ac:dyDescent="0.25">
      <c r="B13" s="46" t="s">
        <v>474</v>
      </c>
      <c r="D13" s="102">
        <f t="shared" ref="D13:H13" si="3">D9+D12</f>
        <v>4257903.24</v>
      </c>
      <c r="E13" s="102">
        <f t="shared" si="3"/>
        <v>2938695.0900000003</v>
      </c>
      <c r="F13" s="102">
        <f t="shared" si="3"/>
        <v>1710834.2700000003</v>
      </c>
      <c r="G13" s="102">
        <f t="shared" si="3"/>
        <v>541121.20759743615</v>
      </c>
      <c r="H13" s="102">
        <f t="shared" si="3"/>
        <v>-425278.96953159466</v>
      </c>
    </row>
    <row r="14" spans="1:8" x14ac:dyDescent="0.25">
      <c r="C14" s="167"/>
      <c r="F14" s="64"/>
      <c r="G14" s="64"/>
      <c r="H14" s="64"/>
    </row>
    <row r="15" spans="1:8" x14ac:dyDescent="0.25">
      <c r="A15" s="1" t="s">
        <v>475</v>
      </c>
      <c r="C15" s="167">
        <v>18237421</v>
      </c>
      <c r="F15" s="64"/>
      <c r="G15" s="64"/>
      <c r="H15" s="64"/>
    </row>
    <row r="16" spans="1:8" x14ac:dyDescent="0.25">
      <c r="B16" s="46" t="s">
        <v>470</v>
      </c>
      <c r="C16" s="167">
        <v>25400871</v>
      </c>
      <c r="D16" s="253">
        <v>0</v>
      </c>
      <c r="E16" s="102">
        <f t="shared" ref="E16:H16" si="4">D21</f>
        <v>-154152.79999999999</v>
      </c>
      <c r="F16" s="102">
        <f t="shared" si="4"/>
        <v>1144641.3506709996</v>
      </c>
      <c r="G16" s="102">
        <f t="shared" si="4"/>
        <v>848172.17067099968</v>
      </c>
      <c r="H16" s="102">
        <f t="shared" si="4"/>
        <v>523304.4644812824</v>
      </c>
    </row>
    <row r="17" spans="1:8" x14ac:dyDescent="0.25">
      <c r="B17" s="259" t="s">
        <v>471</v>
      </c>
      <c r="C17" s="167"/>
      <c r="D17" s="102"/>
      <c r="E17" s="102"/>
      <c r="F17" s="102"/>
      <c r="G17" s="102"/>
      <c r="H17" s="102"/>
    </row>
    <row r="18" spans="1:8" x14ac:dyDescent="0.25">
      <c r="B18" s="259" t="s">
        <v>476</v>
      </c>
      <c r="C18" s="167"/>
      <c r="D18" s="102"/>
      <c r="E18" s="262">
        <f>'One Time NonRes Alloc 2017'!E18</f>
        <v>1629651.5506709998</v>
      </c>
      <c r="F18" s="102"/>
      <c r="G18" s="102"/>
      <c r="H18" s="102"/>
    </row>
    <row r="19" spans="1:8" x14ac:dyDescent="0.25">
      <c r="B19" s="259" t="s">
        <v>472</v>
      </c>
      <c r="D19" s="482">
        <v>-154152.79999999999</v>
      </c>
      <c r="E19" s="482">
        <v>-330857.40000000002</v>
      </c>
      <c r="F19" s="482">
        <v>-296469.18</v>
      </c>
      <c r="G19" s="260">
        <f>-'Amort Estimate'!D24</f>
        <v>-324867.70618971728</v>
      </c>
      <c r="H19" s="260">
        <f>-'Amort Estimate'!E24</f>
        <v>-291843.9413075482</v>
      </c>
    </row>
    <row r="20" spans="1:8" x14ac:dyDescent="0.25">
      <c r="B20" s="46" t="s">
        <v>473</v>
      </c>
      <c r="D20" s="261">
        <f t="shared" ref="D20:H20" si="5">SUM(D17:D19)</f>
        <v>-154152.79999999999</v>
      </c>
      <c r="E20" s="261">
        <f t="shared" si="5"/>
        <v>1298794.1506709997</v>
      </c>
      <c r="F20" s="261">
        <f t="shared" si="5"/>
        <v>-296469.18</v>
      </c>
      <c r="G20" s="261">
        <f t="shared" si="5"/>
        <v>-324867.70618971728</v>
      </c>
      <c r="H20" s="261">
        <f t="shared" si="5"/>
        <v>-291843.9413075482</v>
      </c>
    </row>
    <row r="21" spans="1:8" x14ac:dyDescent="0.25">
      <c r="B21" s="46" t="s">
        <v>474</v>
      </c>
      <c r="D21" s="102">
        <f t="shared" ref="D21:H21" si="6">D16+D20</f>
        <v>-154152.79999999999</v>
      </c>
      <c r="E21" s="102">
        <f t="shared" si="6"/>
        <v>1144641.3506709996</v>
      </c>
      <c r="F21" s="102">
        <f t="shared" si="6"/>
        <v>848172.17067099968</v>
      </c>
      <c r="G21" s="102">
        <f t="shared" si="6"/>
        <v>523304.4644812824</v>
      </c>
      <c r="H21" s="102">
        <f t="shared" si="6"/>
        <v>231460.5231737342</v>
      </c>
    </row>
    <row r="22" spans="1:8" x14ac:dyDescent="0.25">
      <c r="D22" s="102"/>
      <c r="E22" s="102"/>
      <c r="F22" s="102"/>
      <c r="G22" s="102"/>
      <c r="H22" s="102"/>
    </row>
    <row r="23" spans="1:8" x14ac:dyDescent="0.25">
      <c r="A23" s="1" t="s">
        <v>477</v>
      </c>
      <c r="C23" s="167">
        <v>18237431</v>
      </c>
      <c r="D23" s="102"/>
      <c r="E23" s="102"/>
      <c r="F23" s="102"/>
      <c r="G23" s="102"/>
      <c r="H23" s="102"/>
    </row>
    <row r="24" spans="1:8" x14ac:dyDescent="0.25">
      <c r="B24" s="46" t="s">
        <v>470</v>
      </c>
      <c r="C24" s="167">
        <v>25400861</v>
      </c>
      <c r="D24" s="253">
        <v>0</v>
      </c>
      <c r="E24" s="102">
        <f t="shared" ref="E24:H24" si="7">D29</f>
        <v>-152267.75</v>
      </c>
      <c r="F24" s="102">
        <f t="shared" si="7"/>
        <v>1240435.3544160002</v>
      </c>
      <c r="G24" s="102">
        <f t="shared" si="7"/>
        <v>900983.93441600027</v>
      </c>
      <c r="H24" s="102">
        <f t="shared" si="7"/>
        <v>558122.93547662254</v>
      </c>
    </row>
    <row r="25" spans="1:8" x14ac:dyDescent="0.25">
      <c r="B25" s="259" t="s">
        <v>471</v>
      </c>
      <c r="C25" s="263"/>
      <c r="D25" s="102"/>
      <c r="E25" s="102"/>
      <c r="F25" s="102"/>
      <c r="G25" s="102"/>
      <c r="H25" s="102"/>
    </row>
    <row r="26" spans="1:8" x14ac:dyDescent="0.25">
      <c r="B26" s="259" t="s">
        <v>476</v>
      </c>
      <c r="C26" s="263"/>
      <c r="D26" s="102"/>
      <c r="E26" s="262">
        <f>'One Time NonRes Alloc 2017'!F18</f>
        <v>1745677.2044160001</v>
      </c>
      <c r="F26" s="102"/>
      <c r="G26" s="102"/>
      <c r="H26" s="102"/>
    </row>
    <row r="27" spans="1:8" x14ac:dyDescent="0.25">
      <c r="B27" s="259" t="s">
        <v>472</v>
      </c>
      <c r="D27" s="482">
        <v>-152267.75</v>
      </c>
      <c r="E27" s="482">
        <v>-352974.1</v>
      </c>
      <c r="F27" s="482">
        <v>-339451.42</v>
      </c>
      <c r="G27" s="260">
        <f>-'Amort Estimate'!D33</f>
        <v>-342860.99893937772</v>
      </c>
      <c r="H27" s="260">
        <f>-'Amort Estimate'!E33</f>
        <v>-311013.24560432252</v>
      </c>
    </row>
    <row r="28" spans="1:8" x14ac:dyDescent="0.25">
      <c r="B28" s="46" t="s">
        <v>473</v>
      </c>
      <c r="D28" s="261">
        <f t="shared" ref="D28:H28" si="8">SUM(D25:D27)</f>
        <v>-152267.75</v>
      </c>
      <c r="E28" s="261">
        <f t="shared" si="8"/>
        <v>1392703.1044160002</v>
      </c>
      <c r="F28" s="261">
        <f t="shared" si="8"/>
        <v>-339451.42</v>
      </c>
      <c r="G28" s="261">
        <f t="shared" si="8"/>
        <v>-342860.99893937772</v>
      </c>
      <c r="H28" s="261">
        <f t="shared" si="8"/>
        <v>-311013.24560432252</v>
      </c>
    </row>
    <row r="29" spans="1:8" x14ac:dyDescent="0.25">
      <c r="B29" s="46" t="s">
        <v>474</v>
      </c>
      <c r="D29" s="102">
        <f t="shared" ref="D29:H29" si="9">D24+D28</f>
        <v>-152267.75</v>
      </c>
      <c r="E29" s="102">
        <f t="shared" si="9"/>
        <v>1240435.3544160002</v>
      </c>
      <c r="F29" s="102">
        <f t="shared" si="9"/>
        <v>900983.93441600027</v>
      </c>
      <c r="G29" s="102">
        <f t="shared" si="9"/>
        <v>558122.93547662254</v>
      </c>
      <c r="H29" s="102">
        <f t="shared" si="9"/>
        <v>247109.68987230002</v>
      </c>
    </row>
    <row r="30" spans="1:8" x14ac:dyDescent="0.25">
      <c r="D30" s="102"/>
      <c r="E30" s="102"/>
      <c r="F30" s="102"/>
      <c r="G30" s="102"/>
      <c r="H30" s="102"/>
    </row>
    <row r="31" spans="1:8" x14ac:dyDescent="0.25">
      <c r="A31" s="1" t="s">
        <v>478</v>
      </c>
      <c r="C31" s="167">
        <v>18237441</v>
      </c>
      <c r="D31" s="102"/>
      <c r="E31" s="102"/>
      <c r="F31" s="102"/>
      <c r="G31" s="102"/>
      <c r="H31" s="102"/>
    </row>
    <row r="32" spans="1:8" x14ac:dyDescent="0.25">
      <c r="B32" s="46" t="s">
        <v>470</v>
      </c>
      <c r="C32" s="167">
        <v>25400841</v>
      </c>
      <c r="D32" s="253">
        <v>0</v>
      </c>
      <c r="E32" s="102">
        <f t="shared" ref="E32:H32" si="10">D37</f>
        <v>-23482.89</v>
      </c>
      <c r="F32" s="102">
        <f t="shared" si="10"/>
        <v>259504.88231000002</v>
      </c>
      <c r="G32" s="102">
        <f t="shared" si="10"/>
        <v>208583.38231000002</v>
      </c>
      <c r="H32" s="102">
        <f t="shared" si="10"/>
        <v>140680.218139423</v>
      </c>
    </row>
    <row r="33" spans="1:8" x14ac:dyDescent="0.25">
      <c r="B33" s="259" t="s">
        <v>471</v>
      </c>
      <c r="C33" s="263"/>
      <c r="D33" s="102"/>
      <c r="E33" s="102"/>
      <c r="F33" s="102"/>
      <c r="G33" s="102"/>
      <c r="H33" s="102"/>
    </row>
    <row r="34" spans="1:8" x14ac:dyDescent="0.25">
      <c r="B34" s="259" t="s">
        <v>476</v>
      </c>
      <c r="C34" s="263"/>
      <c r="D34" s="102"/>
      <c r="E34" s="262">
        <f>'One Time NonRes Alloc 2017'!G18</f>
        <v>337899.27231000003</v>
      </c>
      <c r="F34" s="102"/>
      <c r="G34" s="102"/>
      <c r="H34" s="102"/>
    </row>
    <row r="35" spans="1:8" x14ac:dyDescent="0.25">
      <c r="B35" s="259" t="s">
        <v>472</v>
      </c>
      <c r="D35" s="482">
        <v>-23482.89</v>
      </c>
      <c r="E35" s="482">
        <v>-54911.5</v>
      </c>
      <c r="F35" s="482">
        <v>-50921.5</v>
      </c>
      <c r="G35" s="260">
        <f>-'Amort Estimate'!D42</f>
        <v>-67903.164170577002</v>
      </c>
      <c r="H35" s="260">
        <f>-'Amort Estimate'!E42</f>
        <v>-63901.196931691615</v>
      </c>
    </row>
    <row r="36" spans="1:8" x14ac:dyDescent="0.25">
      <c r="B36" s="46" t="s">
        <v>473</v>
      </c>
      <c r="D36" s="261">
        <f t="shared" ref="D36:H36" si="11">SUM(D33:D35)</f>
        <v>-23482.89</v>
      </c>
      <c r="E36" s="261">
        <f t="shared" si="11"/>
        <v>282987.77231000003</v>
      </c>
      <c r="F36" s="261">
        <f t="shared" si="11"/>
        <v>-50921.5</v>
      </c>
      <c r="G36" s="261">
        <f t="shared" si="11"/>
        <v>-67903.164170577002</v>
      </c>
      <c r="H36" s="261">
        <f t="shared" si="11"/>
        <v>-63901.196931691615</v>
      </c>
    </row>
    <row r="37" spans="1:8" x14ac:dyDescent="0.25">
      <c r="B37" s="46" t="s">
        <v>474</v>
      </c>
      <c r="D37" s="102">
        <f t="shared" ref="D37:H37" si="12">D32+D36</f>
        <v>-23482.89</v>
      </c>
      <c r="E37" s="102">
        <f t="shared" si="12"/>
        <v>259504.88231000002</v>
      </c>
      <c r="F37" s="102">
        <f t="shared" si="12"/>
        <v>208583.38231000002</v>
      </c>
      <c r="G37" s="102">
        <f t="shared" si="12"/>
        <v>140680.218139423</v>
      </c>
      <c r="H37" s="102">
        <f t="shared" si="12"/>
        <v>76779.021207731392</v>
      </c>
    </row>
    <row r="38" spans="1:8" x14ac:dyDescent="0.25">
      <c r="D38" s="102"/>
      <c r="E38" s="102"/>
      <c r="F38" s="102"/>
      <c r="G38" s="102"/>
      <c r="H38" s="102"/>
    </row>
    <row r="39" spans="1:8" x14ac:dyDescent="0.25">
      <c r="A39" s="1" t="s">
        <v>479</v>
      </c>
      <c r="C39" s="67">
        <v>18239101</v>
      </c>
      <c r="F39" s="64"/>
      <c r="G39" s="64"/>
      <c r="H39" s="64"/>
    </row>
    <row r="40" spans="1:8" x14ac:dyDescent="0.25">
      <c r="B40" s="46" t="s">
        <v>470</v>
      </c>
      <c r="C40" s="67">
        <v>25400471</v>
      </c>
      <c r="D40" s="253">
        <v>-318387.59999999998</v>
      </c>
      <c r="E40" s="102">
        <f t="shared" ref="E40:H40" si="13">D44</f>
        <v>-255908.14999999997</v>
      </c>
      <c r="F40" s="102">
        <f t="shared" si="13"/>
        <v>-195081.91999999995</v>
      </c>
      <c r="G40" s="102">
        <f t="shared" si="13"/>
        <v>-131774.89999999997</v>
      </c>
      <c r="H40" s="102">
        <f t="shared" si="13"/>
        <v>-71910.782721859956</v>
      </c>
    </row>
    <row r="41" spans="1:8" x14ac:dyDescent="0.25">
      <c r="B41" s="259" t="s">
        <v>471</v>
      </c>
      <c r="C41" s="167"/>
      <c r="D41" s="102"/>
      <c r="E41" s="102"/>
      <c r="F41" s="102"/>
      <c r="G41" s="102"/>
      <c r="H41" s="102"/>
    </row>
    <row r="42" spans="1:8" x14ac:dyDescent="0.25">
      <c r="B42" s="259" t="s">
        <v>472</v>
      </c>
      <c r="D42" s="482">
        <v>62479.450000000004</v>
      </c>
      <c r="E42" s="482">
        <v>60826.23</v>
      </c>
      <c r="F42" s="482">
        <v>63307.02</v>
      </c>
      <c r="G42" s="260">
        <f>-'Amort Estimate'!D51</f>
        <v>59864.117278140002</v>
      </c>
      <c r="H42" s="260">
        <f>-'Amort Estimate'!E51</f>
        <v>60606.940262700002</v>
      </c>
    </row>
    <row r="43" spans="1:8" x14ac:dyDescent="0.25">
      <c r="B43" s="46" t="s">
        <v>473</v>
      </c>
      <c r="D43" s="261">
        <f t="shared" ref="D43:H43" si="14">SUM(D41:D42)</f>
        <v>62479.450000000004</v>
      </c>
      <c r="E43" s="261">
        <f t="shared" si="14"/>
        <v>60826.23</v>
      </c>
      <c r="F43" s="261">
        <f t="shared" si="14"/>
        <v>63307.02</v>
      </c>
      <c r="G43" s="261">
        <f t="shared" si="14"/>
        <v>59864.117278140002</v>
      </c>
      <c r="H43" s="261">
        <f t="shared" si="14"/>
        <v>60606.940262700002</v>
      </c>
    </row>
    <row r="44" spans="1:8" x14ac:dyDescent="0.25">
      <c r="B44" s="46" t="s">
        <v>474</v>
      </c>
      <c r="D44" s="102">
        <f t="shared" ref="D44:H44" si="15">D40+D43</f>
        <v>-255908.14999999997</v>
      </c>
      <c r="E44" s="102">
        <f t="shared" si="15"/>
        <v>-195081.91999999995</v>
      </c>
      <c r="F44" s="102">
        <f t="shared" si="15"/>
        <v>-131774.89999999997</v>
      </c>
      <c r="G44" s="102">
        <f t="shared" si="15"/>
        <v>-71910.782721859956</v>
      </c>
      <c r="H44" s="102">
        <f t="shared" si="15"/>
        <v>-11303.842459159954</v>
      </c>
    </row>
    <row r="45" spans="1:8" x14ac:dyDescent="0.25">
      <c r="D45" s="102"/>
      <c r="E45" s="102"/>
      <c r="F45" s="102"/>
      <c r="G45" s="102"/>
      <c r="H45" s="102"/>
    </row>
    <row r="46" spans="1:8" x14ac:dyDescent="0.25">
      <c r="A46" s="1" t="s">
        <v>480</v>
      </c>
      <c r="C46" s="67">
        <v>18239111</v>
      </c>
      <c r="F46" s="64"/>
      <c r="G46" s="64"/>
      <c r="H46" s="64"/>
    </row>
    <row r="47" spans="1:8" x14ac:dyDescent="0.25">
      <c r="B47" s="46" t="s">
        <v>470</v>
      </c>
      <c r="C47" s="67">
        <v>25400481</v>
      </c>
      <c r="D47" s="253">
        <v>-146353.32</v>
      </c>
      <c r="E47" s="102">
        <f t="shared" ref="E47:H47" si="16">D51</f>
        <v>-135995.30000000002</v>
      </c>
      <c r="F47" s="102">
        <f t="shared" si="16"/>
        <v>-125447.54000000002</v>
      </c>
      <c r="G47" s="102">
        <f t="shared" si="16"/>
        <v>-114880.48000000003</v>
      </c>
      <c r="H47" s="102">
        <f t="shared" si="16"/>
        <v>-104391.96726832002</v>
      </c>
    </row>
    <row r="48" spans="1:8" x14ac:dyDescent="0.25">
      <c r="B48" s="259" t="s">
        <v>471</v>
      </c>
      <c r="C48" s="167"/>
      <c r="D48" s="102"/>
      <c r="E48" s="102"/>
      <c r="F48" s="102"/>
      <c r="G48" s="102"/>
      <c r="H48" s="102"/>
    </row>
    <row r="49" spans="1:8" x14ac:dyDescent="0.25">
      <c r="B49" s="259" t="s">
        <v>472</v>
      </c>
      <c r="D49" s="482">
        <v>10358.02</v>
      </c>
      <c r="E49" s="482">
        <v>10547.76</v>
      </c>
      <c r="F49" s="482">
        <v>10567.06</v>
      </c>
      <c r="G49" s="260">
        <f>-'Amort Estimate'!D60</f>
        <v>10488.512731680001</v>
      </c>
      <c r="H49" s="260">
        <f>-'Amort Estimate'!E60</f>
        <v>10447.636324560001</v>
      </c>
    </row>
    <row r="50" spans="1:8" x14ac:dyDescent="0.25">
      <c r="B50" s="46" t="s">
        <v>473</v>
      </c>
      <c r="D50" s="261">
        <f t="shared" ref="D50:H50" si="17">SUM(D48:D49)</f>
        <v>10358.02</v>
      </c>
      <c r="E50" s="261">
        <f t="shared" si="17"/>
        <v>10547.76</v>
      </c>
      <c r="F50" s="261">
        <f t="shared" si="17"/>
        <v>10567.06</v>
      </c>
      <c r="G50" s="261">
        <f t="shared" si="17"/>
        <v>10488.512731680001</v>
      </c>
      <c r="H50" s="261">
        <f t="shared" si="17"/>
        <v>10447.636324560001</v>
      </c>
    </row>
    <row r="51" spans="1:8" x14ac:dyDescent="0.25">
      <c r="B51" s="46" t="s">
        <v>474</v>
      </c>
      <c r="D51" s="102">
        <f t="shared" ref="D51:H51" si="18">D47+D50</f>
        <v>-135995.30000000002</v>
      </c>
      <c r="E51" s="102">
        <f t="shared" si="18"/>
        <v>-125447.54000000002</v>
      </c>
      <c r="F51" s="102">
        <f t="shared" si="18"/>
        <v>-114880.48000000003</v>
      </c>
      <c r="G51" s="102">
        <f t="shared" si="18"/>
        <v>-104391.96726832002</v>
      </c>
      <c r="H51" s="102">
        <f t="shared" si="18"/>
        <v>-93944.330943760026</v>
      </c>
    </row>
    <row r="52" spans="1:8" x14ac:dyDescent="0.25">
      <c r="D52" s="102"/>
      <c r="E52" s="102"/>
      <c r="F52" s="102"/>
      <c r="G52" s="102"/>
      <c r="H52" s="102"/>
    </row>
    <row r="53" spans="1:8" x14ac:dyDescent="0.25">
      <c r="A53" s="1" t="s">
        <v>481</v>
      </c>
      <c r="C53" s="67">
        <v>18237411</v>
      </c>
      <c r="F53" s="64"/>
      <c r="G53" s="64"/>
      <c r="H53" s="64"/>
    </row>
    <row r="54" spans="1:8" x14ac:dyDescent="0.25">
      <c r="B54" s="46" t="s">
        <v>470</v>
      </c>
      <c r="C54" s="67">
        <v>25400911</v>
      </c>
      <c r="D54" s="253">
        <v>0</v>
      </c>
      <c r="E54" s="102">
        <f t="shared" ref="E54:H54" si="19">D59</f>
        <v>-24025.48</v>
      </c>
      <c r="F54" s="102">
        <f t="shared" si="19"/>
        <v>268047.02260300005</v>
      </c>
      <c r="G54" s="102">
        <f t="shared" si="19"/>
        <v>146853.39260300004</v>
      </c>
      <c r="H54" s="102">
        <f t="shared" si="19"/>
        <v>77851.933368632919</v>
      </c>
    </row>
    <row r="55" spans="1:8" x14ac:dyDescent="0.25">
      <c r="B55" s="259" t="s">
        <v>471</v>
      </c>
      <c r="C55" s="167"/>
      <c r="D55" s="102"/>
      <c r="E55" s="102"/>
      <c r="F55" s="102"/>
      <c r="G55" s="102"/>
      <c r="H55" s="102"/>
    </row>
    <row r="56" spans="1:8" x14ac:dyDescent="0.25">
      <c r="B56" s="259" t="s">
        <v>476</v>
      </c>
      <c r="C56" s="167"/>
      <c r="D56" s="102"/>
      <c r="E56" s="262">
        <f>'One Time NonRes Alloc 2017'!H18</f>
        <v>357847.54260300001</v>
      </c>
      <c r="F56" s="102"/>
      <c r="G56" s="102"/>
      <c r="H56" s="102"/>
    </row>
    <row r="57" spans="1:8" x14ac:dyDescent="0.25">
      <c r="B57" s="259" t="s">
        <v>472</v>
      </c>
      <c r="D57" s="482">
        <v>-24025.48</v>
      </c>
      <c r="E57" s="482">
        <v>-65775.039999999994</v>
      </c>
      <c r="F57" s="482">
        <v>-121193.63</v>
      </c>
      <c r="G57" s="260">
        <f>-'Amort Estimate'!D69</f>
        <v>-69001.459234367125</v>
      </c>
      <c r="H57" s="260">
        <f>-'Amort Estimate'!E69</f>
        <v>-67206.682079241466</v>
      </c>
    </row>
    <row r="58" spans="1:8" x14ac:dyDescent="0.25">
      <c r="B58" s="46" t="s">
        <v>473</v>
      </c>
      <c r="D58" s="261">
        <f t="shared" ref="D58:H58" si="20">SUM(D55:D57)</f>
        <v>-24025.48</v>
      </c>
      <c r="E58" s="261">
        <f t="shared" si="20"/>
        <v>292072.50260300003</v>
      </c>
      <c r="F58" s="261">
        <f t="shared" si="20"/>
        <v>-121193.63</v>
      </c>
      <c r="G58" s="261">
        <f t="shared" si="20"/>
        <v>-69001.459234367125</v>
      </c>
      <c r="H58" s="261">
        <f t="shared" si="20"/>
        <v>-67206.682079241466</v>
      </c>
    </row>
    <row r="59" spans="1:8" x14ac:dyDescent="0.25">
      <c r="B59" s="46" t="s">
        <v>474</v>
      </c>
      <c r="D59" s="102">
        <f t="shared" ref="D59:H59" si="21">D54+D58</f>
        <v>-24025.48</v>
      </c>
      <c r="E59" s="102">
        <f t="shared" si="21"/>
        <v>268047.02260300005</v>
      </c>
      <c r="F59" s="102">
        <f t="shared" si="21"/>
        <v>146853.39260300004</v>
      </c>
      <c r="G59" s="102">
        <f t="shared" si="21"/>
        <v>77851.933368632919</v>
      </c>
      <c r="H59" s="102">
        <f t="shared" si="21"/>
        <v>10645.251289391454</v>
      </c>
    </row>
    <row r="60" spans="1:8" x14ac:dyDescent="0.25">
      <c r="D60" s="102"/>
      <c r="E60" s="102"/>
      <c r="F60" s="102"/>
      <c r="G60" s="102"/>
      <c r="H60" s="102"/>
    </row>
    <row r="61" spans="1:8" x14ac:dyDescent="0.25">
      <c r="A61" s="215" t="s">
        <v>482</v>
      </c>
      <c r="C61" s="167">
        <v>18238141</v>
      </c>
      <c r="F61" s="64"/>
      <c r="G61" s="64"/>
      <c r="H61" s="64"/>
    </row>
    <row r="62" spans="1:8" x14ac:dyDescent="0.25">
      <c r="B62" s="46" t="s">
        <v>470</v>
      </c>
      <c r="C62" s="167">
        <v>25400341</v>
      </c>
      <c r="D62" s="253">
        <v>-2685103.97</v>
      </c>
      <c r="E62" s="102">
        <f t="shared" ref="E62:H62" si="22">D66</f>
        <v>-5571892.9399999995</v>
      </c>
      <c r="F62" s="102">
        <f t="shared" si="22"/>
        <v>-2236315.6899999995</v>
      </c>
      <c r="G62" s="102">
        <f t="shared" si="22"/>
        <v>-2236315.6899999995</v>
      </c>
      <c r="H62" s="102">
        <f t="shared" si="22"/>
        <v>-2236315.6899999995</v>
      </c>
    </row>
    <row r="63" spans="1:8" s="264" customFormat="1" x14ac:dyDescent="0.25">
      <c r="B63" s="259" t="s">
        <v>471</v>
      </c>
      <c r="C63" s="265"/>
      <c r="D63" s="266">
        <v>0</v>
      </c>
      <c r="E63" s="266">
        <v>0</v>
      </c>
      <c r="F63" s="266">
        <v>0</v>
      </c>
      <c r="G63" s="266">
        <v>0</v>
      </c>
      <c r="H63" s="266">
        <v>0</v>
      </c>
    </row>
    <row r="64" spans="1:8" s="259" customFormat="1" x14ac:dyDescent="0.25">
      <c r="B64" s="259" t="s">
        <v>483</v>
      </c>
      <c r="C64" s="267"/>
      <c r="D64" s="482">
        <v>-2886788.9699999997</v>
      </c>
      <c r="E64" s="482">
        <v>3335577.25</v>
      </c>
      <c r="F64" s="260">
        <v>0</v>
      </c>
      <c r="G64" s="260">
        <v>0</v>
      </c>
      <c r="H64" s="260">
        <v>0</v>
      </c>
    </row>
    <row r="65" spans="1:8" x14ac:dyDescent="0.25">
      <c r="B65" s="46" t="s">
        <v>473</v>
      </c>
      <c r="D65" s="261">
        <f t="shared" ref="D65:H65" si="23">SUM(D63:D64)</f>
        <v>-2886788.9699999997</v>
      </c>
      <c r="E65" s="261">
        <f t="shared" si="23"/>
        <v>3335577.25</v>
      </c>
      <c r="F65" s="261">
        <f t="shared" si="23"/>
        <v>0</v>
      </c>
      <c r="G65" s="261">
        <f t="shared" si="23"/>
        <v>0</v>
      </c>
      <c r="H65" s="261">
        <f t="shared" si="23"/>
        <v>0</v>
      </c>
    </row>
    <row r="66" spans="1:8" x14ac:dyDescent="0.25">
      <c r="B66" s="46" t="s">
        <v>474</v>
      </c>
      <c r="D66" s="102">
        <f t="shared" ref="D66:H66" si="24">D62+D65</f>
        <v>-5571892.9399999995</v>
      </c>
      <c r="E66" s="102">
        <f t="shared" si="24"/>
        <v>-2236315.6899999995</v>
      </c>
      <c r="F66" s="102">
        <f t="shared" si="24"/>
        <v>-2236315.6899999995</v>
      </c>
      <c r="G66" s="102">
        <f t="shared" si="24"/>
        <v>-2236315.6899999995</v>
      </c>
      <c r="H66" s="102">
        <f t="shared" si="24"/>
        <v>-2236315.6899999995</v>
      </c>
    </row>
    <row r="67" spans="1:8" x14ac:dyDescent="0.25">
      <c r="F67" s="64"/>
      <c r="G67" s="64"/>
      <c r="H67" s="64"/>
    </row>
    <row r="68" spans="1:8" x14ac:dyDescent="0.25">
      <c r="A68" s="215" t="s">
        <v>484</v>
      </c>
      <c r="C68" s="167">
        <v>18237201</v>
      </c>
      <c r="F68" s="64"/>
      <c r="G68" s="64"/>
      <c r="H68" s="64"/>
    </row>
    <row r="69" spans="1:8" x14ac:dyDescent="0.25">
      <c r="B69" s="46" t="s">
        <v>470</v>
      </c>
      <c r="C69" s="167">
        <v>25400601</v>
      </c>
      <c r="D69" s="253">
        <v>0</v>
      </c>
      <c r="E69" s="102">
        <f>D74</f>
        <v>-152462.81</v>
      </c>
      <c r="F69" s="102">
        <f>E74</f>
        <v>5310509.8987190006</v>
      </c>
      <c r="G69" s="102">
        <f>F74</f>
        <v>5310509.8987190006</v>
      </c>
      <c r="H69" s="102">
        <f t="shared" ref="H69" si="25">G74</f>
        <v>5310509.8987190006</v>
      </c>
    </row>
    <row r="70" spans="1:8" s="264" customFormat="1" x14ac:dyDescent="0.25">
      <c r="B70" s="259" t="s">
        <v>471</v>
      </c>
      <c r="C70" s="259"/>
      <c r="D70" s="266">
        <v>0</v>
      </c>
      <c r="E70" s="266">
        <v>0</v>
      </c>
      <c r="F70" s="266">
        <v>0</v>
      </c>
      <c r="G70" s="266">
        <v>0</v>
      </c>
      <c r="H70" s="266">
        <v>0</v>
      </c>
    </row>
    <row r="71" spans="1:8" s="264" customFormat="1" x14ac:dyDescent="0.25">
      <c r="B71" s="259" t="s">
        <v>485</v>
      </c>
      <c r="C71" s="259"/>
      <c r="D71" s="266"/>
      <c r="E71" s="260">
        <f>'One Time NonRes Alloc 2017'!E22</f>
        <v>4602111.2887190003</v>
      </c>
      <c r="F71" s="266"/>
      <c r="G71" s="266"/>
      <c r="H71" s="266"/>
    </row>
    <row r="72" spans="1:8" s="259" customFormat="1" x14ac:dyDescent="0.25">
      <c r="B72" s="259" t="s">
        <v>483</v>
      </c>
      <c r="C72" s="267"/>
      <c r="D72" s="482">
        <v>-152462.81</v>
      </c>
      <c r="E72" s="482">
        <v>860861.42</v>
      </c>
      <c r="F72" s="260">
        <v>0</v>
      </c>
      <c r="G72" s="260">
        <v>0</v>
      </c>
      <c r="H72" s="260">
        <v>0</v>
      </c>
    </row>
    <row r="73" spans="1:8" x14ac:dyDescent="0.25">
      <c r="B73" s="46" t="s">
        <v>473</v>
      </c>
      <c r="D73" s="261">
        <f t="shared" ref="D73:H73" si="26">SUM(D70:D72)</f>
        <v>-152462.81</v>
      </c>
      <c r="E73" s="261">
        <f t="shared" si="26"/>
        <v>5462972.7087190002</v>
      </c>
      <c r="F73" s="261">
        <f t="shared" si="26"/>
        <v>0</v>
      </c>
      <c r="G73" s="261">
        <f t="shared" si="26"/>
        <v>0</v>
      </c>
      <c r="H73" s="261">
        <f t="shared" si="26"/>
        <v>0</v>
      </c>
    </row>
    <row r="74" spans="1:8" x14ac:dyDescent="0.25">
      <c r="B74" s="46" t="s">
        <v>474</v>
      </c>
      <c r="D74" s="102">
        <f t="shared" ref="D74:H74" si="27">D69+D73</f>
        <v>-152462.81</v>
      </c>
      <c r="E74" s="102">
        <f t="shared" si="27"/>
        <v>5310509.8987190006</v>
      </c>
      <c r="F74" s="102">
        <f t="shared" si="27"/>
        <v>5310509.8987190006</v>
      </c>
      <c r="G74" s="102">
        <f t="shared" si="27"/>
        <v>5310509.8987190006</v>
      </c>
      <c r="H74" s="102">
        <f t="shared" si="27"/>
        <v>5310509.8987190006</v>
      </c>
    </row>
    <row r="75" spans="1:8" x14ac:dyDescent="0.25">
      <c r="F75" s="64"/>
      <c r="G75" s="64"/>
      <c r="H75" s="64"/>
    </row>
    <row r="76" spans="1:8" x14ac:dyDescent="0.25">
      <c r="A76" s="215" t="s">
        <v>486</v>
      </c>
      <c r="C76" s="167">
        <v>18237211</v>
      </c>
      <c r="F76" s="64"/>
      <c r="G76" s="64"/>
      <c r="H76" s="64"/>
    </row>
    <row r="77" spans="1:8" x14ac:dyDescent="0.25">
      <c r="B77" s="46" t="s">
        <v>470</v>
      </c>
      <c r="C77" s="167">
        <v>25400611</v>
      </c>
      <c r="D77" s="253">
        <v>0</v>
      </c>
      <c r="E77" s="102">
        <f t="shared" ref="E77:H77" si="28">D82</f>
        <v>23158.12</v>
      </c>
      <c r="F77" s="102">
        <f t="shared" si="28"/>
        <v>4866591.7570240004</v>
      </c>
      <c r="G77" s="102">
        <f t="shared" si="28"/>
        <v>4866591.7570240004</v>
      </c>
      <c r="H77" s="102">
        <f t="shared" si="28"/>
        <v>4866591.7570240004</v>
      </c>
    </row>
    <row r="78" spans="1:8" x14ac:dyDescent="0.25">
      <c r="A78" s="264"/>
      <c r="B78" s="259" t="s">
        <v>471</v>
      </c>
      <c r="C78" s="259"/>
      <c r="D78" s="266">
        <v>0</v>
      </c>
      <c r="E78" s="266">
        <v>0</v>
      </c>
      <c r="F78" s="266">
        <v>0</v>
      </c>
      <c r="G78" s="266">
        <v>0</v>
      </c>
      <c r="H78" s="266">
        <v>0</v>
      </c>
    </row>
    <row r="79" spans="1:8" x14ac:dyDescent="0.25">
      <c r="A79" s="264"/>
      <c r="B79" s="259" t="s">
        <v>485</v>
      </c>
      <c r="C79" s="259"/>
      <c r="D79" s="266"/>
      <c r="E79" s="260">
        <f>'One Time NonRes Alloc 2017'!F22</f>
        <v>4929765.9770240001</v>
      </c>
      <c r="F79" s="266"/>
      <c r="G79" s="266"/>
      <c r="H79" s="266"/>
    </row>
    <row r="80" spans="1:8" x14ac:dyDescent="0.25">
      <c r="A80" s="259"/>
      <c r="B80" s="259" t="s">
        <v>483</v>
      </c>
      <c r="C80" s="267"/>
      <c r="D80" s="482">
        <v>23158.12</v>
      </c>
      <c r="E80" s="482">
        <v>-86332.34</v>
      </c>
      <c r="F80" s="260">
        <v>0</v>
      </c>
      <c r="G80" s="260">
        <v>0</v>
      </c>
      <c r="H80" s="260">
        <v>0</v>
      </c>
    </row>
    <row r="81" spans="1:8" x14ac:dyDescent="0.25">
      <c r="B81" s="46" t="s">
        <v>473</v>
      </c>
      <c r="D81" s="261">
        <f t="shared" ref="D81:H81" si="29">SUM(D78:D80)</f>
        <v>23158.12</v>
      </c>
      <c r="E81" s="261">
        <f t="shared" si="29"/>
        <v>4843433.6370240003</v>
      </c>
      <c r="F81" s="261">
        <f t="shared" si="29"/>
        <v>0</v>
      </c>
      <c r="G81" s="261">
        <f t="shared" si="29"/>
        <v>0</v>
      </c>
      <c r="H81" s="261">
        <f t="shared" si="29"/>
        <v>0</v>
      </c>
    </row>
    <row r="82" spans="1:8" x14ac:dyDescent="0.25">
      <c r="B82" s="46" t="s">
        <v>474</v>
      </c>
      <c r="D82" s="102">
        <f t="shared" ref="D82:H82" si="30">D77+D81</f>
        <v>23158.12</v>
      </c>
      <c r="E82" s="102">
        <f t="shared" si="30"/>
        <v>4866591.7570240004</v>
      </c>
      <c r="F82" s="102">
        <f t="shared" si="30"/>
        <v>4866591.7570240004</v>
      </c>
      <c r="G82" s="102">
        <f t="shared" si="30"/>
        <v>4866591.7570240004</v>
      </c>
      <c r="H82" s="102">
        <f t="shared" si="30"/>
        <v>4866591.7570240004</v>
      </c>
    </row>
    <row r="83" spans="1:8" x14ac:dyDescent="0.25">
      <c r="F83" s="64"/>
      <c r="G83" s="64"/>
      <c r="H83" s="64"/>
    </row>
    <row r="84" spans="1:8" x14ac:dyDescent="0.25">
      <c r="A84" s="215" t="s">
        <v>487</v>
      </c>
      <c r="C84" s="167">
        <v>18237221</v>
      </c>
      <c r="F84" s="64"/>
      <c r="G84" s="64"/>
      <c r="H84" s="64"/>
    </row>
    <row r="85" spans="1:8" x14ac:dyDescent="0.25">
      <c r="B85" s="46" t="s">
        <v>470</v>
      </c>
      <c r="C85" s="167">
        <v>25400621</v>
      </c>
      <c r="D85" s="253">
        <v>0</v>
      </c>
      <c r="E85" s="102">
        <f t="shared" ref="E85:H85" si="31">D90</f>
        <v>94681.86</v>
      </c>
      <c r="F85" s="102">
        <f t="shared" si="31"/>
        <v>1296197.4555900001</v>
      </c>
      <c r="G85" s="102">
        <f t="shared" si="31"/>
        <v>1296197.4555900001</v>
      </c>
      <c r="H85" s="102">
        <f t="shared" si="31"/>
        <v>1296197.4555900001</v>
      </c>
    </row>
    <row r="86" spans="1:8" x14ac:dyDescent="0.25">
      <c r="A86" s="264"/>
      <c r="B86" s="259" t="s">
        <v>471</v>
      </c>
      <c r="C86" s="259"/>
      <c r="D86" s="266">
        <v>0</v>
      </c>
      <c r="E86" s="266">
        <v>0</v>
      </c>
      <c r="F86" s="266">
        <v>0</v>
      </c>
      <c r="G86" s="266">
        <v>0</v>
      </c>
      <c r="H86" s="266">
        <v>0</v>
      </c>
    </row>
    <row r="87" spans="1:8" x14ac:dyDescent="0.25">
      <c r="A87" s="264"/>
      <c r="B87" s="259" t="s">
        <v>485</v>
      </c>
      <c r="C87" s="259"/>
      <c r="D87" s="266"/>
      <c r="E87" s="260">
        <f>'One Time NonRes Alloc 2017'!G22</f>
        <v>954222.42559000012</v>
      </c>
      <c r="F87" s="266"/>
      <c r="G87" s="266"/>
      <c r="H87" s="266"/>
    </row>
    <row r="88" spans="1:8" x14ac:dyDescent="0.25">
      <c r="A88" s="259"/>
      <c r="B88" s="259" t="s">
        <v>483</v>
      </c>
      <c r="C88" s="267"/>
      <c r="D88" s="482">
        <v>94681.86</v>
      </c>
      <c r="E88" s="482">
        <v>247293.17</v>
      </c>
      <c r="F88" s="260">
        <v>0</v>
      </c>
      <c r="G88" s="260">
        <v>0</v>
      </c>
      <c r="H88" s="260">
        <v>0</v>
      </c>
    </row>
    <row r="89" spans="1:8" x14ac:dyDescent="0.25">
      <c r="B89" s="46" t="s">
        <v>473</v>
      </c>
      <c r="D89" s="261">
        <f t="shared" ref="D89:H89" si="32">SUM(D86:D88)</f>
        <v>94681.86</v>
      </c>
      <c r="E89" s="261">
        <f t="shared" si="32"/>
        <v>1201515.59559</v>
      </c>
      <c r="F89" s="261">
        <f t="shared" si="32"/>
        <v>0</v>
      </c>
      <c r="G89" s="261">
        <f t="shared" si="32"/>
        <v>0</v>
      </c>
      <c r="H89" s="261">
        <f t="shared" si="32"/>
        <v>0</v>
      </c>
    </row>
    <row r="90" spans="1:8" x14ac:dyDescent="0.25">
      <c r="B90" s="46" t="s">
        <v>474</v>
      </c>
      <c r="D90" s="102">
        <f t="shared" ref="D90:H90" si="33">D85+D89</f>
        <v>94681.86</v>
      </c>
      <c r="E90" s="102">
        <f t="shared" si="33"/>
        <v>1296197.4555900001</v>
      </c>
      <c r="F90" s="102">
        <f t="shared" si="33"/>
        <v>1296197.4555900001</v>
      </c>
      <c r="G90" s="102">
        <f t="shared" si="33"/>
        <v>1296197.4555900001</v>
      </c>
      <c r="H90" s="102">
        <f t="shared" si="33"/>
        <v>1296197.4555900001</v>
      </c>
    </row>
    <row r="91" spans="1:8" x14ac:dyDescent="0.25">
      <c r="F91" s="64"/>
      <c r="G91" s="64"/>
      <c r="H91" s="64"/>
    </row>
    <row r="92" spans="1:8" x14ac:dyDescent="0.25">
      <c r="A92" s="215" t="s">
        <v>488</v>
      </c>
      <c r="C92" s="67">
        <v>18238181</v>
      </c>
      <c r="F92" s="64"/>
      <c r="G92" s="64"/>
      <c r="H92" s="64"/>
    </row>
    <row r="93" spans="1:8" x14ac:dyDescent="0.25">
      <c r="B93" s="46" t="s">
        <v>470</v>
      </c>
      <c r="C93" s="67">
        <v>25400381</v>
      </c>
      <c r="D93" s="253">
        <v>-110665.89</v>
      </c>
      <c r="E93" s="102">
        <f>D97</f>
        <v>313287.1599999998</v>
      </c>
      <c r="F93" s="102">
        <f>E97</f>
        <v>230661.45999999979</v>
      </c>
      <c r="G93" s="102">
        <f>F97</f>
        <v>230661.45999999979</v>
      </c>
      <c r="H93" s="102">
        <f t="shared" ref="H93" si="34">G97</f>
        <v>230661.45999999979</v>
      </c>
    </row>
    <row r="94" spans="1:8" x14ac:dyDescent="0.25">
      <c r="A94" s="264"/>
      <c r="B94" s="259" t="s">
        <v>471</v>
      </c>
      <c r="C94" s="259"/>
      <c r="D94" s="266">
        <v>0</v>
      </c>
      <c r="E94" s="266">
        <v>0</v>
      </c>
      <c r="F94" s="266">
        <v>0</v>
      </c>
      <c r="G94" s="266">
        <v>0</v>
      </c>
      <c r="H94" s="266">
        <v>0</v>
      </c>
    </row>
    <row r="95" spans="1:8" x14ac:dyDescent="0.25">
      <c r="A95" s="259"/>
      <c r="B95" s="259" t="s">
        <v>483</v>
      </c>
      <c r="C95" s="267"/>
      <c r="D95" s="482">
        <v>423953.04999999981</v>
      </c>
      <c r="E95" s="482">
        <v>-82625.7</v>
      </c>
      <c r="F95" s="260">
        <v>0</v>
      </c>
      <c r="G95" s="260">
        <v>0</v>
      </c>
      <c r="H95" s="260">
        <v>0</v>
      </c>
    </row>
    <row r="96" spans="1:8" x14ac:dyDescent="0.25">
      <c r="B96" s="46" t="s">
        <v>473</v>
      </c>
      <c r="D96" s="261">
        <f t="shared" ref="D96:H96" si="35">SUM(D94:D95)</f>
        <v>423953.04999999981</v>
      </c>
      <c r="E96" s="261">
        <f t="shared" si="35"/>
        <v>-82625.7</v>
      </c>
      <c r="F96" s="261">
        <f t="shared" si="35"/>
        <v>0</v>
      </c>
      <c r="G96" s="261">
        <f t="shared" si="35"/>
        <v>0</v>
      </c>
      <c r="H96" s="261">
        <f t="shared" si="35"/>
        <v>0</v>
      </c>
    </row>
    <row r="97" spans="1:8" x14ac:dyDescent="0.25">
      <c r="B97" s="46" t="s">
        <v>474</v>
      </c>
      <c r="D97" s="102">
        <f t="shared" ref="D97:H97" si="36">D93+D96</f>
        <v>313287.1599999998</v>
      </c>
      <c r="E97" s="102">
        <f t="shared" si="36"/>
        <v>230661.45999999979</v>
      </c>
      <c r="F97" s="102">
        <f t="shared" si="36"/>
        <v>230661.45999999979</v>
      </c>
      <c r="G97" s="102">
        <f t="shared" si="36"/>
        <v>230661.45999999979</v>
      </c>
      <c r="H97" s="102">
        <f t="shared" si="36"/>
        <v>230661.45999999979</v>
      </c>
    </row>
    <row r="98" spans="1:8" x14ac:dyDescent="0.25">
      <c r="F98" s="64"/>
      <c r="G98" s="64"/>
      <c r="H98" s="64"/>
    </row>
    <row r="99" spans="1:8" x14ac:dyDescent="0.25">
      <c r="A99" s="215" t="s">
        <v>489</v>
      </c>
      <c r="C99" s="67">
        <v>18238191</v>
      </c>
      <c r="F99" s="64"/>
      <c r="G99" s="64"/>
      <c r="H99" s="64"/>
    </row>
    <row r="100" spans="1:8" x14ac:dyDescent="0.25">
      <c r="B100" s="46" t="s">
        <v>470</v>
      </c>
      <c r="C100" s="67">
        <v>25400391</v>
      </c>
      <c r="D100" s="253">
        <v>-56928.89</v>
      </c>
      <c r="E100" s="102">
        <f>D104</f>
        <v>246821.79999999993</v>
      </c>
      <c r="F100" s="102">
        <f>E104</f>
        <v>-122024.26000000007</v>
      </c>
      <c r="G100" s="102">
        <f>F104</f>
        <v>-122024.26000000007</v>
      </c>
      <c r="H100" s="102">
        <f t="shared" ref="H100" si="37">G104</f>
        <v>-122024.26000000007</v>
      </c>
    </row>
    <row r="101" spans="1:8" x14ac:dyDescent="0.25">
      <c r="A101" s="264"/>
      <c r="B101" s="259" t="s">
        <v>471</v>
      </c>
      <c r="C101" s="259"/>
      <c r="D101" s="266">
        <v>0</v>
      </c>
      <c r="E101" s="266">
        <v>0</v>
      </c>
      <c r="F101" s="266">
        <v>0</v>
      </c>
      <c r="G101" s="266">
        <v>0</v>
      </c>
      <c r="H101" s="266">
        <v>0</v>
      </c>
    </row>
    <row r="102" spans="1:8" x14ac:dyDescent="0.25">
      <c r="A102" s="259"/>
      <c r="B102" s="259" t="s">
        <v>483</v>
      </c>
      <c r="C102" s="267"/>
      <c r="D102" s="482">
        <v>303750.68999999994</v>
      </c>
      <c r="E102" s="482">
        <v>-368846.06</v>
      </c>
      <c r="F102" s="260">
        <v>0</v>
      </c>
      <c r="G102" s="260">
        <v>0</v>
      </c>
      <c r="H102" s="260">
        <v>0</v>
      </c>
    </row>
    <row r="103" spans="1:8" x14ac:dyDescent="0.25">
      <c r="B103" s="46" t="s">
        <v>473</v>
      </c>
      <c r="D103" s="261">
        <f t="shared" ref="D103:H103" si="38">SUM(D101:D102)</f>
        <v>303750.68999999994</v>
      </c>
      <c r="E103" s="261">
        <f t="shared" si="38"/>
        <v>-368846.06</v>
      </c>
      <c r="F103" s="261">
        <f t="shared" si="38"/>
        <v>0</v>
      </c>
      <c r="G103" s="261">
        <f t="shared" si="38"/>
        <v>0</v>
      </c>
      <c r="H103" s="261">
        <f t="shared" si="38"/>
        <v>0</v>
      </c>
    </row>
    <row r="104" spans="1:8" x14ac:dyDescent="0.25">
      <c r="B104" s="46" t="s">
        <v>474</v>
      </c>
      <c r="D104" s="102">
        <f t="shared" ref="D104:H104" si="39">D100+D103</f>
        <v>246821.79999999993</v>
      </c>
      <c r="E104" s="102">
        <f t="shared" si="39"/>
        <v>-122024.26000000007</v>
      </c>
      <c r="F104" s="102">
        <f t="shared" si="39"/>
        <v>-122024.26000000007</v>
      </c>
      <c r="G104" s="102">
        <f t="shared" si="39"/>
        <v>-122024.26000000007</v>
      </c>
      <c r="H104" s="102">
        <f t="shared" si="39"/>
        <v>-122024.26000000007</v>
      </c>
    </row>
    <row r="105" spans="1:8" x14ac:dyDescent="0.25">
      <c r="D105" s="102"/>
      <c r="E105" s="102"/>
      <c r="F105" s="102"/>
      <c r="G105" s="102"/>
      <c r="H105" s="102"/>
    </row>
    <row r="106" spans="1:8" x14ac:dyDescent="0.25">
      <c r="A106" s="215" t="s">
        <v>490</v>
      </c>
      <c r="C106" s="67">
        <v>18237161</v>
      </c>
      <c r="F106" s="64"/>
      <c r="G106" s="64"/>
      <c r="H106" s="64"/>
    </row>
    <row r="107" spans="1:8" x14ac:dyDescent="0.25">
      <c r="B107" s="46" t="s">
        <v>470</v>
      </c>
      <c r="C107" s="67"/>
      <c r="D107" s="253">
        <v>0</v>
      </c>
      <c r="E107" s="102">
        <f>D112</f>
        <v>0</v>
      </c>
      <c r="F107" s="102">
        <f>E112</f>
        <v>1010556.0386670001</v>
      </c>
      <c r="G107" s="102">
        <f>F112</f>
        <v>1010556.0386670001</v>
      </c>
      <c r="H107" s="102">
        <f t="shared" ref="H107" si="40">G112</f>
        <v>1010556.0386670001</v>
      </c>
    </row>
    <row r="108" spans="1:8" x14ac:dyDescent="0.25">
      <c r="A108" s="264"/>
      <c r="B108" s="259" t="s">
        <v>471</v>
      </c>
      <c r="C108" s="259"/>
      <c r="D108" s="266">
        <v>0</v>
      </c>
      <c r="E108" s="266">
        <v>0</v>
      </c>
      <c r="F108" s="266">
        <v>0</v>
      </c>
      <c r="G108" s="266">
        <v>0</v>
      </c>
      <c r="H108" s="266">
        <v>0</v>
      </c>
    </row>
    <row r="109" spans="1:8" x14ac:dyDescent="0.25">
      <c r="A109" s="264"/>
      <c r="B109" s="259" t="s">
        <v>485</v>
      </c>
      <c r="C109" s="259"/>
      <c r="D109" s="266"/>
      <c r="E109" s="260">
        <f>'One Time NonRes Alloc 2017'!H22</f>
        <v>1010556.0386670001</v>
      </c>
      <c r="F109" s="266"/>
      <c r="G109" s="266"/>
      <c r="H109" s="266"/>
    </row>
    <row r="110" spans="1:8" x14ac:dyDescent="0.25">
      <c r="A110" s="259"/>
      <c r="B110" s="259" t="s">
        <v>483</v>
      </c>
      <c r="C110" s="267"/>
      <c r="D110" s="260">
        <v>0</v>
      </c>
      <c r="E110" s="260">
        <v>0</v>
      </c>
      <c r="F110" s="260">
        <v>0</v>
      </c>
      <c r="G110" s="260">
        <v>0</v>
      </c>
      <c r="H110" s="260">
        <v>0</v>
      </c>
    </row>
    <row r="111" spans="1:8" x14ac:dyDescent="0.25">
      <c r="B111" s="46" t="s">
        <v>473</v>
      </c>
      <c r="D111" s="261">
        <f t="shared" ref="D111:H111" si="41">SUM(D108:D110)</f>
        <v>0</v>
      </c>
      <c r="E111" s="261">
        <f t="shared" si="41"/>
        <v>1010556.0386670001</v>
      </c>
      <c r="F111" s="261">
        <f t="shared" si="41"/>
        <v>0</v>
      </c>
      <c r="G111" s="261">
        <f t="shared" si="41"/>
        <v>0</v>
      </c>
      <c r="H111" s="261">
        <f t="shared" si="41"/>
        <v>0</v>
      </c>
    </row>
    <row r="112" spans="1:8" x14ac:dyDescent="0.25">
      <c r="B112" s="46" t="s">
        <v>474</v>
      </c>
      <c r="D112" s="102">
        <f t="shared" ref="D112:H112" si="42">D107+D111</f>
        <v>0</v>
      </c>
      <c r="E112" s="102">
        <f t="shared" si="42"/>
        <v>1010556.0386670001</v>
      </c>
      <c r="F112" s="102">
        <f t="shared" si="42"/>
        <v>1010556.0386670001</v>
      </c>
      <c r="G112" s="102">
        <f t="shared" si="42"/>
        <v>1010556.0386670001</v>
      </c>
      <c r="H112" s="102">
        <f t="shared" si="42"/>
        <v>1010556.0386670001</v>
      </c>
    </row>
    <row r="113" spans="1:8" x14ac:dyDescent="0.25">
      <c r="F113" s="64"/>
      <c r="G113" s="64"/>
      <c r="H113" s="64"/>
    </row>
    <row r="114" spans="1:8" x14ac:dyDescent="0.25">
      <c r="A114" s="215" t="s">
        <v>491</v>
      </c>
      <c r="C114" s="167">
        <v>18238161</v>
      </c>
      <c r="F114" s="64"/>
      <c r="G114" s="64"/>
      <c r="H114" s="64"/>
    </row>
    <row r="115" spans="1:8" x14ac:dyDescent="0.25">
      <c r="B115" s="46" t="s">
        <v>470</v>
      </c>
      <c r="C115" s="167">
        <v>25400361</v>
      </c>
      <c r="D115" s="253">
        <v>450465.47</v>
      </c>
      <c r="E115" s="102">
        <f t="shared" ref="E115:H115" si="43">D119</f>
        <v>451853.74100534996</v>
      </c>
      <c r="F115" s="102">
        <f t="shared" si="43"/>
        <v>449572.28069058032</v>
      </c>
      <c r="G115" s="102">
        <f t="shared" si="43"/>
        <v>449572.28069058032</v>
      </c>
      <c r="H115" s="102">
        <f t="shared" si="43"/>
        <v>449572.28069058032</v>
      </c>
    </row>
    <row r="116" spans="1:8" s="264" customFormat="1" x14ac:dyDescent="0.25">
      <c r="B116" s="259" t="s">
        <v>471</v>
      </c>
      <c r="C116" s="259"/>
      <c r="D116" s="266">
        <v>0</v>
      </c>
      <c r="E116" s="266">
        <v>0</v>
      </c>
      <c r="F116" s="266">
        <v>0</v>
      </c>
      <c r="G116" s="266">
        <v>0</v>
      </c>
      <c r="H116" s="266">
        <v>0</v>
      </c>
    </row>
    <row r="117" spans="1:8" s="259" customFormat="1" x14ac:dyDescent="0.25">
      <c r="B117" s="259" t="s">
        <v>492</v>
      </c>
      <c r="C117" s="267"/>
      <c r="D117" s="482">
        <v>1388.2710053499641</v>
      </c>
      <c r="E117" s="482">
        <v>-2281.4603147696457</v>
      </c>
      <c r="F117" s="260">
        <v>0</v>
      </c>
      <c r="G117" s="260">
        <v>0</v>
      </c>
      <c r="H117" s="260">
        <v>0</v>
      </c>
    </row>
    <row r="118" spans="1:8" x14ac:dyDescent="0.25">
      <c r="B118" s="46" t="s">
        <v>473</v>
      </c>
      <c r="D118" s="261">
        <f t="shared" ref="D118:H118" si="44">SUM(D116:D117)</f>
        <v>1388.2710053499641</v>
      </c>
      <c r="E118" s="261">
        <f t="shared" si="44"/>
        <v>-2281.4603147696457</v>
      </c>
      <c r="F118" s="261">
        <f t="shared" si="44"/>
        <v>0</v>
      </c>
      <c r="G118" s="261">
        <f t="shared" si="44"/>
        <v>0</v>
      </c>
      <c r="H118" s="261">
        <f t="shared" si="44"/>
        <v>0</v>
      </c>
    </row>
    <row r="119" spans="1:8" x14ac:dyDescent="0.25">
      <c r="B119" s="46" t="s">
        <v>474</v>
      </c>
      <c r="D119" s="102">
        <f t="shared" ref="D119:H119" si="45">D115+D118</f>
        <v>451853.74100534996</v>
      </c>
      <c r="E119" s="102">
        <f>E115+E118</f>
        <v>449572.28069058032</v>
      </c>
      <c r="F119" s="102">
        <f t="shared" si="45"/>
        <v>449572.28069058032</v>
      </c>
      <c r="G119" s="102">
        <f t="shared" si="45"/>
        <v>449572.28069058032</v>
      </c>
      <c r="H119" s="102">
        <f t="shared" si="45"/>
        <v>449572.28069058032</v>
      </c>
    </row>
    <row r="120" spans="1:8" x14ac:dyDescent="0.25">
      <c r="F120" s="64"/>
      <c r="G120" s="64"/>
      <c r="H120" s="64"/>
    </row>
    <row r="121" spans="1:8" x14ac:dyDescent="0.25">
      <c r="A121" s="215" t="s">
        <v>493</v>
      </c>
      <c r="C121" s="167">
        <v>18237311</v>
      </c>
      <c r="F121" s="64"/>
      <c r="G121" s="64"/>
      <c r="H121" s="64"/>
    </row>
    <row r="122" spans="1:8" x14ac:dyDescent="0.25">
      <c r="B122" s="46" t="s">
        <v>470</v>
      </c>
      <c r="C122" s="167">
        <v>25400711</v>
      </c>
      <c r="D122" s="253">
        <v>0</v>
      </c>
      <c r="E122" s="102">
        <f>D127</f>
        <v>-525.25815152602877</v>
      </c>
      <c r="F122" s="102">
        <f>E127</f>
        <v>216820.74272358636</v>
      </c>
      <c r="G122" s="102">
        <f>F127</f>
        <v>216820.74272358636</v>
      </c>
      <c r="H122" s="102">
        <f t="shared" ref="H122" si="46">G127</f>
        <v>216820.74272358636</v>
      </c>
    </row>
    <row r="123" spans="1:8" s="264" customFormat="1" x14ac:dyDescent="0.25">
      <c r="B123" s="259" t="s">
        <v>471</v>
      </c>
      <c r="C123" s="259"/>
      <c r="D123" s="266">
        <v>0</v>
      </c>
      <c r="E123" s="266">
        <v>0</v>
      </c>
      <c r="F123" s="266">
        <v>0</v>
      </c>
      <c r="G123" s="266">
        <v>0</v>
      </c>
      <c r="H123" s="266">
        <v>0</v>
      </c>
    </row>
    <row r="124" spans="1:8" s="264" customFormat="1" x14ac:dyDescent="0.25">
      <c r="B124" s="259" t="s">
        <v>494</v>
      </c>
      <c r="C124" s="259"/>
      <c r="D124" s="266"/>
      <c r="E124" s="260">
        <f>'One Time NonRes Alloc 2017'!E26</f>
        <v>206539.67666599998</v>
      </c>
      <c r="F124" s="266"/>
      <c r="G124" s="266"/>
      <c r="H124" s="266"/>
    </row>
    <row r="125" spans="1:8" s="259" customFormat="1" x14ac:dyDescent="0.25">
      <c r="B125" s="259" t="s">
        <v>492</v>
      </c>
      <c r="C125" s="267"/>
      <c r="D125" s="482">
        <v>-525.25815152602877</v>
      </c>
      <c r="E125" s="482">
        <v>10806.324209112414</v>
      </c>
      <c r="F125" s="260">
        <v>0</v>
      </c>
      <c r="G125" s="260">
        <v>0</v>
      </c>
      <c r="H125" s="260">
        <v>0</v>
      </c>
    </row>
    <row r="126" spans="1:8" x14ac:dyDescent="0.25">
      <c r="B126" s="46" t="s">
        <v>473</v>
      </c>
      <c r="D126" s="261">
        <f t="shared" ref="D126:H126" si="47">SUM(D123:D125)</f>
        <v>-525.25815152602877</v>
      </c>
      <c r="E126" s="261">
        <f t="shared" si="47"/>
        <v>217346.0008751124</v>
      </c>
      <c r="F126" s="261">
        <f t="shared" si="47"/>
        <v>0</v>
      </c>
      <c r="G126" s="261">
        <f t="shared" si="47"/>
        <v>0</v>
      </c>
      <c r="H126" s="261">
        <f t="shared" si="47"/>
        <v>0</v>
      </c>
    </row>
    <row r="127" spans="1:8" x14ac:dyDescent="0.25">
      <c r="B127" s="46" t="s">
        <v>474</v>
      </c>
      <c r="D127" s="102">
        <f t="shared" ref="D127:H127" si="48">D122+D126</f>
        <v>-525.25815152602877</v>
      </c>
      <c r="E127" s="102">
        <f t="shared" si="48"/>
        <v>216820.74272358636</v>
      </c>
      <c r="F127" s="102">
        <f t="shared" si="48"/>
        <v>216820.74272358636</v>
      </c>
      <c r="G127" s="102">
        <f t="shared" si="48"/>
        <v>216820.74272358636</v>
      </c>
      <c r="H127" s="102">
        <f t="shared" si="48"/>
        <v>216820.74272358636</v>
      </c>
    </row>
    <row r="128" spans="1:8" x14ac:dyDescent="0.25">
      <c r="D128" s="102"/>
      <c r="E128" s="102"/>
      <c r="F128" s="102"/>
      <c r="G128" s="102"/>
      <c r="H128" s="102"/>
    </row>
    <row r="129" spans="1:8" x14ac:dyDescent="0.25">
      <c r="A129" s="215" t="s">
        <v>495</v>
      </c>
      <c r="C129" s="167">
        <v>18237321</v>
      </c>
      <c r="F129" s="64"/>
      <c r="G129" s="64"/>
      <c r="H129" s="64"/>
    </row>
    <row r="130" spans="1:8" x14ac:dyDescent="0.25">
      <c r="B130" s="46" t="s">
        <v>470</v>
      </c>
      <c r="C130" s="167">
        <v>25400721</v>
      </c>
      <c r="D130" s="253">
        <v>0</v>
      </c>
      <c r="E130" s="102">
        <f t="shared" ref="E130:H130" si="49">D135</f>
        <v>-214.03711678717517</v>
      </c>
      <c r="F130" s="102">
        <f t="shared" si="49"/>
        <v>231526.69293974986</v>
      </c>
      <c r="G130" s="102">
        <f t="shared" si="49"/>
        <v>231526.69293974986</v>
      </c>
      <c r="H130" s="102">
        <f t="shared" si="49"/>
        <v>231526.69293974986</v>
      </c>
    </row>
    <row r="131" spans="1:8" x14ac:dyDescent="0.25">
      <c r="A131" s="264"/>
      <c r="B131" s="259" t="s">
        <v>471</v>
      </c>
      <c r="C131" s="259"/>
      <c r="D131" s="266">
        <v>0</v>
      </c>
      <c r="E131" s="266">
        <v>0</v>
      </c>
      <c r="F131" s="266">
        <v>0</v>
      </c>
      <c r="G131" s="266">
        <v>0</v>
      </c>
      <c r="H131" s="266">
        <v>0</v>
      </c>
    </row>
    <row r="132" spans="1:8" x14ac:dyDescent="0.25">
      <c r="A132" s="264"/>
      <c r="B132" s="259" t="s">
        <v>494</v>
      </c>
      <c r="C132" s="259"/>
      <c r="D132" s="266"/>
      <c r="E132" s="260">
        <f>'One Time NonRes Alloc 2017'!F26</f>
        <v>221244.59993599998</v>
      </c>
      <c r="F132" s="266"/>
      <c r="G132" s="266"/>
      <c r="H132" s="266"/>
    </row>
    <row r="133" spans="1:8" x14ac:dyDescent="0.25">
      <c r="A133" s="259"/>
      <c r="B133" s="259" t="s">
        <v>492</v>
      </c>
      <c r="C133" s="267"/>
      <c r="D133" s="482">
        <v>-214.03711678717517</v>
      </c>
      <c r="E133" s="482">
        <v>10496.130120537031</v>
      </c>
      <c r="F133" s="260">
        <v>0</v>
      </c>
      <c r="G133" s="260">
        <v>0</v>
      </c>
      <c r="H133" s="260">
        <v>0</v>
      </c>
    </row>
    <row r="134" spans="1:8" x14ac:dyDescent="0.25">
      <c r="B134" s="46" t="s">
        <v>473</v>
      </c>
      <c r="D134" s="261">
        <f t="shared" ref="D134:H134" si="50">SUM(D131:D133)</f>
        <v>-214.03711678717517</v>
      </c>
      <c r="E134" s="261">
        <f t="shared" si="50"/>
        <v>231740.73005653702</v>
      </c>
      <c r="F134" s="261">
        <f t="shared" si="50"/>
        <v>0</v>
      </c>
      <c r="G134" s="261">
        <f t="shared" si="50"/>
        <v>0</v>
      </c>
      <c r="H134" s="261">
        <f t="shared" si="50"/>
        <v>0</v>
      </c>
    </row>
    <row r="135" spans="1:8" x14ac:dyDescent="0.25">
      <c r="B135" s="46" t="s">
        <v>474</v>
      </c>
      <c r="D135" s="102">
        <f t="shared" ref="D135:H135" si="51">D130+D134</f>
        <v>-214.03711678717517</v>
      </c>
      <c r="E135" s="102">
        <f t="shared" si="51"/>
        <v>231526.69293974986</v>
      </c>
      <c r="F135" s="102">
        <f t="shared" si="51"/>
        <v>231526.69293974986</v>
      </c>
      <c r="G135" s="102">
        <f t="shared" si="51"/>
        <v>231526.69293974986</v>
      </c>
      <c r="H135" s="102">
        <f t="shared" si="51"/>
        <v>231526.69293974986</v>
      </c>
    </row>
    <row r="136" spans="1:8" x14ac:dyDescent="0.25">
      <c r="D136" s="102"/>
      <c r="E136" s="102"/>
      <c r="F136" s="102"/>
      <c r="G136" s="102"/>
      <c r="H136" s="102"/>
    </row>
    <row r="137" spans="1:8" x14ac:dyDescent="0.25">
      <c r="A137" s="215" t="s">
        <v>496</v>
      </c>
      <c r="C137" s="167">
        <v>18237331</v>
      </c>
      <c r="F137" s="64"/>
      <c r="G137" s="64"/>
      <c r="H137" s="64"/>
    </row>
    <row r="138" spans="1:8" x14ac:dyDescent="0.25">
      <c r="B138" s="46" t="s">
        <v>470</v>
      </c>
      <c r="C138" s="167">
        <v>25400731</v>
      </c>
      <c r="D138" s="253">
        <v>0</v>
      </c>
      <c r="E138" s="102">
        <f t="shared" ref="E138:H138" si="52">D143</f>
        <v>126.81378479105609</v>
      </c>
      <c r="F138" s="102">
        <f t="shared" si="52"/>
        <v>45813.179120149296</v>
      </c>
      <c r="G138" s="102">
        <f t="shared" si="52"/>
        <v>45813.179120149296</v>
      </c>
      <c r="H138" s="102">
        <f t="shared" si="52"/>
        <v>45813.179120149296</v>
      </c>
    </row>
    <row r="139" spans="1:8" x14ac:dyDescent="0.25">
      <c r="A139" s="264"/>
      <c r="B139" s="259" t="s">
        <v>471</v>
      </c>
      <c r="C139" s="259"/>
      <c r="D139" s="266">
        <v>0</v>
      </c>
      <c r="E139" s="266">
        <v>0</v>
      </c>
      <c r="F139" s="266">
        <v>0</v>
      </c>
      <c r="G139" s="266">
        <v>0</v>
      </c>
      <c r="H139" s="266">
        <v>0</v>
      </c>
    </row>
    <row r="140" spans="1:8" x14ac:dyDescent="0.25">
      <c r="A140" s="264"/>
      <c r="B140" s="259" t="s">
        <v>494</v>
      </c>
      <c r="C140" s="259"/>
      <c r="D140" s="266"/>
      <c r="E140" s="260">
        <f>'One Time NonRes Alloc 2017'!G26</f>
        <v>42824.864260000002</v>
      </c>
      <c r="F140" s="266"/>
      <c r="G140" s="266"/>
      <c r="H140" s="266"/>
    </row>
    <row r="141" spans="1:8" x14ac:dyDescent="0.25">
      <c r="A141" s="259"/>
      <c r="B141" s="259" t="s">
        <v>492</v>
      </c>
      <c r="C141" s="267"/>
      <c r="D141" s="482">
        <v>126.81378479105609</v>
      </c>
      <c r="E141" s="482">
        <v>2861.5010753582378</v>
      </c>
      <c r="F141" s="260">
        <v>0</v>
      </c>
      <c r="G141" s="260">
        <v>0</v>
      </c>
      <c r="H141" s="260">
        <v>0</v>
      </c>
    </row>
    <row r="142" spans="1:8" x14ac:dyDescent="0.25">
      <c r="B142" s="46" t="s">
        <v>473</v>
      </c>
      <c r="D142" s="261">
        <f t="shared" ref="D142:H142" si="53">SUM(D139:D141)</f>
        <v>126.81378479105609</v>
      </c>
      <c r="E142" s="261">
        <f t="shared" si="53"/>
        <v>45686.365335358241</v>
      </c>
      <c r="F142" s="261">
        <f t="shared" si="53"/>
        <v>0</v>
      </c>
      <c r="G142" s="261">
        <f t="shared" si="53"/>
        <v>0</v>
      </c>
      <c r="H142" s="261">
        <f t="shared" si="53"/>
        <v>0</v>
      </c>
    </row>
    <row r="143" spans="1:8" x14ac:dyDescent="0.25">
      <c r="B143" s="46" t="s">
        <v>474</v>
      </c>
      <c r="D143" s="102">
        <f t="shared" ref="D143:H143" si="54">D138+D142</f>
        <v>126.81378479105609</v>
      </c>
      <c r="E143" s="102">
        <f t="shared" si="54"/>
        <v>45813.179120149296</v>
      </c>
      <c r="F143" s="102">
        <f t="shared" si="54"/>
        <v>45813.179120149296</v>
      </c>
      <c r="G143" s="102">
        <f t="shared" si="54"/>
        <v>45813.179120149296</v>
      </c>
      <c r="H143" s="102">
        <f t="shared" si="54"/>
        <v>45813.179120149296</v>
      </c>
    </row>
    <row r="144" spans="1:8" x14ac:dyDescent="0.25">
      <c r="D144" s="102"/>
      <c r="E144" s="102"/>
      <c r="F144" s="102"/>
      <c r="G144" s="102"/>
      <c r="H144" s="102"/>
    </row>
    <row r="145" spans="1:8" x14ac:dyDescent="0.25">
      <c r="A145" s="215" t="s">
        <v>497</v>
      </c>
      <c r="C145" s="67">
        <v>18238211</v>
      </c>
      <c r="F145" s="64"/>
      <c r="G145" s="64"/>
      <c r="H145" s="64"/>
    </row>
    <row r="146" spans="1:8" x14ac:dyDescent="0.25">
      <c r="B146" s="46" t="s">
        <v>470</v>
      </c>
      <c r="C146" s="67">
        <v>25400451</v>
      </c>
      <c r="D146" s="253">
        <v>-31078.65</v>
      </c>
      <c r="E146" s="102">
        <f>D150</f>
        <v>-31636.339219031099</v>
      </c>
      <c r="F146" s="102">
        <f>E150</f>
        <v>-31366.481197420351</v>
      </c>
      <c r="G146" s="102">
        <f>F150</f>
        <v>-31366.481197420351</v>
      </c>
      <c r="H146" s="102">
        <f t="shared" ref="H146" si="55">G150</f>
        <v>-31366.481197420351</v>
      </c>
    </row>
    <row r="147" spans="1:8" x14ac:dyDescent="0.25">
      <c r="A147" s="264"/>
      <c r="B147" s="259" t="s">
        <v>471</v>
      </c>
      <c r="C147" s="259"/>
      <c r="D147" s="266">
        <v>0</v>
      </c>
      <c r="E147" s="266">
        <v>0</v>
      </c>
      <c r="F147" s="266">
        <v>0</v>
      </c>
      <c r="G147" s="266">
        <v>0</v>
      </c>
      <c r="H147" s="266">
        <v>0</v>
      </c>
    </row>
    <row r="148" spans="1:8" x14ac:dyDescent="0.25">
      <c r="A148" s="259"/>
      <c r="B148" s="259" t="s">
        <v>492</v>
      </c>
      <c r="C148" s="267"/>
      <c r="D148" s="482">
        <v>-557.68921903109901</v>
      </c>
      <c r="E148" s="482">
        <v>269.85802161074702</v>
      </c>
      <c r="F148" s="260">
        <v>0</v>
      </c>
      <c r="G148" s="260">
        <v>0</v>
      </c>
      <c r="H148" s="260">
        <v>0</v>
      </c>
    </row>
    <row r="149" spans="1:8" x14ac:dyDescent="0.25">
      <c r="B149" s="46" t="s">
        <v>473</v>
      </c>
      <c r="D149" s="261">
        <f t="shared" ref="D149:H149" si="56">SUM(D147:D148)</f>
        <v>-557.68921903109901</v>
      </c>
      <c r="E149" s="261">
        <f t="shared" si="56"/>
        <v>269.85802161074702</v>
      </c>
      <c r="F149" s="261">
        <f t="shared" si="56"/>
        <v>0</v>
      </c>
      <c r="G149" s="261">
        <f t="shared" si="56"/>
        <v>0</v>
      </c>
      <c r="H149" s="261">
        <f t="shared" si="56"/>
        <v>0</v>
      </c>
    </row>
    <row r="150" spans="1:8" x14ac:dyDescent="0.25">
      <c r="B150" s="46" t="s">
        <v>474</v>
      </c>
      <c r="D150" s="102">
        <f t="shared" ref="D150:H150" si="57">D146+D149</f>
        <v>-31636.339219031099</v>
      </c>
      <c r="E150" s="102">
        <f t="shared" si="57"/>
        <v>-31366.481197420351</v>
      </c>
      <c r="F150" s="102">
        <f t="shared" si="57"/>
        <v>-31366.481197420351</v>
      </c>
      <c r="G150" s="102">
        <f t="shared" si="57"/>
        <v>-31366.481197420351</v>
      </c>
      <c r="H150" s="102">
        <f t="shared" si="57"/>
        <v>-31366.481197420351</v>
      </c>
    </row>
    <row r="151" spans="1:8" x14ac:dyDescent="0.25">
      <c r="D151" s="102"/>
      <c r="E151" s="102"/>
      <c r="F151" s="102"/>
      <c r="G151" s="102"/>
      <c r="H151" s="102"/>
    </row>
    <row r="152" spans="1:8" x14ac:dyDescent="0.25">
      <c r="A152" s="215" t="s">
        <v>498</v>
      </c>
      <c r="C152" s="67">
        <v>18238221</v>
      </c>
      <c r="F152" s="64"/>
      <c r="G152" s="64"/>
      <c r="H152" s="64"/>
    </row>
    <row r="153" spans="1:8" x14ac:dyDescent="0.25">
      <c r="B153" s="46" t="s">
        <v>470</v>
      </c>
      <c r="C153" s="67">
        <v>25400461</v>
      </c>
      <c r="D153" s="253">
        <v>-13054.07</v>
      </c>
      <c r="E153" s="102">
        <f>D157</f>
        <v>-13439.469745565188</v>
      </c>
      <c r="F153" s="102">
        <f>E157</f>
        <v>-13890.380805339986</v>
      </c>
      <c r="G153" s="102">
        <f>F157</f>
        <v>-13890.380805339986</v>
      </c>
      <c r="H153" s="102">
        <f t="shared" ref="H153" si="58">G157</f>
        <v>-13890.380805339986</v>
      </c>
    </row>
    <row r="154" spans="1:8" x14ac:dyDescent="0.25">
      <c r="A154" s="264"/>
      <c r="B154" s="259" t="s">
        <v>471</v>
      </c>
      <c r="C154" s="259"/>
      <c r="D154" s="266">
        <v>0</v>
      </c>
      <c r="E154" s="266">
        <v>0</v>
      </c>
      <c r="F154" s="266">
        <v>0</v>
      </c>
      <c r="G154" s="266">
        <v>0</v>
      </c>
      <c r="H154" s="266">
        <v>0</v>
      </c>
    </row>
    <row r="155" spans="1:8" x14ac:dyDescent="0.25">
      <c r="A155" s="259"/>
      <c r="B155" s="259" t="s">
        <v>492</v>
      </c>
      <c r="C155" s="267"/>
      <c r="D155" s="482">
        <v>-385.39974556518763</v>
      </c>
      <c r="E155" s="482">
        <v>-450.91105977479793</v>
      </c>
      <c r="F155" s="260">
        <v>0</v>
      </c>
      <c r="G155" s="260">
        <v>0</v>
      </c>
      <c r="H155" s="260">
        <v>0</v>
      </c>
    </row>
    <row r="156" spans="1:8" x14ac:dyDescent="0.25">
      <c r="B156" s="46" t="s">
        <v>473</v>
      </c>
      <c r="D156" s="261">
        <f t="shared" ref="D156:H156" si="59">SUM(D154:D155)</f>
        <v>-385.39974556518763</v>
      </c>
      <c r="E156" s="261">
        <f t="shared" si="59"/>
        <v>-450.91105977479793</v>
      </c>
      <c r="F156" s="261">
        <f t="shared" si="59"/>
        <v>0</v>
      </c>
      <c r="G156" s="261">
        <f t="shared" si="59"/>
        <v>0</v>
      </c>
      <c r="H156" s="261">
        <f t="shared" si="59"/>
        <v>0</v>
      </c>
    </row>
    <row r="157" spans="1:8" x14ac:dyDescent="0.25">
      <c r="B157" s="46" t="s">
        <v>474</v>
      </c>
      <c r="D157" s="102">
        <f t="shared" ref="D157:H157" si="60">D153+D156</f>
        <v>-13439.469745565188</v>
      </c>
      <c r="E157" s="102">
        <f t="shared" si="60"/>
        <v>-13890.380805339986</v>
      </c>
      <c r="F157" s="102">
        <f t="shared" si="60"/>
        <v>-13890.380805339986</v>
      </c>
      <c r="G157" s="102">
        <f t="shared" si="60"/>
        <v>-13890.380805339986</v>
      </c>
      <c r="H157" s="102">
        <f t="shared" si="60"/>
        <v>-13890.380805339986</v>
      </c>
    </row>
    <row r="158" spans="1:8" x14ac:dyDescent="0.25">
      <c r="D158" s="102"/>
      <c r="E158" s="102"/>
      <c r="F158" s="102"/>
      <c r="G158" s="102"/>
      <c r="H158" s="102"/>
    </row>
    <row r="159" spans="1:8" x14ac:dyDescent="0.25">
      <c r="A159" s="215" t="s">
        <v>499</v>
      </c>
      <c r="C159" s="67">
        <v>18237401</v>
      </c>
      <c r="F159" s="64"/>
      <c r="G159" s="64"/>
      <c r="H159" s="64"/>
    </row>
    <row r="160" spans="1:8" x14ac:dyDescent="0.25">
      <c r="B160" s="46" t="s">
        <v>470</v>
      </c>
      <c r="C160" s="67">
        <v>25400691</v>
      </c>
      <c r="D160" s="253">
        <v>0</v>
      </c>
      <c r="E160" s="102">
        <f>D165</f>
        <v>-40.18143303371297</v>
      </c>
      <c r="F160" s="102">
        <f>E165</f>
        <v>47514.415613327503</v>
      </c>
      <c r="G160" s="102">
        <f>F165</f>
        <v>47514.415613327503</v>
      </c>
      <c r="H160" s="102">
        <f t="shared" ref="H160" si="61">G165</f>
        <v>47514.415613327503</v>
      </c>
    </row>
    <row r="161" spans="1:8" x14ac:dyDescent="0.25">
      <c r="A161" s="264"/>
      <c r="B161" s="259" t="s">
        <v>471</v>
      </c>
      <c r="C161" s="259"/>
      <c r="D161" s="266">
        <v>0</v>
      </c>
      <c r="E161" s="266">
        <v>0</v>
      </c>
      <c r="F161" s="266">
        <v>0</v>
      </c>
      <c r="G161" s="266">
        <v>0</v>
      </c>
      <c r="H161" s="266">
        <v>0</v>
      </c>
    </row>
    <row r="162" spans="1:8" x14ac:dyDescent="0.25">
      <c r="A162" s="264"/>
      <c r="B162" s="259" t="s">
        <v>494</v>
      </c>
      <c r="C162" s="259"/>
      <c r="D162" s="266"/>
      <c r="E162" s="260">
        <f>'One Time NonRes Alloc 2017'!H26</f>
        <v>45353.079138000001</v>
      </c>
      <c r="F162" s="266"/>
      <c r="G162" s="266"/>
      <c r="H162" s="266"/>
    </row>
    <row r="163" spans="1:8" x14ac:dyDescent="0.25">
      <c r="A163" s="259"/>
      <c r="B163" s="259" t="s">
        <v>492</v>
      </c>
      <c r="C163" s="267"/>
      <c r="D163" s="482">
        <v>-40.18143303371297</v>
      </c>
      <c r="E163" s="482">
        <v>2201.5179083612129</v>
      </c>
      <c r="F163" s="260">
        <v>0</v>
      </c>
      <c r="G163" s="260">
        <v>0</v>
      </c>
      <c r="H163" s="260">
        <v>0</v>
      </c>
    </row>
    <row r="164" spans="1:8" x14ac:dyDescent="0.25">
      <c r="B164" s="46" t="s">
        <v>473</v>
      </c>
      <c r="D164" s="261">
        <f t="shared" ref="D164:H164" si="62">SUM(D161:D163)</f>
        <v>-40.18143303371297</v>
      </c>
      <c r="E164" s="261">
        <f t="shared" si="62"/>
        <v>47554.597046361218</v>
      </c>
      <c r="F164" s="261">
        <f t="shared" si="62"/>
        <v>0</v>
      </c>
      <c r="G164" s="261">
        <f t="shared" si="62"/>
        <v>0</v>
      </c>
      <c r="H164" s="261">
        <f t="shared" si="62"/>
        <v>0</v>
      </c>
    </row>
    <row r="165" spans="1:8" x14ac:dyDescent="0.25">
      <c r="B165" s="46" t="s">
        <v>474</v>
      </c>
      <c r="D165" s="102">
        <f t="shared" ref="D165:H165" si="63">D160+D164</f>
        <v>-40.18143303371297</v>
      </c>
      <c r="E165" s="102">
        <f t="shared" si="63"/>
        <v>47514.415613327503</v>
      </c>
      <c r="F165" s="102">
        <f t="shared" si="63"/>
        <v>47514.415613327503</v>
      </c>
      <c r="G165" s="102">
        <f t="shared" si="63"/>
        <v>47514.415613327503</v>
      </c>
      <c r="H165" s="102">
        <f t="shared" si="63"/>
        <v>47514.415613327503</v>
      </c>
    </row>
    <row r="166" spans="1:8" x14ac:dyDescent="0.25">
      <c r="D166" s="102"/>
      <c r="E166" s="102"/>
      <c r="F166" s="102"/>
      <c r="G166" s="102"/>
      <c r="H166" s="102"/>
    </row>
    <row r="167" spans="1:8" s="258" customFormat="1" x14ac:dyDescent="0.25">
      <c r="A167" s="257" t="s">
        <v>500</v>
      </c>
      <c r="D167" s="268"/>
      <c r="E167" s="268"/>
      <c r="F167" s="268"/>
      <c r="G167" s="268"/>
      <c r="H167" s="268"/>
    </row>
    <row r="168" spans="1:8" x14ac:dyDescent="0.25">
      <c r="A168" s="1" t="s">
        <v>469</v>
      </c>
      <c r="C168" s="167">
        <v>18237451</v>
      </c>
    </row>
    <row r="169" spans="1:8" x14ac:dyDescent="0.25">
      <c r="B169" s="46" t="s">
        <v>470</v>
      </c>
      <c r="C169" s="167">
        <v>25400851</v>
      </c>
      <c r="D169" s="253">
        <v>0</v>
      </c>
      <c r="E169" s="102">
        <f t="shared" ref="E169:H169" si="64">D173</f>
        <v>0</v>
      </c>
      <c r="F169" s="102">
        <f t="shared" si="64"/>
        <v>0</v>
      </c>
      <c r="G169" s="102">
        <f t="shared" si="64"/>
        <v>0</v>
      </c>
      <c r="H169" s="102">
        <f t="shared" si="64"/>
        <v>0</v>
      </c>
    </row>
    <row r="170" spans="1:8" x14ac:dyDescent="0.25">
      <c r="B170" s="259" t="s">
        <v>471</v>
      </c>
      <c r="C170" s="167"/>
      <c r="D170" s="102"/>
      <c r="E170" s="102"/>
      <c r="F170" s="102"/>
      <c r="G170" s="102"/>
      <c r="H170" s="102"/>
    </row>
    <row r="171" spans="1:8" x14ac:dyDescent="0.25">
      <c r="B171" s="259" t="s">
        <v>472</v>
      </c>
      <c r="D171" s="260">
        <v>0</v>
      </c>
      <c r="E171" s="260">
        <v>0</v>
      </c>
      <c r="F171" s="260">
        <v>0</v>
      </c>
      <c r="G171" s="260">
        <v>0</v>
      </c>
      <c r="H171" s="260">
        <v>0</v>
      </c>
    </row>
    <row r="172" spans="1:8" x14ac:dyDescent="0.25">
      <c r="B172" s="46" t="s">
        <v>473</v>
      </c>
      <c r="D172" s="261">
        <f t="shared" ref="D172:H172" si="65">SUM(D170:D171)</f>
        <v>0</v>
      </c>
      <c r="E172" s="261">
        <f t="shared" si="65"/>
        <v>0</v>
      </c>
      <c r="F172" s="261">
        <f t="shared" si="65"/>
        <v>0</v>
      </c>
      <c r="G172" s="261">
        <f t="shared" si="65"/>
        <v>0</v>
      </c>
      <c r="H172" s="261">
        <f t="shared" si="65"/>
        <v>0</v>
      </c>
    </row>
    <row r="173" spans="1:8" x14ac:dyDescent="0.25">
      <c r="B173" s="46" t="s">
        <v>474</v>
      </c>
      <c r="D173" s="102">
        <f t="shared" ref="D173:H173" si="66">D169+D172</f>
        <v>0</v>
      </c>
      <c r="E173" s="102">
        <f t="shared" si="66"/>
        <v>0</v>
      </c>
      <c r="F173" s="102">
        <f t="shared" si="66"/>
        <v>0</v>
      </c>
      <c r="G173" s="102">
        <f t="shared" si="66"/>
        <v>0</v>
      </c>
      <c r="H173" s="102">
        <f t="shared" si="66"/>
        <v>0</v>
      </c>
    </row>
    <row r="174" spans="1:8" x14ac:dyDescent="0.25">
      <c r="C174" s="167"/>
      <c r="F174" s="64"/>
      <c r="G174" s="64"/>
      <c r="H174" s="64"/>
    </row>
    <row r="175" spans="1:8" x14ac:dyDescent="0.25">
      <c r="A175" s="1" t="s">
        <v>475</v>
      </c>
      <c r="C175" s="167">
        <v>18237471</v>
      </c>
      <c r="F175" s="64"/>
      <c r="G175" s="64"/>
      <c r="H175" s="64"/>
    </row>
    <row r="176" spans="1:8" x14ac:dyDescent="0.25">
      <c r="B176" s="46" t="s">
        <v>470</v>
      </c>
      <c r="C176" s="167">
        <v>25400871</v>
      </c>
      <c r="D176" s="253">
        <v>0</v>
      </c>
      <c r="E176" s="102">
        <f t="shared" ref="E176:H176" si="67">D180</f>
        <v>0</v>
      </c>
      <c r="F176" s="102">
        <f t="shared" si="67"/>
        <v>0</v>
      </c>
      <c r="G176" s="102">
        <f t="shared" si="67"/>
        <v>0</v>
      </c>
      <c r="H176" s="102">
        <f t="shared" si="67"/>
        <v>0</v>
      </c>
    </row>
    <row r="177" spans="1:8" x14ac:dyDescent="0.25">
      <c r="B177" s="259" t="s">
        <v>471</v>
      </c>
      <c r="C177" s="167"/>
      <c r="D177" s="102"/>
      <c r="E177" s="102"/>
      <c r="F177" s="102"/>
      <c r="G177" s="102"/>
      <c r="H177" s="102"/>
    </row>
    <row r="178" spans="1:8" x14ac:dyDescent="0.25">
      <c r="B178" s="259" t="s">
        <v>472</v>
      </c>
      <c r="D178" s="260">
        <v>0</v>
      </c>
      <c r="E178" s="260">
        <v>0</v>
      </c>
      <c r="F178" s="260">
        <v>0</v>
      </c>
      <c r="G178" s="260">
        <v>0</v>
      </c>
      <c r="H178" s="260">
        <v>0</v>
      </c>
    </row>
    <row r="179" spans="1:8" x14ac:dyDescent="0.25">
      <c r="B179" s="46" t="s">
        <v>473</v>
      </c>
      <c r="D179" s="261">
        <f t="shared" ref="D179:H179" si="68">SUM(D177:D178)</f>
        <v>0</v>
      </c>
      <c r="E179" s="261">
        <f t="shared" si="68"/>
        <v>0</v>
      </c>
      <c r="F179" s="261">
        <f t="shared" si="68"/>
        <v>0</v>
      </c>
      <c r="G179" s="261">
        <f t="shared" si="68"/>
        <v>0</v>
      </c>
      <c r="H179" s="261">
        <f t="shared" si="68"/>
        <v>0</v>
      </c>
    </row>
    <row r="180" spans="1:8" x14ac:dyDescent="0.25">
      <c r="B180" s="46" t="s">
        <v>474</v>
      </c>
      <c r="D180" s="102">
        <f t="shared" ref="D180:H180" si="69">D176+D179</f>
        <v>0</v>
      </c>
      <c r="E180" s="102">
        <f t="shared" si="69"/>
        <v>0</v>
      </c>
      <c r="F180" s="102">
        <f t="shared" si="69"/>
        <v>0</v>
      </c>
      <c r="G180" s="102">
        <f t="shared" si="69"/>
        <v>0</v>
      </c>
      <c r="H180" s="102">
        <f t="shared" si="69"/>
        <v>0</v>
      </c>
    </row>
    <row r="181" spans="1:8" x14ac:dyDescent="0.25">
      <c r="D181" s="102"/>
      <c r="E181" s="102"/>
      <c r="F181" s="102"/>
      <c r="G181" s="102"/>
      <c r="H181" s="102"/>
    </row>
    <row r="182" spans="1:8" x14ac:dyDescent="0.25">
      <c r="A182" s="1" t="s">
        <v>477</v>
      </c>
      <c r="C182" s="167">
        <v>18237461</v>
      </c>
      <c r="D182" s="102"/>
      <c r="E182" s="102"/>
      <c r="F182" s="102"/>
      <c r="G182" s="102"/>
      <c r="H182" s="102"/>
    </row>
    <row r="183" spans="1:8" x14ac:dyDescent="0.25">
      <c r="B183" s="46" t="s">
        <v>470</v>
      </c>
      <c r="C183" s="167">
        <v>25400861</v>
      </c>
      <c r="D183" s="253">
        <v>0</v>
      </c>
      <c r="E183" s="102">
        <f t="shared" ref="E183:H183" si="70">D187</f>
        <v>0</v>
      </c>
      <c r="F183" s="102">
        <f t="shared" si="70"/>
        <v>0</v>
      </c>
      <c r="G183" s="102">
        <f t="shared" si="70"/>
        <v>0</v>
      </c>
      <c r="H183" s="102">
        <f t="shared" si="70"/>
        <v>0</v>
      </c>
    </row>
    <row r="184" spans="1:8" x14ac:dyDescent="0.25">
      <c r="B184" s="259" t="s">
        <v>471</v>
      </c>
      <c r="C184" s="263"/>
      <c r="D184" s="102"/>
      <c r="E184" s="102"/>
      <c r="F184" s="102"/>
      <c r="G184" s="102"/>
      <c r="H184" s="102"/>
    </row>
    <row r="185" spans="1:8" x14ac:dyDescent="0.25">
      <c r="B185" s="259" t="s">
        <v>472</v>
      </c>
      <c r="D185" s="260">
        <v>0</v>
      </c>
      <c r="E185" s="260">
        <v>0</v>
      </c>
      <c r="F185" s="260">
        <v>0</v>
      </c>
      <c r="G185" s="260">
        <v>0</v>
      </c>
      <c r="H185" s="260">
        <v>0</v>
      </c>
    </row>
    <row r="186" spans="1:8" x14ac:dyDescent="0.25">
      <c r="B186" s="46" t="s">
        <v>473</v>
      </c>
      <c r="D186" s="261">
        <f t="shared" ref="D186:H186" si="71">SUM(D184:D185)</f>
        <v>0</v>
      </c>
      <c r="E186" s="261">
        <f t="shared" si="71"/>
        <v>0</v>
      </c>
      <c r="F186" s="261">
        <f t="shared" si="71"/>
        <v>0</v>
      </c>
      <c r="G186" s="261">
        <f t="shared" si="71"/>
        <v>0</v>
      </c>
      <c r="H186" s="261">
        <f t="shared" si="71"/>
        <v>0</v>
      </c>
    </row>
    <row r="187" spans="1:8" x14ac:dyDescent="0.25">
      <c r="B187" s="46" t="s">
        <v>474</v>
      </c>
      <c r="D187" s="102">
        <f t="shared" ref="D187:H187" si="72">D183+D186</f>
        <v>0</v>
      </c>
      <c r="E187" s="102">
        <f t="shared" si="72"/>
        <v>0</v>
      </c>
      <c r="F187" s="102">
        <f t="shared" si="72"/>
        <v>0</v>
      </c>
      <c r="G187" s="102">
        <f t="shared" si="72"/>
        <v>0</v>
      </c>
      <c r="H187" s="102">
        <f t="shared" si="72"/>
        <v>0</v>
      </c>
    </row>
    <row r="188" spans="1:8" x14ac:dyDescent="0.25">
      <c r="D188" s="102"/>
      <c r="E188" s="102"/>
      <c r="F188" s="102"/>
      <c r="G188" s="102"/>
      <c r="H188" s="102"/>
    </row>
    <row r="189" spans="1:8" x14ac:dyDescent="0.25">
      <c r="A189" s="1" t="s">
        <v>478</v>
      </c>
      <c r="C189" s="167">
        <v>18237501</v>
      </c>
      <c r="D189" s="102"/>
      <c r="E189" s="102"/>
      <c r="F189" s="102"/>
      <c r="G189" s="102"/>
      <c r="H189" s="102"/>
    </row>
    <row r="190" spans="1:8" x14ac:dyDescent="0.25">
      <c r="B190" s="46" t="s">
        <v>470</v>
      </c>
      <c r="C190" s="167">
        <v>25400901</v>
      </c>
      <c r="D190" s="253">
        <v>0</v>
      </c>
      <c r="E190" s="102">
        <f t="shared" ref="E190:H190" si="73">D194</f>
        <v>0</v>
      </c>
      <c r="F190" s="102">
        <f t="shared" si="73"/>
        <v>0</v>
      </c>
      <c r="G190" s="102">
        <f t="shared" si="73"/>
        <v>0</v>
      </c>
      <c r="H190" s="102">
        <f t="shared" si="73"/>
        <v>0</v>
      </c>
    </row>
    <row r="191" spans="1:8" x14ac:dyDescent="0.25">
      <c r="B191" s="259" t="s">
        <v>471</v>
      </c>
      <c r="C191" s="263"/>
      <c r="D191" s="102"/>
      <c r="E191" s="102"/>
      <c r="F191" s="102"/>
      <c r="G191" s="102"/>
      <c r="H191" s="102"/>
    </row>
    <row r="192" spans="1:8" ht="12.75" customHeight="1" x14ac:dyDescent="0.25">
      <c r="B192" s="259" t="s">
        <v>472</v>
      </c>
      <c r="D192" s="260">
        <v>0</v>
      </c>
      <c r="E192" s="260">
        <v>0</v>
      </c>
      <c r="F192" s="260">
        <v>0</v>
      </c>
      <c r="G192" s="260">
        <v>0</v>
      </c>
      <c r="H192" s="260">
        <v>0</v>
      </c>
    </row>
    <row r="193" spans="1:8" x14ac:dyDescent="0.25">
      <c r="B193" s="46" t="s">
        <v>473</v>
      </c>
      <c r="D193" s="261">
        <f t="shared" ref="D193:H193" si="74">SUM(D191:D192)</f>
        <v>0</v>
      </c>
      <c r="E193" s="261">
        <f t="shared" si="74"/>
        <v>0</v>
      </c>
      <c r="F193" s="261">
        <f t="shared" si="74"/>
        <v>0</v>
      </c>
      <c r="G193" s="261">
        <f t="shared" si="74"/>
        <v>0</v>
      </c>
      <c r="H193" s="261">
        <f t="shared" si="74"/>
        <v>0</v>
      </c>
    </row>
    <row r="194" spans="1:8" x14ac:dyDescent="0.25">
      <c r="B194" s="46" t="s">
        <v>474</v>
      </c>
      <c r="D194" s="102">
        <f t="shared" ref="D194:H194" si="75">D190+D193</f>
        <v>0</v>
      </c>
      <c r="E194" s="102">
        <f t="shared" si="75"/>
        <v>0</v>
      </c>
      <c r="F194" s="102">
        <f t="shared" si="75"/>
        <v>0</v>
      </c>
      <c r="G194" s="102">
        <f t="shared" si="75"/>
        <v>0</v>
      </c>
      <c r="H194" s="102">
        <f t="shared" si="75"/>
        <v>0</v>
      </c>
    </row>
    <row r="195" spans="1:8" x14ac:dyDescent="0.25">
      <c r="D195" s="102"/>
      <c r="E195" s="102"/>
      <c r="F195" s="102"/>
      <c r="G195" s="102"/>
      <c r="H195" s="102"/>
    </row>
    <row r="196" spans="1:8" x14ac:dyDescent="0.25">
      <c r="A196" s="1" t="s">
        <v>479</v>
      </c>
      <c r="C196" s="167">
        <v>18237491</v>
      </c>
      <c r="F196" s="64"/>
      <c r="G196" s="64"/>
      <c r="H196" s="64"/>
    </row>
    <row r="197" spans="1:8" x14ac:dyDescent="0.25">
      <c r="B197" s="46" t="s">
        <v>470</v>
      </c>
      <c r="C197" s="167">
        <v>25400891</v>
      </c>
      <c r="D197" s="253">
        <v>0</v>
      </c>
      <c r="E197" s="102">
        <f t="shared" ref="E197:H197" si="76">D201</f>
        <v>0</v>
      </c>
      <c r="F197" s="102">
        <f t="shared" si="76"/>
        <v>0</v>
      </c>
      <c r="G197" s="102">
        <f t="shared" si="76"/>
        <v>0</v>
      </c>
      <c r="H197" s="102">
        <f t="shared" si="76"/>
        <v>0</v>
      </c>
    </row>
    <row r="198" spans="1:8" x14ac:dyDescent="0.25">
      <c r="B198" s="259" t="s">
        <v>471</v>
      </c>
      <c r="C198" s="167"/>
      <c r="D198" s="102"/>
      <c r="E198" s="102"/>
      <c r="F198" s="102"/>
      <c r="G198" s="102"/>
      <c r="H198" s="102"/>
    </row>
    <row r="199" spans="1:8" x14ac:dyDescent="0.25">
      <c r="B199" s="259" t="s">
        <v>472</v>
      </c>
      <c r="D199" s="260">
        <v>0</v>
      </c>
      <c r="E199" s="260">
        <v>0</v>
      </c>
      <c r="F199" s="260">
        <v>0</v>
      </c>
      <c r="G199" s="260">
        <v>0</v>
      </c>
      <c r="H199" s="260">
        <v>0</v>
      </c>
    </row>
    <row r="200" spans="1:8" x14ac:dyDescent="0.25">
      <c r="B200" s="46" t="s">
        <v>473</v>
      </c>
      <c r="D200" s="261">
        <f t="shared" ref="D200:H200" si="77">SUM(D198:D199)</f>
        <v>0</v>
      </c>
      <c r="E200" s="261">
        <f t="shared" si="77"/>
        <v>0</v>
      </c>
      <c r="F200" s="261">
        <f t="shared" si="77"/>
        <v>0</v>
      </c>
      <c r="G200" s="261">
        <f t="shared" si="77"/>
        <v>0</v>
      </c>
      <c r="H200" s="261">
        <f t="shared" si="77"/>
        <v>0</v>
      </c>
    </row>
    <row r="201" spans="1:8" x14ac:dyDescent="0.25">
      <c r="B201" s="46" t="s">
        <v>474</v>
      </c>
      <c r="D201" s="102">
        <f t="shared" ref="D201:H201" si="78">D197+D200</f>
        <v>0</v>
      </c>
      <c r="E201" s="102">
        <f t="shared" si="78"/>
        <v>0</v>
      </c>
      <c r="F201" s="102">
        <f t="shared" si="78"/>
        <v>0</v>
      </c>
      <c r="G201" s="102">
        <f t="shared" si="78"/>
        <v>0</v>
      </c>
      <c r="H201" s="102">
        <f t="shared" si="78"/>
        <v>0</v>
      </c>
    </row>
    <row r="202" spans="1:8" x14ac:dyDescent="0.25">
      <c r="D202" s="102"/>
      <c r="E202" s="102"/>
      <c r="F202" s="102"/>
      <c r="G202" s="102"/>
      <c r="H202" s="102"/>
    </row>
    <row r="203" spans="1:8" x14ac:dyDescent="0.25">
      <c r="A203" s="1" t="s">
        <v>480</v>
      </c>
      <c r="C203" s="167">
        <v>18237481</v>
      </c>
      <c r="F203" s="64"/>
      <c r="G203" s="64"/>
      <c r="H203" s="64"/>
    </row>
    <row r="204" spans="1:8" x14ac:dyDescent="0.25">
      <c r="B204" s="46" t="s">
        <v>470</v>
      </c>
      <c r="C204" s="167">
        <v>25400881</v>
      </c>
      <c r="D204" s="253">
        <v>0</v>
      </c>
      <c r="E204" s="102">
        <f t="shared" ref="E204:H204" si="79">D208</f>
        <v>0</v>
      </c>
      <c r="F204" s="102">
        <f t="shared" si="79"/>
        <v>0</v>
      </c>
      <c r="G204" s="102">
        <f t="shared" si="79"/>
        <v>0</v>
      </c>
      <c r="H204" s="102">
        <f t="shared" si="79"/>
        <v>0</v>
      </c>
    </row>
    <row r="205" spans="1:8" x14ac:dyDescent="0.25">
      <c r="B205" s="259" t="s">
        <v>471</v>
      </c>
      <c r="C205" s="167"/>
      <c r="D205" s="102"/>
      <c r="E205" s="102"/>
      <c r="F205" s="102"/>
      <c r="G205" s="102"/>
      <c r="H205" s="102"/>
    </row>
    <row r="206" spans="1:8" x14ac:dyDescent="0.25">
      <c r="B206" s="259" t="s">
        <v>472</v>
      </c>
      <c r="D206" s="260">
        <v>0</v>
      </c>
      <c r="E206" s="260">
        <v>0</v>
      </c>
      <c r="F206" s="260">
        <v>0</v>
      </c>
      <c r="G206" s="260">
        <v>0</v>
      </c>
      <c r="H206" s="260">
        <v>0</v>
      </c>
    </row>
    <row r="207" spans="1:8" x14ac:dyDescent="0.25">
      <c r="B207" s="46" t="s">
        <v>473</v>
      </c>
      <c r="D207" s="261">
        <f t="shared" ref="D207:H207" si="80">SUM(D205:D206)</f>
        <v>0</v>
      </c>
      <c r="E207" s="261">
        <f t="shared" si="80"/>
        <v>0</v>
      </c>
      <c r="F207" s="261">
        <f t="shared" si="80"/>
        <v>0</v>
      </c>
      <c r="G207" s="261">
        <f t="shared" si="80"/>
        <v>0</v>
      </c>
      <c r="H207" s="261">
        <f t="shared" si="80"/>
        <v>0</v>
      </c>
    </row>
    <row r="208" spans="1:8" x14ac:dyDescent="0.25">
      <c r="B208" s="46" t="s">
        <v>474</v>
      </c>
      <c r="D208" s="102">
        <f t="shared" ref="D208:H208" si="81">D204+D207</f>
        <v>0</v>
      </c>
      <c r="E208" s="102">
        <f t="shared" si="81"/>
        <v>0</v>
      </c>
      <c r="F208" s="102">
        <f t="shared" si="81"/>
        <v>0</v>
      </c>
      <c r="G208" s="102">
        <f t="shared" si="81"/>
        <v>0</v>
      </c>
      <c r="H208" s="102">
        <f t="shared" si="81"/>
        <v>0</v>
      </c>
    </row>
    <row r="209" spans="1:8" x14ac:dyDescent="0.25">
      <c r="D209" s="102"/>
      <c r="E209" s="102"/>
      <c r="F209" s="102"/>
      <c r="G209" s="102"/>
      <c r="H209" s="102"/>
    </row>
    <row r="210" spans="1:8" x14ac:dyDescent="0.25">
      <c r="A210" s="1" t="s">
        <v>481</v>
      </c>
      <c r="C210" s="167">
        <v>18237191</v>
      </c>
      <c r="F210" s="64"/>
      <c r="G210" s="64"/>
      <c r="H210" s="64"/>
    </row>
    <row r="211" spans="1:8" x14ac:dyDescent="0.25">
      <c r="B211" s="46" t="s">
        <v>470</v>
      </c>
      <c r="C211" s="167"/>
      <c r="D211" s="253">
        <v>0</v>
      </c>
      <c r="E211" s="102">
        <f t="shared" ref="E211:H211" si="82">D215</f>
        <v>0</v>
      </c>
      <c r="F211" s="102">
        <f t="shared" si="82"/>
        <v>0</v>
      </c>
      <c r="G211" s="102">
        <f t="shared" si="82"/>
        <v>0</v>
      </c>
      <c r="H211" s="102">
        <f t="shared" si="82"/>
        <v>0</v>
      </c>
    </row>
    <row r="212" spans="1:8" x14ac:dyDescent="0.25">
      <c r="B212" s="259" t="s">
        <v>471</v>
      </c>
      <c r="C212" s="167"/>
      <c r="D212" s="102"/>
      <c r="E212" s="102"/>
      <c r="F212" s="102"/>
      <c r="G212" s="102"/>
      <c r="H212" s="102"/>
    </row>
    <row r="213" spans="1:8" x14ac:dyDescent="0.25">
      <c r="B213" s="259" t="s">
        <v>472</v>
      </c>
      <c r="D213" s="260">
        <v>0</v>
      </c>
      <c r="E213" s="260">
        <v>0</v>
      </c>
      <c r="F213" s="260">
        <v>0</v>
      </c>
      <c r="G213" s="260">
        <v>0</v>
      </c>
      <c r="H213" s="260">
        <v>0</v>
      </c>
    </row>
    <row r="214" spans="1:8" x14ac:dyDescent="0.25">
      <c r="B214" s="46" t="s">
        <v>473</v>
      </c>
      <c r="D214" s="261">
        <f t="shared" ref="D214:H214" si="83">SUM(D212:D213)</f>
        <v>0</v>
      </c>
      <c r="E214" s="261">
        <f t="shared" si="83"/>
        <v>0</v>
      </c>
      <c r="F214" s="261">
        <f t="shared" si="83"/>
        <v>0</v>
      </c>
      <c r="G214" s="261">
        <f t="shared" si="83"/>
        <v>0</v>
      </c>
      <c r="H214" s="261">
        <f t="shared" si="83"/>
        <v>0</v>
      </c>
    </row>
    <row r="215" spans="1:8" x14ac:dyDescent="0.25">
      <c r="B215" s="46" t="s">
        <v>474</v>
      </c>
      <c r="D215" s="102">
        <f t="shared" ref="D215:H215" si="84">D211+D214</f>
        <v>0</v>
      </c>
      <c r="E215" s="102">
        <f t="shared" si="84"/>
        <v>0</v>
      </c>
      <c r="F215" s="102">
        <f t="shared" si="84"/>
        <v>0</v>
      </c>
      <c r="G215" s="102">
        <f t="shared" si="84"/>
        <v>0</v>
      </c>
      <c r="H215" s="102">
        <f t="shared" si="84"/>
        <v>0</v>
      </c>
    </row>
    <row r="216" spans="1:8" x14ac:dyDescent="0.25">
      <c r="D216" s="102"/>
      <c r="E216" s="102"/>
      <c r="F216" s="102"/>
      <c r="G216" s="102"/>
      <c r="H216" s="102"/>
    </row>
    <row r="217" spans="1:8" x14ac:dyDescent="0.25">
      <c r="A217" s="215" t="s">
        <v>482</v>
      </c>
      <c r="C217" s="167">
        <v>18237231</v>
      </c>
      <c r="F217" s="64"/>
      <c r="G217" s="64"/>
      <c r="H217" s="64"/>
    </row>
    <row r="218" spans="1:8" x14ac:dyDescent="0.25">
      <c r="B218" s="46" t="s">
        <v>470</v>
      </c>
      <c r="C218" s="167">
        <v>25400631</v>
      </c>
      <c r="D218" s="253">
        <v>0</v>
      </c>
      <c r="E218" s="102">
        <f t="shared" ref="E218:H218" si="85">D223</f>
        <v>-1373354.01</v>
      </c>
      <c r="F218" s="102">
        <f t="shared" si="85"/>
        <v>3430641.3782710005</v>
      </c>
      <c r="G218" s="102">
        <f t="shared" si="85"/>
        <v>3430641.3782710005</v>
      </c>
      <c r="H218" s="102">
        <f t="shared" si="85"/>
        <v>3430641.3782710005</v>
      </c>
    </row>
    <row r="219" spans="1:8" x14ac:dyDescent="0.25">
      <c r="A219" s="264"/>
      <c r="B219" s="259" t="s">
        <v>471</v>
      </c>
      <c r="C219" s="265"/>
      <c r="D219" s="266">
        <v>0</v>
      </c>
      <c r="E219" s="266">
        <v>0</v>
      </c>
      <c r="F219" s="266">
        <v>0</v>
      </c>
      <c r="G219" s="266">
        <v>0</v>
      </c>
      <c r="H219" s="266">
        <v>0</v>
      </c>
    </row>
    <row r="220" spans="1:8" x14ac:dyDescent="0.25">
      <c r="A220" s="264"/>
      <c r="B220" s="259" t="s">
        <v>501</v>
      </c>
      <c r="C220" s="265"/>
      <c r="D220" s="266"/>
      <c r="E220" s="260">
        <f>'One Time FPC Alloc 2017'!E16</f>
        <v>2664925.0282710004</v>
      </c>
      <c r="F220" s="266"/>
      <c r="G220" s="266"/>
      <c r="H220" s="266"/>
    </row>
    <row r="221" spans="1:8" x14ac:dyDescent="0.25">
      <c r="A221" s="259"/>
      <c r="B221" s="259" t="s">
        <v>483</v>
      </c>
      <c r="C221" s="267"/>
      <c r="D221" s="482">
        <v>-1373354.01</v>
      </c>
      <c r="E221" s="482">
        <v>2139070.36</v>
      </c>
      <c r="F221" s="260">
        <v>0</v>
      </c>
      <c r="G221" s="260">
        <v>0</v>
      </c>
      <c r="H221" s="260">
        <v>0</v>
      </c>
    </row>
    <row r="222" spans="1:8" x14ac:dyDescent="0.25">
      <c r="B222" s="46" t="s">
        <v>473</v>
      </c>
      <c r="D222" s="261">
        <f t="shared" ref="D222:H222" si="86">SUM(D219:D221)</f>
        <v>-1373354.01</v>
      </c>
      <c r="E222" s="261">
        <f t="shared" si="86"/>
        <v>4803995.3882710002</v>
      </c>
      <c r="F222" s="261">
        <f t="shared" si="86"/>
        <v>0</v>
      </c>
      <c r="G222" s="261">
        <f t="shared" si="86"/>
        <v>0</v>
      </c>
      <c r="H222" s="261">
        <f t="shared" si="86"/>
        <v>0</v>
      </c>
    </row>
    <row r="223" spans="1:8" x14ac:dyDescent="0.25">
      <c r="B223" s="46" t="s">
        <v>474</v>
      </c>
      <c r="D223" s="102">
        <f t="shared" ref="D223:H223" si="87">D218+D222</f>
        <v>-1373354.01</v>
      </c>
      <c r="E223" s="102">
        <f t="shared" si="87"/>
        <v>3430641.3782710005</v>
      </c>
      <c r="F223" s="102">
        <f t="shared" si="87"/>
        <v>3430641.3782710005</v>
      </c>
      <c r="G223" s="102">
        <f t="shared" si="87"/>
        <v>3430641.3782710005</v>
      </c>
      <c r="H223" s="102">
        <f t="shared" si="87"/>
        <v>3430641.3782710005</v>
      </c>
    </row>
    <row r="224" spans="1:8" x14ac:dyDescent="0.25">
      <c r="F224" s="64"/>
      <c r="G224" s="64"/>
      <c r="H224" s="64"/>
    </row>
    <row r="225" spans="1:8" x14ac:dyDescent="0.25">
      <c r="A225" s="215" t="s">
        <v>484</v>
      </c>
      <c r="C225" s="167">
        <v>18237251</v>
      </c>
      <c r="F225" s="64"/>
      <c r="G225" s="64"/>
      <c r="H225" s="64"/>
    </row>
    <row r="226" spans="1:8" x14ac:dyDescent="0.25">
      <c r="B226" s="46" t="s">
        <v>470</v>
      </c>
      <c r="C226" s="167">
        <v>25400651</v>
      </c>
      <c r="D226" s="253">
        <v>0</v>
      </c>
      <c r="E226" s="102">
        <f>D231</f>
        <v>-212754.14</v>
      </c>
      <c r="F226" s="102">
        <f>E231</f>
        <v>1016896.3799799999</v>
      </c>
      <c r="G226" s="102">
        <f>F231</f>
        <v>1016896.3799799999</v>
      </c>
      <c r="H226" s="102">
        <f t="shared" ref="H226" si="88">G231</f>
        <v>1016896.3799799999</v>
      </c>
    </row>
    <row r="227" spans="1:8" x14ac:dyDescent="0.25">
      <c r="A227" s="264"/>
      <c r="B227" s="259" t="s">
        <v>471</v>
      </c>
      <c r="C227" s="259"/>
      <c r="D227" s="266">
        <v>0</v>
      </c>
      <c r="E227" s="266">
        <v>0</v>
      </c>
      <c r="F227" s="266">
        <v>0</v>
      </c>
      <c r="G227" s="266">
        <v>0</v>
      </c>
      <c r="H227" s="266">
        <v>0</v>
      </c>
    </row>
    <row r="228" spans="1:8" x14ac:dyDescent="0.25">
      <c r="A228" s="264"/>
      <c r="B228" s="259" t="s">
        <v>501</v>
      </c>
      <c r="C228" s="259"/>
      <c r="D228" s="266"/>
      <c r="E228" s="260">
        <f>'One Time FPC Alloc 2017'!F16</f>
        <v>653338.18998000002</v>
      </c>
      <c r="F228" s="266"/>
      <c r="G228" s="266"/>
      <c r="H228" s="266"/>
    </row>
    <row r="229" spans="1:8" x14ac:dyDescent="0.25">
      <c r="A229" s="259"/>
      <c r="B229" s="259" t="s">
        <v>483</v>
      </c>
      <c r="C229" s="267"/>
      <c r="D229" s="482">
        <v>-212754.14</v>
      </c>
      <c r="E229" s="482">
        <v>576312.32999999996</v>
      </c>
      <c r="F229" s="260">
        <v>0</v>
      </c>
      <c r="G229" s="260">
        <v>0</v>
      </c>
      <c r="H229" s="260">
        <v>0</v>
      </c>
    </row>
    <row r="230" spans="1:8" x14ac:dyDescent="0.25">
      <c r="B230" s="46" t="s">
        <v>473</v>
      </c>
      <c r="D230" s="261">
        <f t="shared" ref="D230:H230" si="89">SUM(D227:D229)</f>
        <v>-212754.14</v>
      </c>
      <c r="E230" s="261">
        <f t="shared" si="89"/>
        <v>1229650.5199799999</v>
      </c>
      <c r="F230" s="261">
        <f t="shared" si="89"/>
        <v>0</v>
      </c>
      <c r="G230" s="261">
        <f t="shared" si="89"/>
        <v>0</v>
      </c>
      <c r="H230" s="261">
        <f t="shared" si="89"/>
        <v>0</v>
      </c>
    </row>
    <row r="231" spans="1:8" x14ac:dyDescent="0.25">
      <c r="B231" s="46" t="s">
        <v>474</v>
      </c>
      <c r="D231" s="102">
        <f t="shared" ref="D231:H231" si="90">D226+D230</f>
        <v>-212754.14</v>
      </c>
      <c r="E231" s="102">
        <f t="shared" si="90"/>
        <v>1016896.3799799999</v>
      </c>
      <c r="F231" s="102">
        <f t="shared" si="90"/>
        <v>1016896.3799799999</v>
      </c>
      <c r="G231" s="102">
        <f t="shared" si="90"/>
        <v>1016896.3799799999</v>
      </c>
      <c r="H231" s="102">
        <f t="shared" si="90"/>
        <v>1016896.3799799999</v>
      </c>
    </row>
    <row r="232" spans="1:8" s="64" customFormat="1" x14ac:dyDescent="0.25">
      <c r="A232" s="46"/>
      <c r="B232" s="46"/>
    </row>
    <row r="233" spans="1:8" s="64" customFormat="1" x14ac:dyDescent="0.25">
      <c r="A233" s="215" t="s">
        <v>486</v>
      </c>
      <c r="B233" s="46"/>
      <c r="C233" s="167">
        <v>18237241</v>
      </c>
    </row>
    <row r="234" spans="1:8" s="64" customFormat="1" x14ac:dyDescent="0.25">
      <c r="A234" s="46"/>
      <c r="B234" s="46" t="s">
        <v>470</v>
      </c>
      <c r="C234" s="167">
        <v>25400641</v>
      </c>
      <c r="D234" s="253">
        <v>0</v>
      </c>
      <c r="E234" s="102">
        <f t="shared" ref="E234:H234" si="91">D239</f>
        <v>-35937.72</v>
      </c>
      <c r="F234" s="102">
        <f t="shared" si="91"/>
        <v>404128.52688899986</v>
      </c>
      <c r="G234" s="102">
        <f t="shared" si="91"/>
        <v>404128.52688899986</v>
      </c>
      <c r="H234" s="102">
        <f t="shared" si="91"/>
        <v>404128.52688899986</v>
      </c>
    </row>
    <row r="235" spans="1:8" x14ac:dyDescent="0.25">
      <c r="A235" s="264"/>
      <c r="B235" s="259" t="s">
        <v>471</v>
      </c>
      <c r="C235" s="259"/>
      <c r="D235" s="266">
        <v>0</v>
      </c>
      <c r="E235" s="266">
        <v>0</v>
      </c>
      <c r="F235" s="266">
        <v>0</v>
      </c>
      <c r="G235" s="266">
        <v>0</v>
      </c>
      <c r="H235" s="266">
        <v>0</v>
      </c>
    </row>
    <row r="236" spans="1:8" x14ac:dyDescent="0.25">
      <c r="A236" s="264"/>
      <c r="B236" s="259" t="s">
        <v>501</v>
      </c>
      <c r="C236" s="259"/>
      <c r="D236" s="266"/>
      <c r="E236" s="260">
        <f>'One Time FPC Alloc 2017'!G16</f>
        <v>681383.12688899983</v>
      </c>
      <c r="F236" s="266"/>
      <c r="G236" s="266"/>
      <c r="H236" s="266"/>
    </row>
    <row r="237" spans="1:8" x14ac:dyDescent="0.25">
      <c r="A237" s="259"/>
      <c r="B237" s="259" t="s">
        <v>483</v>
      </c>
      <c r="C237" s="267"/>
      <c r="D237" s="482">
        <v>-35937.72</v>
      </c>
      <c r="E237" s="482">
        <v>-241316.88</v>
      </c>
      <c r="F237" s="260">
        <v>0</v>
      </c>
      <c r="G237" s="260">
        <v>0</v>
      </c>
      <c r="H237" s="260">
        <v>0</v>
      </c>
    </row>
    <row r="238" spans="1:8" x14ac:dyDescent="0.25">
      <c r="B238" s="46" t="s">
        <v>473</v>
      </c>
      <c r="D238" s="261">
        <f t="shared" ref="D238:H238" si="92">SUM(D235:D237)</f>
        <v>-35937.72</v>
      </c>
      <c r="E238" s="261">
        <f t="shared" si="92"/>
        <v>440066.24688899983</v>
      </c>
      <c r="F238" s="261">
        <f t="shared" si="92"/>
        <v>0</v>
      </c>
      <c r="G238" s="261">
        <f t="shared" si="92"/>
        <v>0</v>
      </c>
      <c r="H238" s="261">
        <f t="shared" si="92"/>
        <v>0</v>
      </c>
    </row>
    <row r="239" spans="1:8" x14ac:dyDescent="0.25">
      <c r="B239" s="46" t="s">
        <v>474</v>
      </c>
      <c r="D239" s="102">
        <f t="shared" ref="D239:H239" si="93">D234+D238</f>
        <v>-35937.72</v>
      </c>
      <c r="E239" s="102">
        <f t="shared" si="93"/>
        <v>404128.52688899986</v>
      </c>
      <c r="F239" s="102">
        <f t="shared" si="93"/>
        <v>404128.52688899986</v>
      </c>
      <c r="G239" s="102">
        <f t="shared" si="93"/>
        <v>404128.52688899986</v>
      </c>
      <c r="H239" s="102">
        <f t="shared" si="93"/>
        <v>404128.52688899986</v>
      </c>
    </row>
    <row r="240" spans="1:8" x14ac:dyDescent="0.25">
      <c r="F240" s="64"/>
      <c r="G240" s="64"/>
      <c r="H240" s="64"/>
    </row>
    <row r="241" spans="1:8" x14ac:dyDescent="0.25">
      <c r="A241" s="215" t="s">
        <v>487</v>
      </c>
      <c r="C241" s="167">
        <v>18237281</v>
      </c>
      <c r="F241" s="64"/>
      <c r="G241" s="64"/>
      <c r="H241" s="64"/>
    </row>
    <row r="242" spans="1:8" x14ac:dyDescent="0.25">
      <c r="B242" s="46" t="s">
        <v>470</v>
      </c>
      <c r="C242" s="167">
        <v>25400681</v>
      </c>
      <c r="D242" s="253">
        <v>0</v>
      </c>
      <c r="E242" s="102">
        <f t="shared" ref="E242:H242" si="94">D247</f>
        <v>129130.56</v>
      </c>
      <c r="F242" s="102">
        <f t="shared" si="94"/>
        <v>598079.82237399998</v>
      </c>
      <c r="G242" s="102">
        <f t="shared" si="94"/>
        <v>598079.82237399998</v>
      </c>
      <c r="H242" s="102">
        <f t="shared" si="94"/>
        <v>598079.82237399998</v>
      </c>
    </row>
    <row r="243" spans="1:8" x14ac:dyDescent="0.25">
      <c r="A243" s="264"/>
      <c r="B243" s="259" t="s">
        <v>471</v>
      </c>
      <c r="C243" s="259"/>
      <c r="D243" s="266">
        <v>0</v>
      </c>
      <c r="E243" s="266">
        <v>0</v>
      </c>
      <c r="F243" s="266">
        <v>0</v>
      </c>
      <c r="G243" s="266">
        <v>0</v>
      </c>
      <c r="H243" s="266">
        <v>0</v>
      </c>
    </row>
    <row r="244" spans="1:8" x14ac:dyDescent="0.25">
      <c r="A244" s="264"/>
      <c r="B244" s="259" t="s">
        <v>501</v>
      </c>
      <c r="C244" s="259"/>
      <c r="D244" s="266"/>
      <c r="E244" s="260">
        <f>'One Time FPC Alloc 2017'!H16</f>
        <v>132685.402374</v>
      </c>
      <c r="F244" s="266"/>
      <c r="G244" s="266"/>
      <c r="H244" s="266"/>
    </row>
    <row r="245" spans="1:8" x14ac:dyDescent="0.25">
      <c r="A245" s="259"/>
      <c r="B245" s="259" t="s">
        <v>483</v>
      </c>
      <c r="C245" s="267"/>
      <c r="D245" s="482">
        <v>129130.56</v>
      </c>
      <c r="E245" s="482">
        <v>336263.86</v>
      </c>
      <c r="F245" s="260">
        <v>0</v>
      </c>
      <c r="G245" s="260">
        <v>0</v>
      </c>
      <c r="H245" s="260">
        <v>0</v>
      </c>
    </row>
    <row r="246" spans="1:8" x14ac:dyDescent="0.25">
      <c r="B246" s="46" t="s">
        <v>473</v>
      </c>
      <c r="D246" s="261">
        <f t="shared" ref="D246:H246" si="95">SUM(D243:D245)</f>
        <v>129130.56</v>
      </c>
      <c r="E246" s="261">
        <f t="shared" si="95"/>
        <v>468949.26237399998</v>
      </c>
      <c r="F246" s="261">
        <f t="shared" si="95"/>
        <v>0</v>
      </c>
      <c r="G246" s="261">
        <f t="shared" si="95"/>
        <v>0</v>
      </c>
      <c r="H246" s="261">
        <f t="shared" si="95"/>
        <v>0</v>
      </c>
    </row>
    <row r="247" spans="1:8" x14ac:dyDescent="0.25">
      <c r="B247" s="46" t="s">
        <v>474</v>
      </c>
      <c r="D247" s="102">
        <f t="shared" ref="D247:H247" si="96">D242+D246</f>
        <v>129130.56</v>
      </c>
      <c r="E247" s="102">
        <f t="shared" si="96"/>
        <v>598079.82237399998</v>
      </c>
      <c r="F247" s="102">
        <f t="shared" si="96"/>
        <v>598079.82237399998</v>
      </c>
      <c r="G247" s="102">
        <f t="shared" si="96"/>
        <v>598079.82237399998</v>
      </c>
      <c r="H247" s="102">
        <f t="shared" si="96"/>
        <v>598079.82237399998</v>
      </c>
    </row>
    <row r="248" spans="1:8" x14ac:dyDescent="0.25">
      <c r="F248" s="64"/>
      <c r="G248" s="64"/>
      <c r="H248" s="64"/>
    </row>
    <row r="249" spans="1:8" x14ac:dyDescent="0.25">
      <c r="A249" s="215" t="s">
        <v>488</v>
      </c>
      <c r="C249" s="167">
        <v>18237271</v>
      </c>
      <c r="F249" s="64"/>
      <c r="G249" s="64"/>
      <c r="H249" s="64"/>
    </row>
    <row r="250" spans="1:8" x14ac:dyDescent="0.25">
      <c r="B250" s="46" t="s">
        <v>470</v>
      </c>
      <c r="C250" s="167">
        <v>25400671</v>
      </c>
      <c r="D250" s="253">
        <v>0</v>
      </c>
      <c r="E250" s="102">
        <f>D255</f>
        <v>133361.39000000001</v>
      </c>
      <c r="F250" s="102">
        <f>E255</f>
        <v>956585.81923499994</v>
      </c>
      <c r="G250" s="102">
        <f>F255</f>
        <v>956585.81923499994</v>
      </c>
      <c r="H250" s="102">
        <f t="shared" ref="H250" si="97">G255</f>
        <v>956585.81923499994</v>
      </c>
    </row>
    <row r="251" spans="1:8" x14ac:dyDescent="0.25">
      <c r="A251" s="264"/>
      <c r="B251" s="259" t="s">
        <v>471</v>
      </c>
      <c r="C251" s="259"/>
      <c r="D251" s="266">
        <v>0</v>
      </c>
      <c r="E251" s="266">
        <v>0</v>
      </c>
      <c r="F251" s="266">
        <v>0</v>
      </c>
      <c r="G251" s="266">
        <v>0</v>
      </c>
      <c r="H251" s="266">
        <v>0</v>
      </c>
    </row>
    <row r="252" spans="1:8" x14ac:dyDescent="0.25">
      <c r="A252" s="264"/>
      <c r="B252" s="259" t="s">
        <v>501</v>
      </c>
      <c r="C252" s="259"/>
      <c r="D252" s="266"/>
      <c r="E252" s="260">
        <f>'One Time FPC Alloc 2017'!J16</f>
        <v>426637.88923499995</v>
      </c>
      <c r="F252" s="266"/>
      <c r="G252" s="266"/>
      <c r="H252" s="266"/>
    </row>
    <row r="253" spans="1:8" x14ac:dyDescent="0.25">
      <c r="A253" s="259"/>
      <c r="B253" s="259" t="s">
        <v>483</v>
      </c>
      <c r="C253" s="267"/>
      <c r="D253" s="482">
        <v>133361.39000000001</v>
      </c>
      <c r="E253" s="482">
        <v>396586.54</v>
      </c>
      <c r="F253" s="260">
        <v>0</v>
      </c>
      <c r="G253" s="260">
        <v>0</v>
      </c>
      <c r="H253" s="260">
        <v>0</v>
      </c>
    </row>
    <row r="254" spans="1:8" x14ac:dyDescent="0.25">
      <c r="B254" s="46" t="s">
        <v>473</v>
      </c>
      <c r="D254" s="261">
        <f t="shared" ref="D254:H254" si="98">SUM(D251:D253)</f>
        <v>133361.39000000001</v>
      </c>
      <c r="E254" s="261">
        <f t="shared" si="98"/>
        <v>823224.42923499993</v>
      </c>
      <c r="F254" s="261">
        <f t="shared" si="98"/>
        <v>0</v>
      </c>
      <c r="G254" s="261">
        <f t="shared" si="98"/>
        <v>0</v>
      </c>
      <c r="H254" s="261">
        <f t="shared" si="98"/>
        <v>0</v>
      </c>
    </row>
    <row r="255" spans="1:8" x14ac:dyDescent="0.25">
      <c r="B255" s="46" t="s">
        <v>474</v>
      </c>
      <c r="D255" s="102">
        <f t="shared" ref="D255:H255" si="99">D250+D254</f>
        <v>133361.39000000001</v>
      </c>
      <c r="E255" s="102">
        <f t="shared" si="99"/>
        <v>956585.81923499994</v>
      </c>
      <c r="F255" s="102">
        <f t="shared" si="99"/>
        <v>956585.81923499994</v>
      </c>
      <c r="G255" s="102">
        <f t="shared" si="99"/>
        <v>956585.81923499994</v>
      </c>
      <c r="H255" s="102">
        <f t="shared" si="99"/>
        <v>956585.81923499994</v>
      </c>
    </row>
    <row r="256" spans="1:8" x14ac:dyDescent="0.25">
      <c r="F256" s="64"/>
      <c r="G256" s="64"/>
      <c r="H256" s="64"/>
    </row>
    <row r="257" spans="1:8" x14ac:dyDescent="0.25">
      <c r="A257" s="215" t="s">
        <v>489</v>
      </c>
      <c r="C257" s="167">
        <v>18237261</v>
      </c>
      <c r="F257" s="64"/>
      <c r="G257" s="64"/>
      <c r="H257" s="64"/>
    </row>
    <row r="258" spans="1:8" x14ac:dyDescent="0.25">
      <c r="B258" s="46" t="s">
        <v>470</v>
      </c>
      <c r="C258" s="167">
        <v>25400661</v>
      </c>
      <c r="D258" s="253">
        <v>0</v>
      </c>
      <c r="E258" s="102">
        <f>D263</f>
        <v>-86393.95</v>
      </c>
      <c r="F258" s="102">
        <f>E263</f>
        <v>-72211.058996000022</v>
      </c>
      <c r="G258" s="102">
        <f>F263</f>
        <v>-72211.058996000022</v>
      </c>
      <c r="H258" s="102">
        <f t="shared" ref="H258" si="100">G263</f>
        <v>-72211.058996000022</v>
      </c>
    </row>
    <row r="259" spans="1:8" x14ac:dyDescent="0.25">
      <c r="A259" s="264"/>
      <c r="B259" s="259" t="s">
        <v>471</v>
      </c>
      <c r="C259" s="259"/>
      <c r="D259" s="266">
        <v>0</v>
      </c>
      <c r="E259" s="266">
        <v>0</v>
      </c>
      <c r="F259" s="266">
        <v>0</v>
      </c>
      <c r="G259" s="266">
        <v>0</v>
      </c>
      <c r="H259" s="266">
        <v>0</v>
      </c>
    </row>
    <row r="260" spans="1:8" x14ac:dyDescent="0.25">
      <c r="A260" s="264"/>
      <c r="B260" s="259" t="s">
        <v>501</v>
      </c>
      <c r="C260" s="259"/>
      <c r="D260" s="266"/>
      <c r="E260" s="260">
        <f>'One Time FPC Alloc 2017'!K16</f>
        <v>281830.99100399995</v>
      </c>
      <c r="F260" s="266"/>
      <c r="G260" s="266"/>
      <c r="H260" s="266"/>
    </row>
    <row r="261" spans="1:8" x14ac:dyDescent="0.25">
      <c r="A261" s="259"/>
      <c r="B261" s="259" t="s">
        <v>483</v>
      </c>
      <c r="C261" s="267"/>
      <c r="D261" s="482">
        <v>-86393.95</v>
      </c>
      <c r="E261" s="482">
        <v>-267648.09999999998</v>
      </c>
      <c r="F261" s="260">
        <v>0</v>
      </c>
      <c r="G261" s="260">
        <v>0</v>
      </c>
      <c r="H261" s="260">
        <v>0</v>
      </c>
    </row>
    <row r="262" spans="1:8" x14ac:dyDescent="0.25">
      <c r="B262" s="46" t="s">
        <v>473</v>
      </c>
      <c r="D262" s="261">
        <f t="shared" ref="D262:H262" si="101">SUM(D259:D261)</f>
        <v>-86393.95</v>
      </c>
      <c r="E262" s="261">
        <f t="shared" si="101"/>
        <v>14182.891003999976</v>
      </c>
      <c r="F262" s="261">
        <f t="shared" si="101"/>
        <v>0</v>
      </c>
      <c r="G262" s="261">
        <f t="shared" si="101"/>
        <v>0</v>
      </c>
      <c r="H262" s="261">
        <f t="shared" si="101"/>
        <v>0</v>
      </c>
    </row>
    <row r="263" spans="1:8" x14ac:dyDescent="0.25">
      <c r="B263" s="46" t="s">
        <v>474</v>
      </c>
      <c r="D263" s="102">
        <f t="shared" ref="D263:H263" si="102">D258+D262</f>
        <v>-86393.95</v>
      </c>
      <c r="E263" s="102">
        <f t="shared" si="102"/>
        <v>-72211.058996000022</v>
      </c>
      <c r="F263" s="102">
        <f t="shared" si="102"/>
        <v>-72211.058996000022</v>
      </c>
      <c r="G263" s="102">
        <f t="shared" si="102"/>
        <v>-72211.058996000022</v>
      </c>
      <c r="H263" s="102">
        <f t="shared" si="102"/>
        <v>-72211.058996000022</v>
      </c>
    </row>
    <row r="264" spans="1:8" x14ac:dyDescent="0.25">
      <c r="F264" s="64"/>
      <c r="G264" s="64"/>
      <c r="H264" s="64"/>
    </row>
    <row r="265" spans="1:8" x14ac:dyDescent="0.25">
      <c r="A265" s="215" t="s">
        <v>490</v>
      </c>
      <c r="C265" s="167">
        <v>18237171</v>
      </c>
      <c r="F265" s="64"/>
      <c r="G265" s="64"/>
      <c r="H265" s="64"/>
    </row>
    <row r="266" spans="1:8" x14ac:dyDescent="0.25">
      <c r="B266" s="46" t="s">
        <v>470</v>
      </c>
      <c r="C266" s="167"/>
      <c r="D266" s="253">
        <v>0</v>
      </c>
      <c r="E266" s="102">
        <f>D271</f>
        <v>0</v>
      </c>
      <c r="F266" s="102">
        <f>E271</f>
        <v>127367.64896399999</v>
      </c>
      <c r="G266" s="102">
        <f>F271</f>
        <v>127367.64896399999</v>
      </c>
      <c r="H266" s="102">
        <f t="shared" ref="H266" si="103">G271</f>
        <v>127367.64896399999</v>
      </c>
    </row>
    <row r="267" spans="1:8" x14ac:dyDescent="0.25">
      <c r="A267" s="264"/>
      <c r="B267" s="259" t="s">
        <v>471</v>
      </c>
      <c r="C267" s="259"/>
      <c r="D267" s="266">
        <v>0</v>
      </c>
      <c r="E267" s="266">
        <v>0</v>
      </c>
      <c r="F267" s="266">
        <v>0</v>
      </c>
      <c r="G267" s="266">
        <v>0</v>
      </c>
      <c r="H267" s="266">
        <v>0</v>
      </c>
    </row>
    <row r="268" spans="1:8" x14ac:dyDescent="0.25">
      <c r="A268" s="264"/>
      <c r="B268" s="259" t="s">
        <v>501</v>
      </c>
      <c r="C268" s="259"/>
      <c r="D268" s="266"/>
      <c r="E268" s="260">
        <f>'One Time FPC Alloc 2017'!I16</f>
        <v>127367.64896399999</v>
      </c>
      <c r="F268" s="266"/>
      <c r="G268" s="266"/>
      <c r="H268" s="266"/>
    </row>
    <row r="269" spans="1:8" x14ac:dyDescent="0.25">
      <c r="A269" s="259"/>
      <c r="B269" s="259" t="s">
        <v>483</v>
      </c>
      <c r="C269" s="267"/>
      <c r="D269" s="260">
        <v>0</v>
      </c>
      <c r="E269" s="260">
        <v>0</v>
      </c>
      <c r="F269" s="260">
        <v>0</v>
      </c>
      <c r="G269" s="260">
        <v>0</v>
      </c>
      <c r="H269" s="260">
        <v>0</v>
      </c>
    </row>
    <row r="270" spans="1:8" x14ac:dyDescent="0.25">
      <c r="B270" s="46" t="s">
        <v>473</v>
      </c>
      <c r="D270" s="261">
        <f t="shared" ref="D270:H270" si="104">SUM(D267:D269)</f>
        <v>0</v>
      </c>
      <c r="E270" s="261">
        <f t="shared" si="104"/>
        <v>127367.64896399999</v>
      </c>
      <c r="F270" s="261">
        <f t="shared" si="104"/>
        <v>0</v>
      </c>
      <c r="G270" s="261">
        <f t="shared" si="104"/>
        <v>0</v>
      </c>
      <c r="H270" s="261">
        <f t="shared" si="104"/>
        <v>0</v>
      </c>
    </row>
    <row r="271" spans="1:8" x14ac:dyDescent="0.25">
      <c r="B271" s="46" t="s">
        <v>474</v>
      </c>
      <c r="D271" s="102">
        <f t="shared" ref="D271:H271" si="105">D266+D270</f>
        <v>0</v>
      </c>
      <c r="E271" s="102">
        <f t="shared" si="105"/>
        <v>127367.64896399999</v>
      </c>
      <c r="F271" s="102">
        <f t="shared" si="105"/>
        <v>127367.64896399999</v>
      </c>
      <c r="G271" s="102">
        <f t="shared" si="105"/>
        <v>127367.64896399999</v>
      </c>
      <c r="H271" s="102">
        <f t="shared" si="105"/>
        <v>127367.64896399999</v>
      </c>
    </row>
    <row r="272" spans="1:8" x14ac:dyDescent="0.25">
      <c r="D272" s="102"/>
      <c r="E272" s="102"/>
      <c r="F272" s="102"/>
      <c r="G272" s="102"/>
      <c r="H272" s="102"/>
    </row>
    <row r="273" spans="1:8" x14ac:dyDescent="0.25">
      <c r="A273" s="215" t="s">
        <v>491</v>
      </c>
      <c r="C273" s="167">
        <v>18237341</v>
      </c>
      <c r="F273" s="64"/>
      <c r="G273" s="64"/>
      <c r="H273" s="64"/>
    </row>
    <row r="274" spans="1:8" x14ac:dyDescent="0.25">
      <c r="B274" s="46" t="s">
        <v>470</v>
      </c>
      <c r="C274" s="167">
        <v>25400741</v>
      </c>
      <c r="D274" s="253">
        <v>0</v>
      </c>
      <c r="E274" s="102">
        <f t="shared" ref="E274:H274" si="106">D278</f>
        <v>-2409.0918258749998</v>
      </c>
      <c r="F274" s="102">
        <f t="shared" si="106"/>
        <v>1234.0212221048973</v>
      </c>
      <c r="G274" s="102">
        <f t="shared" si="106"/>
        <v>1234.0212221048973</v>
      </c>
      <c r="H274" s="102">
        <f t="shared" si="106"/>
        <v>1234.0212221048973</v>
      </c>
    </row>
    <row r="275" spans="1:8" x14ac:dyDescent="0.25">
      <c r="A275" s="264"/>
      <c r="B275" s="259" t="s">
        <v>471</v>
      </c>
      <c r="C275" s="259"/>
      <c r="D275" s="266">
        <v>0</v>
      </c>
      <c r="E275" s="266">
        <v>0</v>
      </c>
      <c r="F275" s="266">
        <v>0</v>
      </c>
      <c r="G275" s="266">
        <v>0</v>
      </c>
      <c r="H275" s="266">
        <v>0</v>
      </c>
    </row>
    <row r="276" spans="1:8" x14ac:dyDescent="0.25">
      <c r="A276" s="259"/>
      <c r="B276" s="259" t="s">
        <v>492</v>
      </c>
      <c r="C276" s="267"/>
      <c r="D276" s="482">
        <v>-2409.0918258749998</v>
      </c>
      <c r="E276" s="482">
        <v>3643.1130479798971</v>
      </c>
      <c r="F276" s="260">
        <v>0</v>
      </c>
      <c r="G276" s="260">
        <v>0</v>
      </c>
      <c r="H276" s="260">
        <v>0</v>
      </c>
    </row>
    <row r="277" spans="1:8" x14ac:dyDescent="0.25">
      <c r="B277" s="46" t="s">
        <v>473</v>
      </c>
      <c r="D277" s="261">
        <f t="shared" ref="D277:H277" si="107">SUM(D275:D276)</f>
        <v>-2409.0918258749998</v>
      </c>
      <c r="E277" s="261">
        <f t="shared" si="107"/>
        <v>3643.1130479798971</v>
      </c>
      <c r="F277" s="261">
        <f t="shared" si="107"/>
        <v>0</v>
      </c>
      <c r="G277" s="261">
        <f t="shared" si="107"/>
        <v>0</v>
      </c>
      <c r="H277" s="261">
        <f t="shared" si="107"/>
        <v>0</v>
      </c>
    </row>
    <row r="278" spans="1:8" x14ac:dyDescent="0.25">
      <c r="B278" s="46" t="s">
        <v>474</v>
      </c>
      <c r="D278" s="102">
        <f t="shared" ref="D278:H278" si="108">D274+D277</f>
        <v>-2409.0918258749998</v>
      </c>
      <c r="E278" s="102">
        <f t="shared" si="108"/>
        <v>1234.0212221048973</v>
      </c>
      <c r="F278" s="102">
        <f t="shared" si="108"/>
        <v>1234.0212221048973</v>
      </c>
      <c r="G278" s="102">
        <f t="shared" si="108"/>
        <v>1234.0212221048973</v>
      </c>
      <c r="H278" s="102">
        <f t="shared" si="108"/>
        <v>1234.0212221048973</v>
      </c>
    </row>
    <row r="279" spans="1:8" x14ac:dyDescent="0.25">
      <c r="F279" s="64"/>
      <c r="G279" s="64"/>
      <c r="H279" s="64"/>
    </row>
    <row r="280" spans="1:8" x14ac:dyDescent="0.25">
      <c r="A280" s="215" t="s">
        <v>493</v>
      </c>
      <c r="C280" s="167">
        <v>18237361</v>
      </c>
      <c r="F280" s="64"/>
      <c r="G280" s="64"/>
      <c r="H280" s="64"/>
    </row>
    <row r="281" spans="1:8" x14ac:dyDescent="0.25">
      <c r="B281" s="46" t="s">
        <v>470</v>
      </c>
      <c r="C281" s="167">
        <v>25400761</v>
      </c>
      <c r="D281" s="253">
        <v>0</v>
      </c>
      <c r="E281" s="102">
        <f>D285</f>
        <v>-373.20622058333333</v>
      </c>
      <c r="F281" s="102">
        <f>E285</f>
        <v>1050.7956627145834</v>
      </c>
      <c r="G281" s="102">
        <f>F285</f>
        <v>1050.7956627145834</v>
      </c>
      <c r="H281" s="102">
        <f t="shared" ref="H281" si="109">G285</f>
        <v>1050.7956627145834</v>
      </c>
    </row>
    <row r="282" spans="1:8" x14ac:dyDescent="0.25">
      <c r="A282" s="264"/>
      <c r="B282" s="259" t="s">
        <v>471</v>
      </c>
      <c r="C282" s="259"/>
      <c r="D282" s="266">
        <v>0</v>
      </c>
      <c r="E282" s="266">
        <v>0</v>
      </c>
      <c r="F282" s="266">
        <v>0</v>
      </c>
      <c r="G282" s="266">
        <v>0</v>
      </c>
      <c r="H282" s="266">
        <v>0</v>
      </c>
    </row>
    <row r="283" spans="1:8" x14ac:dyDescent="0.25">
      <c r="A283" s="259"/>
      <c r="B283" s="259" t="s">
        <v>492</v>
      </c>
      <c r="C283" s="267"/>
      <c r="D283" s="482">
        <v>-373.20622058333333</v>
      </c>
      <c r="E283" s="482">
        <v>1424.0018832979167</v>
      </c>
      <c r="F283" s="260">
        <v>0</v>
      </c>
      <c r="G283" s="260">
        <v>0</v>
      </c>
      <c r="H283" s="260">
        <v>0</v>
      </c>
    </row>
    <row r="284" spans="1:8" x14ac:dyDescent="0.25">
      <c r="B284" s="46" t="s">
        <v>473</v>
      </c>
      <c r="D284" s="261">
        <f t="shared" ref="D284:H284" si="110">SUM(D282:D283)</f>
        <v>-373.20622058333333</v>
      </c>
      <c r="E284" s="261">
        <f t="shared" si="110"/>
        <v>1424.0018832979167</v>
      </c>
      <c r="F284" s="261">
        <f t="shared" si="110"/>
        <v>0</v>
      </c>
      <c r="G284" s="261">
        <f t="shared" si="110"/>
        <v>0</v>
      </c>
      <c r="H284" s="261">
        <f t="shared" si="110"/>
        <v>0</v>
      </c>
    </row>
    <row r="285" spans="1:8" x14ac:dyDescent="0.25">
      <c r="B285" s="46" t="s">
        <v>474</v>
      </c>
      <c r="D285" s="102">
        <f t="shared" ref="D285:H285" si="111">D281+D284</f>
        <v>-373.20622058333333</v>
      </c>
      <c r="E285" s="102">
        <f t="shared" si="111"/>
        <v>1050.7956627145834</v>
      </c>
      <c r="F285" s="102">
        <f t="shared" si="111"/>
        <v>1050.7956627145834</v>
      </c>
      <c r="G285" s="102">
        <f t="shared" si="111"/>
        <v>1050.7956627145834</v>
      </c>
      <c r="H285" s="102">
        <f t="shared" si="111"/>
        <v>1050.7956627145834</v>
      </c>
    </row>
    <row r="286" spans="1:8" x14ac:dyDescent="0.25">
      <c r="D286" s="102"/>
      <c r="E286" s="102"/>
      <c r="F286" s="102"/>
      <c r="G286" s="102"/>
      <c r="H286" s="102"/>
    </row>
    <row r="287" spans="1:8" x14ac:dyDescent="0.25">
      <c r="A287" s="215" t="s">
        <v>495</v>
      </c>
      <c r="C287" s="167">
        <v>18237351</v>
      </c>
      <c r="F287" s="64"/>
      <c r="G287" s="64"/>
      <c r="H287" s="64"/>
    </row>
    <row r="288" spans="1:8" x14ac:dyDescent="0.25">
      <c r="B288" s="46" t="s">
        <v>470</v>
      </c>
      <c r="C288" s="167">
        <v>25400751</v>
      </c>
      <c r="D288" s="253">
        <v>0</v>
      </c>
      <c r="E288" s="102">
        <f t="shared" ref="E288:H288" si="112">D292</f>
        <v>-63.040750500000001</v>
      </c>
      <c r="F288" s="102">
        <f t="shared" si="112"/>
        <v>588.96380336593734</v>
      </c>
      <c r="G288" s="102">
        <f t="shared" si="112"/>
        <v>588.96380336593734</v>
      </c>
      <c r="H288" s="102">
        <f t="shared" si="112"/>
        <v>588.96380336593734</v>
      </c>
    </row>
    <row r="289" spans="1:8" x14ac:dyDescent="0.25">
      <c r="A289" s="264"/>
      <c r="B289" s="259" t="s">
        <v>471</v>
      </c>
      <c r="C289" s="259"/>
      <c r="D289" s="266">
        <v>0</v>
      </c>
      <c r="E289" s="266">
        <v>0</v>
      </c>
      <c r="F289" s="266">
        <v>0</v>
      </c>
      <c r="G289" s="266">
        <v>0</v>
      </c>
      <c r="H289" s="266">
        <v>0</v>
      </c>
    </row>
    <row r="290" spans="1:8" x14ac:dyDescent="0.25">
      <c r="A290" s="259"/>
      <c r="B290" s="259" t="s">
        <v>492</v>
      </c>
      <c r="C290" s="267"/>
      <c r="D290" s="482">
        <v>-63.040750500000001</v>
      </c>
      <c r="E290" s="482">
        <v>652.00455386593728</v>
      </c>
      <c r="F290" s="260">
        <v>0</v>
      </c>
      <c r="G290" s="260">
        <v>0</v>
      </c>
      <c r="H290" s="260">
        <v>0</v>
      </c>
    </row>
    <row r="291" spans="1:8" x14ac:dyDescent="0.25">
      <c r="B291" s="46" t="s">
        <v>473</v>
      </c>
      <c r="D291" s="261">
        <f t="shared" ref="D291:H291" si="113">SUM(D289:D290)</f>
        <v>-63.040750500000001</v>
      </c>
      <c r="E291" s="261">
        <f t="shared" si="113"/>
        <v>652.00455386593728</v>
      </c>
      <c r="F291" s="261">
        <f t="shared" si="113"/>
        <v>0</v>
      </c>
      <c r="G291" s="261">
        <f t="shared" si="113"/>
        <v>0</v>
      </c>
      <c r="H291" s="261">
        <f t="shared" si="113"/>
        <v>0</v>
      </c>
    </row>
    <row r="292" spans="1:8" x14ac:dyDescent="0.25">
      <c r="B292" s="46" t="s">
        <v>474</v>
      </c>
      <c r="D292" s="102">
        <f t="shared" ref="D292:H292" si="114">D288+D291</f>
        <v>-63.040750500000001</v>
      </c>
      <c r="E292" s="102">
        <f t="shared" si="114"/>
        <v>588.96380336593734</v>
      </c>
      <c r="F292" s="102">
        <f t="shared" si="114"/>
        <v>588.96380336593734</v>
      </c>
      <c r="G292" s="102">
        <f t="shared" si="114"/>
        <v>588.96380336593734</v>
      </c>
      <c r="H292" s="102">
        <f t="shared" si="114"/>
        <v>588.96380336593734</v>
      </c>
    </row>
    <row r="293" spans="1:8" x14ac:dyDescent="0.25">
      <c r="D293" s="102"/>
      <c r="E293" s="102"/>
      <c r="F293" s="102"/>
      <c r="G293" s="102"/>
      <c r="H293" s="102"/>
    </row>
    <row r="294" spans="1:8" x14ac:dyDescent="0.25">
      <c r="A294" s="215" t="s">
        <v>496</v>
      </c>
      <c r="C294" s="167">
        <v>18237391</v>
      </c>
      <c r="F294" s="64"/>
      <c r="G294" s="64"/>
      <c r="H294" s="64"/>
    </row>
    <row r="295" spans="1:8" x14ac:dyDescent="0.25">
      <c r="B295" s="46" t="s">
        <v>470</v>
      </c>
      <c r="C295" s="167">
        <v>25400791</v>
      </c>
      <c r="D295" s="253">
        <v>0</v>
      </c>
      <c r="E295" s="102">
        <f t="shared" ref="E295:H295" si="115">D299</f>
        <v>226.516524</v>
      </c>
      <c r="F295" s="102">
        <f t="shared" si="115"/>
        <v>1514.2849094539583</v>
      </c>
      <c r="G295" s="102">
        <f t="shared" si="115"/>
        <v>1514.2849094539583</v>
      </c>
      <c r="H295" s="102">
        <f t="shared" si="115"/>
        <v>1514.2849094539583</v>
      </c>
    </row>
    <row r="296" spans="1:8" x14ac:dyDescent="0.25">
      <c r="A296" s="264"/>
      <c r="B296" s="259" t="s">
        <v>471</v>
      </c>
      <c r="C296" s="259"/>
      <c r="D296" s="266">
        <v>0</v>
      </c>
      <c r="E296" s="266">
        <v>0</v>
      </c>
      <c r="F296" s="266">
        <v>0</v>
      </c>
      <c r="G296" s="266">
        <v>0</v>
      </c>
      <c r="H296" s="266">
        <v>0</v>
      </c>
    </row>
    <row r="297" spans="1:8" x14ac:dyDescent="0.25">
      <c r="A297" s="259"/>
      <c r="B297" s="259" t="s">
        <v>492</v>
      </c>
      <c r="C297" s="267"/>
      <c r="D297" s="482">
        <v>226.516524</v>
      </c>
      <c r="E297" s="482">
        <v>1287.7683854539584</v>
      </c>
      <c r="F297" s="260">
        <v>0</v>
      </c>
      <c r="G297" s="260">
        <v>0</v>
      </c>
      <c r="H297" s="260">
        <v>0</v>
      </c>
    </row>
    <row r="298" spans="1:8" x14ac:dyDescent="0.25">
      <c r="B298" s="46" t="s">
        <v>473</v>
      </c>
      <c r="D298" s="261">
        <f t="shared" ref="D298:H298" si="116">SUM(D296:D297)</f>
        <v>226.516524</v>
      </c>
      <c r="E298" s="261">
        <f t="shared" si="116"/>
        <v>1287.7683854539584</v>
      </c>
      <c r="F298" s="261">
        <f t="shared" si="116"/>
        <v>0</v>
      </c>
      <c r="G298" s="261">
        <f t="shared" si="116"/>
        <v>0</v>
      </c>
      <c r="H298" s="261">
        <f t="shared" si="116"/>
        <v>0</v>
      </c>
    </row>
    <row r="299" spans="1:8" x14ac:dyDescent="0.25">
      <c r="B299" s="46" t="s">
        <v>474</v>
      </c>
      <c r="D299" s="102">
        <f t="shared" ref="D299:H299" si="117">D295+D298</f>
        <v>226.516524</v>
      </c>
      <c r="E299" s="102">
        <f t="shared" si="117"/>
        <v>1514.2849094539583</v>
      </c>
      <c r="F299" s="102">
        <f t="shared" si="117"/>
        <v>1514.2849094539583</v>
      </c>
      <c r="G299" s="102">
        <f t="shared" si="117"/>
        <v>1514.2849094539583</v>
      </c>
      <c r="H299" s="102">
        <f t="shared" si="117"/>
        <v>1514.2849094539583</v>
      </c>
    </row>
    <row r="300" spans="1:8" x14ac:dyDescent="0.25">
      <c r="D300" s="102"/>
      <c r="E300" s="102"/>
      <c r="F300" s="102"/>
      <c r="G300" s="102"/>
      <c r="H300" s="102"/>
    </row>
    <row r="301" spans="1:8" x14ac:dyDescent="0.25">
      <c r="A301" s="215" t="s">
        <v>497</v>
      </c>
      <c r="C301" s="167">
        <v>18237381</v>
      </c>
      <c r="F301" s="64"/>
      <c r="G301" s="64"/>
      <c r="H301" s="64"/>
    </row>
    <row r="302" spans="1:8" x14ac:dyDescent="0.25">
      <c r="B302" s="46" t="s">
        <v>470</v>
      </c>
      <c r="C302" s="167">
        <v>25400781</v>
      </c>
      <c r="D302" s="253">
        <v>0</v>
      </c>
      <c r="E302" s="102">
        <f>D306</f>
        <v>233.93810495833335</v>
      </c>
      <c r="F302" s="102">
        <f>E306</f>
        <v>2164.0529546453126</v>
      </c>
      <c r="G302" s="102">
        <f>F306</f>
        <v>2164.0529546453126</v>
      </c>
      <c r="H302" s="102">
        <f t="shared" ref="H302" si="118">G306</f>
        <v>2164.0529546453126</v>
      </c>
    </row>
    <row r="303" spans="1:8" x14ac:dyDescent="0.25">
      <c r="A303" s="264"/>
      <c r="B303" s="259" t="s">
        <v>471</v>
      </c>
      <c r="C303" s="259"/>
      <c r="D303" s="266">
        <v>0</v>
      </c>
      <c r="E303" s="266">
        <v>0</v>
      </c>
      <c r="F303" s="266">
        <v>0</v>
      </c>
      <c r="G303" s="266">
        <v>0</v>
      </c>
      <c r="H303" s="266">
        <v>0</v>
      </c>
    </row>
    <row r="304" spans="1:8" x14ac:dyDescent="0.25">
      <c r="A304" s="259"/>
      <c r="B304" s="259" t="s">
        <v>492</v>
      </c>
      <c r="C304" s="267"/>
      <c r="D304" s="482">
        <v>233.93810495833335</v>
      </c>
      <c r="E304" s="482">
        <v>1930.1148496869791</v>
      </c>
      <c r="F304" s="260">
        <v>0</v>
      </c>
      <c r="G304" s="260">
        <v>0</v>
      </c>
      <c r="H304" s="260">
        <v>0</v>
      </c>
    </row>
    <row r="305" spans="1:8" x14ac:dyDescent="0.25">
      <c r="B305" s="46" t="s">
        <v>473</v>
      </c>
      <c r="D305" s="261">
        <f t="shared" ref="D305:H305" si="119">SUM(D303:D304)</f>
        <v>233.93810495833335</v>
      </c>
      <c r="E305" s="261">
        <f t="shared" si="119"/>
        <v>1930.1148496869791</v>
      </c>
      <c r="F305" s="261">
        <f t="shared" si="119"/>
        <v>0</v>
      </c>
      <c r="G305" s="261">
        <f t="shared" si="119"/>
        <v>0</v>
      </c>
      <c r="H305" s="261">
        <f t="shared" si="119"/>
        <v>0</v>
      </c>
    </row>
    <row r="306" spans="1:8" x14ac:dyDescent="0.25">
      <c r="B306" s="46" t="s">
        <v>474</v>
      </c>
      <c r="D306" s="102">
        <f t="shared" ref="D306:H306" si="120">D302+D305</f>
        <v>233.93810495833335</v>
      </c>
      <c r="E306" s="102">
        <f t="shared" si="120"/>
        <v>2164.0529546453126</v>
      </c>
      <c r="F306" s="102">
        <f t="shared" si="120"/>
        <v>2164.0529546453126</v>
      </c>
      <c r="G306" s="102">
        <f t="shared" si="120"/>
        <v>2164.0529546453126</v>
      </c>
      <c r="H306" s="102">
        <f t="shared" si="120"/>
        <v>2164.0529546453126</v>
      </c>
    </row>
    <row r="307" spans="1:8" x14ac:dyDescent="0.25">
      <c r="D307" s="102"/>
      <c r="E307" s="102"/>
      <c r="F307" s="102"/>
      <c r="G307" s="102"/>
      <c r="H307" s="102"/>
    </row>
    <row r="308" spans="1:8" x14ac:dyDescent="0.25">
      <c r="A308" s="215" t="s">
        <v>498</v>
      </c>
      <c r="C308" s="167">
        <v>18237371</v>
      </c>
      <c r="F308" s="64"/>
      <c r="G308" s="64"/>
      <c r="H308" s="64"/>
    </row>
    <row r="309" spans="1:8" x14ac:dyDescent="0.25">
      <c r="B309" s="46" t="s">
        <v>470</v>
      </c>
      <c r="C309" s="167">
        <v>25400771</v>
      </c>
      <c r="D309" s="253">
        <v>0</v>
      </c>
      <c r="E309" s="102">
        <f>D313</f>
        <v>-151.54938729166665</v>
      </c>
      <c r="F309" s="102">
        <f>E313</f>
        <v>-432.41242405541675</v>
      </c>
      <c r="G309" s="102">
        <f>F313</f>
        <v>-432.41242405541675</v>
      </c>
      <c r="H309" s="102">
        <f t="shared" ref="H309" si="121">G313</f>
        <v>-432.41242405541675</v>
      </c>
    </row>
    <row r="310" spans="1:8" x14ac:dyDescent="0.25">
      <c r="A310" s="264"/>
      <c r="B310" s="259" t="s">
        <v>471</v>
      </c>
      <c r="C310" s="259"/>
      <c r="D310" s="266">
        <v>0</v>
      </c>
      <c r="E310" s="266">
        <v>0</v>
      </c>
      <c r="F310" s="266">
        <v>0</v>
      </c>
      <c r="G310" s="266">
        <v>0</v>
      </c>
      <c r="H310" s="266">
        <v>0</v>
      </c>
    </row>
    <row r="311" spans="1:8" x14ac:dyDescent="0.25">
      <c r="A311" s="259"/>
      <c r="B311" s="259" t="s">
        <v>492</v>
      </c>
      <c r="C311" s="267"/>
      <c r="D311" s="482">
        <v>-151.54938729166665</v>
      </c>
      <c r="E311" s="482">
        <v>-280.86303676375013</v>
      </c>
      <c r="F311" s="260">
        <v>0</v>
      </c>
      <c r="G311" s="260">
        <v>0</v>
      </c>
      <c r="H311" s="260">
        <v>0</v>
      </c>
    </row>
    <row r="312" spans="1:8" x14ac:dyDescent="0.25">
      <c r="B312" s="46" t="s">
        <v>473</v>
      </c>
      <c r="D312" s="261">
        <f t="shared" ref="D312:H312" si="122">SUM(D310:D311)</f>
        <v>-151.54938729166665</v>
      </c>
      <c r="E312" s="261">
        <f t="shared" si="122"/>
        <v>-280.86303676375013</v>
      </c>
      <c r="F312" s="261">
        <f t="shared" si="122"/>
        <v>0</v>
      </c>
      <c r="G312" s="261">
        <f t="shared" si="122"/>
        <v>0</v>
      </c>
      <c r="H312" s="261">
        <f t="shared" si="122"/>
        <v>0</v>
      </c>
    </row>
    <row r="313" spans="1:8" x14ac:dyDescent="0.25">
      <c r="B313" s="46" t="s">
        <v>474</v>
      </c>
      <c r="D313" s="102">
        <f t="shared" ref="D313:H313" si="123">D309+D312</f>
        <v>-151.54938729166665</v>
      </c>
      <c r="E313" s="102">
        <f t="shared" si="123"/>
        <v>-432.41242405541675</v>
      </c>
      <c r="F313" s="102">
        <f t="shared" si="123"/>
        <v>-432.41242405541675</v>
      </c>
      <c r="G313" s="102">
        <f t="shared" si="123"/>
        <v>-432.41242405541675</v>
      </c>
      <c r="H313" s="102">
        <f t="shared" si="123"/>
        <v>-432.41242405541675</v>
      </c>
    </row>
    <row r="314" spans="1:8" x14ac:dyDescent="0.25">
      <c r="D314" s="102"/>
      <c r="E314" s="102"/>
      <c r="F314" s="102"/>
      <c r="G314" s="102"/>
      <c r="H314" s="102"/>
    </row>
    <row r="315" spans="1:8" x14ac:dyDescent="0.25">
      <c r="A315" s="215" t="s">
        <v>499</v>
      </c>
      <c r="C315" s="167">
        <v>18237181</v>
      </c>
      <c r="F315" s="64"/>
      <c r="G315" s="64"/>
      <c r="H315" s="64"/>
    </row>
    <row r="316" spans="1:8" x14ac:dyDescent="0.25">
      <c r="B316" s="46" t="s">
        <v>470</v>
      </c>
      <c r="C316" s="167"/>
      <c r="D316" s="253">
        <v>0</v>
      </c>
      <c r="E316" s="102">
        <f>D320</f>
        <v>0</v>
      </c>
      <c r="F316" s="102">
        <f>E320</f>
        <v>225.54687837375002</v>
      </c>
      <c r="G316" s="102">
        <f>F320</f>
        <v>225.54687837375002</v>
      </c>
      <c r="H316" s="102">
        <f t="shared" ref="H316" si="124">G320</f>
        <v>225.54687837375002</v>
      </c>
    </row>
    <row r="317" spans="1:8" x14ac:dyDescent="0.25">
      <c r="A317" s="264"/>
      <c r="B317" s="259" t="s">
        <v>471</v>
      </c>
      <c r="C317" s="259"/>
      <c r="D317" s="266">
        <v>0</v>
      </c>
      <c r="E317" s="266">
        <v>0</v>
      </c>
      <c r="F317" s="266">
        <v>0</v>
      </c>
      <c r="G317" s="266">
        <v>0</v>
      </c>
      <c r="H317" s="266">
        <v>0</v>
      </c>
    </row>
    <row r="318" spans="1:8" x14ac:dyDescent="0.25">
      <c r="A318" s="259"/>
      <c r="B318" s="259" t="s">
        <v>492</v>
      </c>
      <c r="C318" s="267"/>
      <c r="D318" s="482">
        <v>0</v>
      </c>
      <c r="E318" s="482">
        <v>225.54687837375002</v>
      </c>
      <c r="F318" s="260">
        <v>0</v>
      </c>
      <c r="G318" s="260">
        <v>0</v>
      </c>
      <c r="H318" s="260">
        <v>0</v>
      </c>
    </row>
    <row r="319" spans="1:8" x14ac:dyDescent="0.25">
      <c r="B319" s="46" t="s">
        <v>473</v>
      </c>
      <c r="D319" s="261">
        <f t="shared" ref="D319:H319" si="125">SUM(D317:D318)</f>
        <v>0</v>
      </c>
      <c r="E319" s="261">
        <f t="shared" si="125"/>
        <v>225.54687837375002</v>
      </c>
      <c r="F319" s="261">
        <f t="shared" si="125"/>
        <v>0</v>
      </c>
      <c r="G319" s="261">
        <f t="shared" si="125"/>
        <v>0</v>
      </c>
      <c r="H319" s="261">
        <f t="shared" si="125"/>
        <v>0</v>
      </c>
    </row>
    <row r="320" spans="1:8" x14ac:dyDescent="0.25">
      <c r="B320" s="46" t="s">
        <v>474</v>
      </c>
      <c r="D320" s="102">
        <f t="shared" ref="D320:H320" si="126">D316+D319</f>
        <v>0</v>
      </c>
      <c r="E320" s="102">
        <f t="shared" si="126"/>
        <v>225.54687837375002</v>
      </c>
      <c r="F320" s="102">
        <f t="shared" si="126"/>
        <v>225.54687837375002</v>
      </c>
      <c r="G320" s="102">
        <f t="shared" si="126"/>
        <v>225.54687837375002</v>
      </c>
      <c r="H320" s="102">
        <f t="shared" si="126"/>
        <v>225.54687837375002</v>
      </c>
    </row>
    <row r="321" spans="1:8" x14ac:dyDescent="0.25">
      <c r="D321" s="102"/>
      <c r="E321" s="102"/>
      <c r="F321" s="102"/>
      <c r="G321" s="102"/>
      <c r="H321" s="102"/>
    </row>
    <row r="322" spans="1:8" x14ac:dyDescent="0.25">
      <c r="A322" s="215" t="s">
        <v>502</v>
      </c>
      <c r="F322" s="64"/>
      <c r="G322" s="64"/>
      <c r="H322" s="64"/>
    </row>
    <row r="323" spans="1:8" x14ac:dyDescent="0.25">
      <c r="B323" s="46" t="s">
        <v>470</v>
      </c>
      <c r="D323" s="269">
        <f>SUM(D9,D16,D24,D32,D40,D47,D54,D62,D69,D77,D85,D93,D100,D107,D115,D122,D130,D138,D146,D153,D160,D169,D176,D183,D190,D197,D204,D211,D218,D226,D234,D242,D250,D258,D266,D274,D281,D288,D295,D302,D309,D316)</f>
        <v>2824081.21</v>
      </c>
      <c r="E323" s="332">
        <f t="shared" ref="E323:H323" si="127">SUM(E9,E16,E24,E32,E40,E47,E54,E62,E69,E77,E85,E93,E100,E107,E115,E122,E130,E138,E146,E153,E160,E169,E176,E183,E190,E197,E204,E211,E218,E226,E234,E242,E250,E258,E266,E274,E281,E288,E295,E302,E309,E316)</f>
        <v>-2576694.9744310933</v>
      </c>
      <c r="F323" s="332">
        <f t="shared" si="127"/>
        <v>23300795.118808243</v>
      </c>
      <c r="G323" s="332">
        <f t="shared" si="127"/>
        <v>21338772.648808241</v>
      </c>
      <c r="H323" s="332">
        <f t="shared" si="127"/>
        <v>19434778.887881458</v>
      </c>
    </row>
    <row r="324" spans="1:8" x14ac:dyDescent="0.25">
      <c r="B324" s="46" t="s">
        <v>473</v>
      </c>
      <c r="D324" s="270">
        <f>SUM(D12,D20,D28,D36,D43,D50,D58,D65,D73,D81,D89,D96,D103,D111,D118,D126,D134,D142,D149,D156,D164,D172,D179,D186,D193,D200,D207,D214,D222,D230,D238,D246,D254,D262,D270,D277,D284,D291,D298,D305,D312,D319)</f>
        <v>-5400776.1844310937</v>
      </c>
      <c r="E324" s="270">
        <f t="shared" ref="E324:H324" si="128">SUM(E12,E20,E28,E36,E43,E50,E58,E65,E73,E81,E89,E96,E103,E111,E118,E126,E134,E142,E149,E156,E164,E172,E179,E186,E193,E200,E207,E214,E222,E230,E238,E246,E254,E262,E270,E277,E284,E291,E298,E305,E312,E319)</f>
        <v>25877490.093239322</v>
      </c>
      <c r="F324" s="270">
        <f t="shared" si="128"/>
        <v>-1962022.4699999997</v>
      </c>
      <c r="G324" s="270">
        <f t="shared" si="128"/>
        <v>-1903993.7609267831</v>
      </c>
      <c r="H324" s="270">
        <f t="shared" si="128"/>
        <v>-1629310.6664645746</v>
      </c>
    </row>
    <row r="325" spans="1:8" ht="13.8" thickBot="1" x14ac:dyDescent="0.3">
      <c r="B325" s="46" t="s">
        <v>474</v>
      </c>
      <c r="D325" s="271">
        <f>SUM(D13,D21,D29,D37,D44,D51,D59,D66,D74,D82,D90,D97,D104,D112,D119,D127,D135,D143,D150,D157,D165,D173,D180,D187,D194,D201,D208,D215,D223,D231,D239,D247,D255,D263,D271,D278,D285,D292,D299,D306,D313,D320)</f>
        <v>-2576694.9744310933</v>
      </c>
      <c r="E325" s="271">
        <f t="shared" ref="E325:H325" si="129">SUM(E13,E21,E29,E37,E44,E51,E59,E66,E74,E82,E90,E97,E104,E112,E119,E127,E135,E143,E150,E157,E165,E173,E180,E187,E194,E201,E208,E215,E223,E231,E239,E247,E255,E263,E271,E278,E285,E292,E299,E306,E313,E320)</f>
        <v>23300795.118808243</v>
      </c>
      <c r="F325" s="271">
        <f t="shared" si="129"/>
        <v>21338772.648808241</v>
      </c>
      <c r="G325" s="271">
        <f t="shared" si="129"/>
        <v>19434778.887881458</v>
      </c>
      <c r="H325" s="271">
        <f t="shared" si="129"/>
        <v>17805468.221416879</v>
      </c>
    </row>
    <row r="326" spans="1:8" ht="13.8" thickTop="1" x14ac:dyDescent="0.25">
      <c r="A326" s="46" t="s">
        <v>503</v>
      </c>
      <c r="D326" s="103">
        <f>SUM(D13,D21,D29,D37,D44,D51,D59,D173,D180,D187,D194,D201,D208,D215)</f>
        <v>3512070.8700000006</v>
      </c>
      <c r="E326" s="103">
        <f>SUM(E13,E21,E29,E37,E44,E51,E59,E173,E180,E187,E194,E201,E208,E215)</f>
        <v>5530794.2400000002</v>
      </c>
      <c r="F326" s="103">
        <f>SUM(F13,F21,F29,F37,F44,F51,F59,F173,F180,F187,F194,F201,F208,F215)</f>
        <v>3568771.77</v>
      </c>
      <c r="G326" s="103">
        <f>SUM(G13,G21,G29,G37,G44,G51,G59,G173,G180,G187,G194,G201,G208,G215)</f>
        <v>1664778.0090732169</v>
      </c>
      <c r="H326" s="103">
        <f>SUM(H13,H21,H29,H37,H44,H51,H59,H173,H180,H187,H194,H201,H208,H215)</f>
        <v>35467.342608642415</v>
      </c>
    </row>
    <row r="327" spans="1:8" ht="13.8" thickBot="1" x14ac:dyDescent="0.3">
      <c r="A327" s="46" t="s">
        <v>504</v>
      </c>
      <c r="D327" s="272">
        <f>D325-D326</f>
        <v>-6088765.8444310939</v>
      </c>
      <c r="E327" s="272">
        <f t="shared" ref="E327:H327" si="130">E325-E326</f>
        <v>17770000.878808245</v>
      </c>
      <c r="F327" s="272">
        <f t="shared" si="130"/>
        <v>17770000.878808241</v>
      </c>
      <c r="G327" s="272">
        <f t="shared" si="130"/>
        <v>17770000.878808241</v>
      </c>
      <c r="H327" s="272">
        <f t="shared" si="130"/>
        <v>17770000.878808238</v>
      </c>
    </row>
    <row r="328" spans="1:8" ht="13.8" thickTop="1" x14ac:dyDescent="0.25">
      <c r="D328" s="269"/>
    </row>
    <row r="329" spans="1:8" x14ac:dyDescent="0.25">
      <c r="A329" s="297" t="s">
        <v>632</v>
      </c>
    </row>
    <row r="355" spans="2:8" x14ac:dyDescent="0.25">
      <c r="B355" s="48"/>
      <c r="F355" s="64"/>
      <c r="G355" s="64"/>
      <c r="H355" s="64"/>
    </row>
    <row r="356" spans="2:8" x14ac:dyDescent="0.25">
      <c r="B356" s="273"/>
      <c r="F356" s="64"/>
      <c r="G356" s="64"/>
      <c r="H356" s="64"/>
    </row>
    <row r="357" spans="2:8" x14ac:dyDescent="0.25">
      <c r="B357" s="273"/>
      <c r="F357" s="64"/>
      <c r="G357" s="64"/>
      <c r="H357" s="64"/>
    </row>
  </sheetData>
  <printOptions horizontalCentered="1"/>
  <pageMargins left="0.45" right="0.45" top="0.75" bottom="0.75" header="0.3" footer="0.3"/>
  <pageSetup scale="56" fitToWidth="2" orientation="portrait" blackAndWhite="1" horizontalDpi="1200" verticalDpi="1200" r:id="rId1"/>
  <headerFooter>
    <oddHeader>&amp;RAdvice No. 2018-xx
Exhibit No. 12</oddHeader>
    <oddFooter>&amp;L&amp;F
&amp;A&amp;C&amp;P&amp;R&amp;D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E71"/>
  <sheetViews>
    <sheetView zoomScaleNormal="100" workbookViewId="0">
      <selection activeCell="C48" sqref="C48"/>
    </sheetView>
  </sheetViews>
  <sheetFormatPr defaultColWidth="9.109375" defaultRowHeight="13.2" x14ac:dyDescent="0.25"/>
  <cols>
    <col min="1" max="1" width="6.88671875" style="54" customWidth="1"/>
    <col min="2" max="2" width="3.5546875" style="54" customWidth="1"/>
    <col min="3" max="3" width="66" style="54" customWidth="1"/>
    <col min="4" max="5" width="15.33203125" style="54" customWidth="1"/>
    <col min="6" max="16384" width="9.109375" style="54"/>
  </cols>
  <sheetData>
    <row r="1" spans="1:5" x14ac:dyDescent="0.25">
      <c r="A1" s="485" t="s">
        <v>0</v>
      </c>
      <c r="B1" s="485"/>
      <c r="C1" s="485"/>
      <c r="D1" s="485"/>
      <c r="E1" s="485"/>
    </row>
    <row r="2" spans="1:5" x14ac:dyDescent="0.25">
      <c r="A2" s="485" t="str">
        <f>'Delivery Rate Change Calc'!A2:H2</f>
        <v>2018 Electric Decoupling Filing</v>
      </c>
      <c r="B2" s="485"/>
      <c r="C2" s="485"/>
      <c r="D2" s="485"/>
      <c r="E2" s="485"/>
    </row>
    <row r="3" spans="1:5" x14ac:dyDescent="0.25">
      <c r="A3" s="485" t="s">
        <v>297</v>
      </c>
      <c r="B3" s="485"/>
      <c r="C3" s="485"/>
      <c r="D3" s="485"/>
      <c r="E3" s="485"/>
    </row>
    <row r="4" spans="1:5" x14ac:dyDescent="0.25">
      <c r="A4" s="485" t="str">
        <f>'Delivery Rate Change Calc'!A4:H4</f>
        <v>Proposed Effective May 1, 2018</v>
      </c>
      <c r="B4" s="485"/>
      <c r="C4" s="485"/>
      <c r="D4" s="485"/>
      <c r="E4" s="485"/>
    </row>
    <row r="5" spans="1:5" x14ac:dyDescent="0.25">
      <c r="A5" s="10"/>
      <c r="B5" s="10"/>
      <c r="C5" s="10"/>
      <c r="D5" s="10"/>
      <c r="E5" s="10"/>
    </row>
    <row r="6" spans="1:5" x14ac:dyDescent="0.25">
      <c r="A6" s="9"/>
      <c r="B6" s="9"/>
      <c r="C6" s="9"/>
      <c r="D6" s="10" t="s">
        <v>290</v>
      </c>
      <c r="E6" s="10" t="s">
        <v>290</v>
      </c>
    </row>
    <row r="7" spans="1:5" ht="25.5" customHeight="1" x14ac:dyDescent="0.25">
      <c r="A7" s="183" t="s">
        <v>56</v>
      </c>
      <c r="B7" s="183"/>
      <c r="C7" s="184"/>
      <c r="D7" s="185">
        <v>43160</v>
      </c>
      <c r="E7" s="185">
        <f t="shared" ref="E7" si="0">EDATE(D7,1)</f>
        <v>43191</v>
      </c>
    </row>
    <row r="8" spans="1:5" x14ac:dyDescent="0.25">
      <c r="A8" s="99">
        <v>1</v>
      </c>
      <c r="B8" s="186" t="s">
        <v>299</v>
      </c>
    </row>
    <row r="9" spans="1:5" x14ac:dyDescent="0.25">
      <c r="A9" s="99">
        <f>A8+1</f>
        <v>2</v>
      </c>
      <c r="B9" s="99"/>
      <c r="C9" s="54" t="s">
        <v>120</v>
      </c>
      <c r="D9" s="187">
        <f>Forecast!B8</f>
        <v>1022641304</v>
      </c>
      <c r="E9" s="187">
        <f>Forecast!C8</f>
        <v>844891597</v>
      </c>
    </row>
    <row r="10" spans="1:5" x14ac:dyDescent="0.25">
      <c r="A10" s="99">
        <f t="shared" ref="A10:A69" si="1">A9+1</f>
        <v>3</v>
      </c>
      <c r="B10" s="99"/>
      <c r="C10" s="9" t="s">
        <v>291</v>
      </c>
      <c r="D10" s="188">
        <v>1.201E-3</v>
      </c>
      <c r="E10" s="188">
        <v>1.201E-3</v>
      </c>
    </row>
    <row r="11" spans="1:5" x14ac:dyDescent="0.25">
      <c r="A11" s="99">
        <f t="shared" si="1"/>
        <v>4</v>
      </c>
      <c r="B11" s="99"/>
      <c r="C11" s="9" t="s">
        <v>292</v>
      </c>
      <c r="D11" s="101">
        <f>D9*D10</f>
        <v>1228192.2061040001</v>
      </c>
      <c r="E11" s="101">
        <f>E9*E10</f>
        <v>1014714.8079970001</v>
      </c>
    </row>
    <row r="12" spans="1:5" x14ac:dyDescent="0.25">
      <c r="A12" s="99">
        <f t="shared" si="1"/>
        <v>5</v>
      </c>
      <c r="B12" s="99"/>
      <c r="C12" s="9"/>
    </row>
    <row r="13" spans="1:5" x14ac:dyDescent="0.25">
      <c r="A13" s="99">
        <f t="shared" si="1"/>
        <v>6</v>
      </c>
      <c r="B13" s="99"/>
      <c r="C13" s="9" t="s">
        <v>293</v>
      </c>
      <c r="D13" s="189">
        <f>'Elect 2017GRC Conv Fctr'!$E$20</f>
        <v>0.95238599999999995</v>
      </c>
      <c r="E13" s="189">
        <f>'Elect 2017GRC Conv Fctr'!$E$20</f>
        <v>0.95238599999999995</v>
      </c>
    </row>
    <row r="14" spans="1:5" x14ac:dyDescent="0.25">
      <c r="A14" s="99">
        <f t="shared" si="1"/>
        <v>7</v>
      </c>
      <c r="B14" s="99"/>
      <c r="C14" s="9"/>
    </row>
    <row r="15" spans="1:5" x14ac:dyDescent="0.25">
      <c r="A15" s="99">
        <f t="shared" si="1"/>
        <v>8</v>
      </c>
      <c r="B15" s="99"/>
      <c r="C15" s="9" t="s">
        <v>294</v>
      </c>
      <c r="D15" s="101">
        <f>D11*D13</f>
        <v>1169713.0624025641</v>
      </c>
      <c r="E15" s="101">
        <f>E11*E13</f>
        <v>966400.17712903081</v>
      </c>
    </row>
    <row r="16" spans="1:5" x14ac:dyDescent="0.25">
      <c r="A16" s="99">
        <f t="shared" si="1"/>
        <v>9</v>
      </c>
      <c r="B16" s="99"/>
    </row>
    <row r="17" spans="1:5" x14ac:dyDescent="0.25">
      <c r="A17" s="99">
        <f t="shared" si="1"/>
        <v>10</v>
      </c>
      <c r="B17" s="186" t="s">
        <v>300</v>
      </c>
    </row>
    <row r="18" spans="1:5" x14ac:dyDescent="0.25">
      <c r="A18" s="99">
        <f t="shared" si="1"/>
        <v>11</v>
      </c>
      <c r="B18" s="99"/>
      <c r="C18" s="54" t="s">
        <v>120</v>
      </c>
      <c r="D18" s="187">
        <f>Forecast!B10</f>
        <v>255512572</v>
      </c>
      <c r="E18" s="187">
        <f>Forecast!C10</f>
        <v>229538962</v>
      </c>
    </row>
    <row r="19" spans="1:5" x14ac:dyDescent="0.25">
      <c r="A19" s="99">
        <f t="shared" si="1"/>
        <v>12</v>
      </c>
      <c r="B19" s="99"/>
      <c r="C19" s="9" t="s">
        <v>291</v>
      </c>
      <c r="D19" s="188">
        <v>1.335E-3</v>
      </c>
      <c r="E19" s="188">
        <v>1.335E-3</v>
      </c>
    </row>
    <row r="20" spans="1:5" x14ac:dyDescent="0.25">
      <c r="A20" s="99">
        <f t="shared" si="1"/>
        <v>13</v>
      </c>
      <c r="B20" s="99"/>
      <c r="C20" s="9" t="s">
        <v>292</v>
      </c>
      <c r="D20" s="101">
        <f>D18*D19</f>
        <v>341109.28362</v>
      </c>
      <c r="E20" s="101">
        <f>E18*E19</f>
        <v>306434.51426999999</v>
      </c>
    </row>
    <row r="21" spans="1:5" x14ac:dyDescent="0.25">
      <c r="A21" s="99">
        <f t="shared" si="1"/>
        <v>14</v>
      </c>
      <c r="B21" s="99"/>
      <c r="C21" s="9"/>
    </row>
    <row r="22" spans="1:5" x14ac:dyDescent="0.25">
      <c r="A22" s="99">
        <f t="shared" si="1"/>
        <v>15</v>
      </c>
      <c r="B22" s="99"/>
      <c r="C22" s="9" t="s">
        <v>293</v>
      </c>
      <c r="D22" s="189">
        <f>'Elect 2017GRC Conv Fctr'!$E$20</f>
        <v>0.95238599999999995</v>
      </c>
      <c r="E22" s="189">
        <f>'Elect 2017GRC Conv Fctr'!$E$20</f>
        <v>0.95238599999999995</v>
      </c>
    </row>
    <row r="23" spans="1:5" x14ac:dyDescent="0.25">
      <c r="A23" s="99">
        <f t="shared" si="1"/>
        <v>16</v>
      </c>
      <c r="B23" s="99"/>
      <c r="C23" s="9"/>
    </row>
    <row r="24" spans="1:5" x14ac:dyDescent="0.25">
      <c r="A24" s="99">
        <f t="shared" si="1"/>
        <v>17</v>
      </c>
      <c r="B24" s="99"/>
      <c r="C24" s="9" t="s">
        <v>294</v>
      </c>
      <c r="D24" s="101">
        <f>D20*D22</f>
        <v>324867.70618971728</v>
      </c>
      <c r="E24" s="101">
        <f>E20*E22</f>
        <v>291843.9413075482</v>
      </c>
    </row>
    <row r="25" spans="1:5" x14ac:dyDescent="0.25">
      <c r="A25" s="99">
        <f t="shared" si="1"/>
        <v>18</v>
      </c>
    </row>
    <row r="26" spans="1:5" x14ac:dyDescent="0.25">
      <c r="A26" s="99">
        <f t="shared" si="1"/>
        <v>19</v>
      </c>
      <c r="B26" s="186" t="s">
        <v>301</v>
      </c>
    </row>
    <row r="27" spans="1:5" x14ac:dyDescent="0.25">
      <c r="A27" s="99">
        <f t="shared" si="1"/>
        <v>20</v>
      </c>
      <c r="B27" s="99"/>
      <c r="C27" s="54" t="s">
        <v>120</v>
      </c>
      <c r="D27" s="187">
        <f>Forecast!B22</f>
        <v>269664525</v>
      </c>
      <c r="E27" s="187">
        <f>Forecast!C22</f>
        <v>244615863</v>
      </c>
    </row>
    <row r="28" spans="1:5" x14ac:dyDescent="0.25">
      <c r="A28" s="99">
        <f t="shared" si="1"/>
        <v>21</v>
      </c>
      <c r="B28" s="99"/>
      <c r="C28" s="9" t="s">
        <v>291</v>
      </c>
      <c r="D28" s="188">
        <v>1.335E-3</v>
      </c>
      <c r="E28" s="188">
        <v>1.335E-3</v>
      </c>
    </row>
    <row r="29" spans="1:5" x14ac:dyDescent="0.25">
      <c r="A29" s="99">
        <f t="shared" si="1"/>
        <v>22</v>
      </c>
      <c r="B29" s="99"/>
      <c r="C29" s="9" t="s">
        <v>292</v>
      </c>
      <c r="D29" s="101">
        <f>D27*D28</f>
        <v>360002.14087499998</v>
      </c>
      <c r="E29" s="101">
        <f>E27*E28</f>
        <v>326562.17710500001</v>
      </c>
    </row>
    <row r="30" spans="1:5" x14ac:dyDescent="0.25">
      <c r="A30" s="99">
        <f t="shared" si="1"/>
        <v>23</v>
      </c>
      <c r="B30" s="99"/>
      <c r="C30" s="9"/>
    </row>
    <row r="31" spans="1:5" x14ac:dyDescent="0.25">
      <c r="A31" s="99">
        <f t="shared" si="1"/>
        <v>24</v>
      </c>
      <c r="B31" s="99"/>
      <c r="C31" s="9" t="s">
        <v>293</v>
      </c>
      <c r="D31" s="189">
        <f>'Elect 2017GRC Conv Fctr'!$E$20</f>
        <v>0.95238599999999995</v>
      </c>
      <c r="E31" s="189">
        <f>'Elect 2017GRC Conv Fctr'!$E$20</f>
        <v>0.95238599999999995</v>
      </c>
    </row>
    <row r="32" spans="1:5" x14ac:dyDescent="0.25">
      <c r="A32" s="99">
        <f t="shared" si="1"/>
        <v>25</v>
      </c>
      <c r="B32" s="99"/>
      <c r="C32" s="9"/>
    </row>
    <row r="33" spans="1:5" x14ac:dyDescent="0.25">
      <c r="A33" s="99">
        <f t="shared" si="1"/>
        <v>26</v>
      </c>
      <c r="B33" s="99"/>
      <c r="C33" s="9" t="s">
        <v>294</v>
      </c>
      <c r="D33" s="101">
        <f>D29*D31</f>
        <v>342860.99893937772</v>
      </c>
      <c r="E33" s="101">
        <f>E29*E31</f>
        <v>311013.24560432252</v>
      </c>
    </row>
    <row r="34" spans="1:5" x14ac:dyDescent="0.25">
      <c r="A34" s="99">
        <f t="shared" si="1"/>
        <v>27</v>
      </c>
    </row>
    <row r="35" spans="1:5" x14ac:dyDescent="0.25">
      <c r="A35" s="99">
        <f t="shared" si="1"/>
        <v>28</v>
      </c>
      <c r="B35" s="186" t="s">
        <v>302</v>
      </c>
    </row>
    <row r="36" spans="1:5" x14ac:dyDescent="0.25">
      <c r="A36" s="99">
        <f t="shared" si="1"/>
        <v>29</v>
      </c>
      <c r="B36" s="99"/>
      <c r="C36" s="54" t="s">
        <v>120</v>
      </c>
      <c r="D36" s="187">
        <f>Forecast!B16</f>
        <v>53406700</v>
      </c>
      <c r="E36" s="187">
        <f>Forecast!C16</f>
        <v>50259102</v>
      </c>
    </row>
    <row r="37" spans="1:5" x14ac:dyDescent="0.25">
      <c r="A37" s="99">
        <f t="shared" si="1"/>
        <v>30</v>
      </c>
      <c r="B37" s="99"/>
      <c r="C37" s="9" t="s">
        <v>291</v>
      </c>
      <c r="D37" s="188">
        <v>1.335E-3</v>
      </c>
      <c r="E37" s="188">
        <v>1.335E-3</v>
      </c>
    </row>
    <row r="38" spans="1:5" x14ac:dyDescent="0.25">
      <c r="A38" s="99">
        <f t="shared" si="1"/>
        <v>31</v>
      </c>
      <c r="B38" s="99"/>
      <c r="C38" s="9" t="s">
        <v>292</v>
      </c>
      <c r="D38" s="101">
        <f>D36*D37</f>
        <v>71297.944499999998</v>
      </c>
      <c r="E38" s="101">
        <f>E36*E37</f>
        <v>67095.901169999997</v>
      </c>
    </row>
    <row r="39" spans="1:5" x14ac:dyDescent="0.25">
      <c r="A39" s="99">
        <f t="shared" si="1"/>
        <v>32</v>
      </c>
      <c r="B39" s="99"/>
      <c r="C39" s="9"/>
    </row>
    <row r="40" spans="1:5" x14ac:dyDescent="0.25">
      <c r="A40" s="99">
        <f t="shared" si="1"/>
        <v>33</v>
      </c>
      <c r="B40" s="99"/>
      <c r="C40" s="9" t="s">
        <v>293</v>
      </c>
      <c r="D40" s="189">
        <f>'Elect 2017GRC Conv Fctr'!$E$20</f>
        <v>0.95238599999999995</v>
      </c>
      <c r="E40" s="189">
        <f>'Elect 2017GRC Conv Fctr'!$E$20</f>
        <v>0.95238599999999995</v>
      </c>
    </row>
    <row r="41" spans="1:5" x14ac:dyDescent="0.25">
      <c r="A41" s="99">
        <f t="shared" si="1"/>
        <v>34</v>
      </c>
      <c r="B41" s="99"/>
      <c r="C41" s="9"/>
    </row>
    <row r="42" spans="1:5" x14ac:dyDescent="0.25">
      <c r="A42" s="99">
        <f t="shared" si="1"/>
        <v>35</v>
      </c>
      <c r="B42" s="99"/>
      <c r="C42" s="9" t="s">
        <v>294</v>
      </c>
      <c r="D42" s="101">
        <f>D38*D40</f>
        <v>67903.164170577002</v>
      </c>
      <c r="E42" s="101">
        <f>E38*E40</f>
        <v>63901.196931691615</v>
      </c>
    </row>
    <row r="43" spans="1:5" x14ac:dyDescent="0.25">
      <c r="A43" s="99">
        <f t="shared" si="1"/>
        <v>36</v>
      </c>
    </row>
    <row r="44" spans="1:5" x14ac:dyDescent="0.25">
      <c r="A44" s="99">
        <f t="shared" si="1"/>
        <v>37</v>
      </c>
      <c r="B44" s="186" t="s">
        <v>303</v>
      </c>
    </row>
    <row r="45" spans="1:5" x14ac:dyDescent="0.25">
      <c r="A45" s="99">
        <f t="shared" si="1"/>
        <v>38</v>
      </c>
      <c r="B45" s="99"/>
      <c r="C45" s="54" t="s">
        <v>122</v>
      </c>
      <c r="D45" s="187">
        <f>Forecast!B28</f>
        <v>369747</v>
      </c>
      <c r="E45" s="187">
        <f>Forecast!C28</f>
        <v>374335</v>
      </c>
    </row>
    <row r="46" spans="1:5" x14ac:dyDescent="0.25">
      <c r="A46" s="99">
        <f t="shared" si="1"/>
        <v>39</v>
      </c>
      <c r="B46" s="99"/>
      <c r="C46" s="9" t="s">
        <v>296</v>
      </c>
      <c r="D46" s="190">
        <v>-0.17</v>
      </c>
      <c r="E46" s="190">
        <v>-0.17</v>
      </c>
    </row>
    <row r="47" spans="1:5" x14ac:dyDescent="0.25">
      <c r="A47" s="99">
        <f t="shared" si="1"/>
        <v>40</v>
      </c>
      <c r="B47" s="99"/>
      <c r="C47" s="9" t="s">
        <v>292</v>
      </c>
      <c r="D47" s="101">
        <f>D45*D46</f>
        <v>-62856.990000000005</v>
      </c>
      <c r="E47" s="101">
        <f>E45*E46</f>
        <v>-63636.950000000004</v>
      </c>
    </row>
    <row r="48" spans="1:5" x14ac:dyDescent="0.25">
      <c r="A48" s="99">
        <f t="shared" si="1"/>
        <v>41</v>
      </c>
      <c r="B48" s="99"/>
      <c r="C48" s="9"/>
    </row>
    <row r="49" spans="1:5" x14ac:dyDescent="0.25">
      <c r="A49" s="99">
        <f t="shared" si="1"/>
        <v>42</v>
      </c>
      <c r="B49" s="99"/>
      <c r="C49" s="9" t="s">
        <v>293</v>
      </c>
      <c r="D49" s="189">
        <f>'Elect 2017GRC Conv Fctr'!$E$20</f>
        <v>0.95238599999999995</v>
      </c>
      <c r="E49" s="189">
        <f>'Elect 2017GRC Conv Fctr'!$E$20</f>
        <v>0.95238599999999995</v>
      </c>
    </row>
    <row r="50" spans="1:5" x14ac:dyDescent="0.25">
      <c r="A50" s="99">
        <f t="shared" si="1"/>
        <v>43</v>
      </c>
      <c r="B50" s="99"/>
      <c r="C50" s="9"/>
    </row>
    <row r="51" spans="1:5" x14ac:dyDescent="0.25">
      <c r="A51" s="99">
        <f t="shared" si="1"/>
        <v>44</v>
      </c>
      <c r="B51" s="99"/>
      <c r="C51" s="9" t="s">
        <v>294</v>
      </c>
      <c r="D51" s="101">
        <f>D47*D49</f>
        <v>-59864.117278140002</v>
      </c>
      <c r="E51" s="101">
        <f>E47*E49</f>
        <v>-60606.940262700002</v>
      </c>
    </row>
    <row r="52" spans="1:5" x14ac:dyDescent="0.25">
      <c r="A52" s="99">
        <f t="shared" si="1"/>
        <v>45</v>
      </c>
    </row>
    <row r="53" spans="1:5" x14ac:dyDescent="0.25">
      <c r="A53" s="99">
        <f t="shared" si="1"/>
        <v>46</v>
      </c>
      <c r="B53" s="186" t="s">
        <v>304</v>
      </c>
    </row>
    <row r="54" spans="1:5" x14ac:dyDescent="0.25">
      <c r="A54" s="99">
        <f t="shared" si="1"/>
        <v>47</v>
      </c>
      <c r="B54" s="99"/>
      <c r="C54" s="54" t="s">
        <v>295</v>
      </c>
      <c r="D54" s="187">
        <f>Forecast!B29</f>
        <v>275322</v>
      </c>
      <c r="E54" s="187">
        <f>Forecast!C29</f>
        <v>274249</v>
      </c>
    </row>
    <row r="55" spans="1:5" x14ac:dyDescent="0.25">
      <c r="A55" s="99">
        <f t="shared" si="1"/>
        <v>48</v>
      </c>
      <c r="B55" s="99"/>
      <c r="C55" s="9" t="s">
        <v>296</v>
      </c>
      <c r="D55" s="190">
        <v>-0.04</v>
      </c>
      <c r="E55" s="190">
        <v>-0.04</v>
      </c>
    </row>
    <row r="56" spans="1:5" x14ac:dyDescent="0.25">
      <c r="A56" s="99">
        <f t="shared" si="1"/>
        <v>49</v>
      </c>
      <c r="B56" s="99"/>
      <c r="C56" s="9" t="s">
        <v>292</v>
      </c>
      <c r="D56" s="101">
        <f>D54*D55</f>
        <v>-11012.880000000001</v>
      </c>
      <c r="E56" s="101">
        <f>E54*E55</f>
        <v>-10969.960000000001</v>
      </c>
    </row>
    <row r="57" spans="1:5" x14ac:dyDescent="0.25">
      <c r="A57" s="99">
        <f t="shared" si="1"/>
        <v>50</v>
      </c>
      <c r="B57" s="99"/>
      <c r="C57" s="9"/>
    </row>
    <row r="58" spans="1:5" x14ac:dyDescent="0.25">
      <c r="A58" s="99">
        <f t="shared" si="1"/>
        <v>51</v>
      </c>
      <c r="B58" s="99"/>
      <c r="C58" s="9" t="s">
        <v>293</v>
      </c>
      <c r="D58" s="189">
        <f>'Elect 2017GRC Conv Fctr'!$E$20</f>
        <v>0.95238599999999995</v>
      </c>
      <c r="E58" s="189">
        <f>'Elect 2017GRC Conv Fctr'!$E$20</f>
        <v>0.95238599999999995</v>
      </c>
    </row>
    <row r="59" spans="1:5" x14ac:dyDescent="0.25">
      <c r="A59" s="99">
        <f t="shared" si="1"/>
        <v>52</v>
      </c>
      <c r="B59" s="99"/>
      <c r="C59" s="9"/>
    </row>
    <row r="60" spans="1:5" x14ac:dyDescent="0.25">
      <c r="A60" s="99">
        <f t="shared" si="1"/>
        <v>53</v>
      </c>
      <c r="B60" s="99"/>
      <c r="C60" s="9" t="s">
        <v>294</v>
      </c>
      <c r="D60" s="101">
        <f>D56*D58</f>
        <v>-10488.512731680001</v>
      </c>
      <c r="E60" s="101">
        <f>E56*E58</f>
        <v>-10447.636324560001</v>
      </c>
    </row>
    <row r="61" spans="1:5" x14ac:dyDescent="0.25">
      <c r="A61" s="99">
        <f t="shared" si="1"/>
        <v>54</v>
      </c>
    </row>
    <row r="62" spans="1:5" x14ac:dyDescent="0.25">
      <c r="A62" s="99">
        <f t="shared" si="1"/>
        <v>55</v>
      </c>
      <c r="B62" s="186" t="s">
        <v>305</v>
      </c>
    </row>
    <row r="63" spans="1:5" x14ac:dyDescent="0.25">
      <c r="A63" s="99">
        <f t="shared" si="1"/>
        <v>56</v>
      </c>
      <c r="B63" s="99"/>
      <c r="C63" s="54" t="s">
        <v>120</v>
      </c>
      <c r="D63" s="187">
        <f>Forecast!B23</f>
        <v>54270523</v>
      </c>
      <c r="E63" s="187">
        <f>Forecast!C23</f>
        <v>52858908</v>
      </c>
    </row>
    <row r="64" spans="1:5" x14ac:dyDescent="0.25">
      <c r="A64" s="99">
        <f t="shared" si="1"/>
        <v>57</v>
      </c>
      <c r="B64" s="99"/>
      <c r="C64" s="9" t="s">
        <v>291</v>
      </c>
      <c r="D64" s="188">
        <v>1.335E-3</v>
      </c>
      <c r="E64" s="188">
        <v>1.335E-3</v>
      </c>
    </row>
    <row r="65" spans="1:5" x14ac:dyDescent="0.25">
      <c r="A65" s="99">
        <f t="shared" si="1"/>
        <v>58</v>
      </c>
      <c r="B65" s="99"/>
      <c r="C65" s="9" t="s">
        <v>292</v>
      </c>
      <c r="D65" s="101">
        <f>D63*D64</f>
        <v>72451.148205000005</v>
      </c>
      <c r="E65" s="101">
        <f>E63*E64</f>
        <v>70566.642179999995</v>
      </c>
    </row>
    <row r="66" spans="1:5" x14ac:dyDescent="0.25">
      <c r="A66" s="99">
        <f t="shared" si="1"/>
        <v>59</v>
      </c>
      <c r="B66" s="99"/>
      <c r="C66" s="9"/>
    </row>
    <row r="67" spans="1:5" x14ac:dyDescent="0.25">
      <c r="A67" s="99">
        <f t="shared" si="1"/>
        <v>60</v>
      </c>
      <c r="B67" s="99"/>
      <c r="C67" s="9" t="s">
        <v>293</v>
      </c>
      <c r="D67" s="189">
        <f>'Elect 2017GRC Conv Fctr'!$E$20</f>
        <v>0.95238599999999995</v>
      </c>
      <c r="E67" s="189">
        <f>'Elect 2017GRC Conv Fctr'!$E$20</f>
        <v>0.95238599999999995</v>
      </c>
    </row>
    <row r="68" spans="1:5" x14ac:dyDescent="0.25">
      <c r="A68" s="99">
        <f t="shared" si="1"/>
        <v>61</v>
      </c>
      <c r="B68" s="99"/>
      <c r="C68" s="9"/>
    </row>
    <row r="69" spans="1:5" x14ac:dyDescent="0.25">
      <c r="A69" s="99">
        <f t="shared" si="1"/>
        <v>62</v>
      </c>
      <c r="B69" s="99"/>
      <c r="C69" s="9" t="s">
        <v>294</v>
      </c>
      <c r="D69" s="101">
        <f>D65*D67</f>
        <v>69001.459234367125</v>
      </c>
      <c r="E69" s="101">
        <f>E65*E67</f>
        <v>67206.682079241466</v>
      </c>
    </row>
    <row r="71" spans="1:5" x14ac:dyDescent="0.25">
      <c r="B71" s="54" t="s">
        <v>649</v>
      </c>
    </row>
  </sheetData>
  <mergeCells count="4">
    <mergeCell ref="A1:E1"/>
    <mergeCell ref="A2:E2"/>
    <mergeCell ref="A3:E3"/>
    <mergeCell ref="A4:E4"/>
  </mergeCells>
  <pageMargins left="0.7" right="0.7" top="0.75" bottom="0.75" header="0.3" footer="0.3"/>
  <pageSetup scale="77" orientation="portrait" blackAndWhite="1" r:id="rId1"/>
  <headerFooter>
    <oddHeader>&amp;RAdvice No. 2018-xx
Exhibit No. 13</oddHeader>
    <oddFooter>&amp;L&amp;F
&amp;A&amp;R&amp;D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R73"/>
  <sheetViews>
    <sheetView zoomScaleNormal="100" workbookViewId="0">
      <selection activeCell="C48" sqref="C48"/>
    </sheetView>
  </sheetViews>
  <sheetFormatPr defaultRowHeight="13.2" x14ac:dyDescent="0.25"/>
  <cols>
    <col min="1" max="1" width="26.33203125" style="64" customWidth="1"/>
    <col min="2" max="15" width="14.109375" style="64" customWidth="1"/>
    <col min="16" max="16" width="15" style="64" customWidth="1"/>
    <col min="17" max="17" width="15" style="64" bestFit="1" customWidth="1"/>
    <col min="18" max="18" width="14" style="64" bestFit="1" customWidth="1"/>
    <col min="19" max="19" width="4.6640625" style="64" bestFit="1" customWidth="1"/>
    <col min="20" max="256" width="9.109375" style="64"/>
    <col min="257" max="257" width="12.109375" style="64" customWidth="1"/>
    <col min="258" max="258" width="14.6640625" style="64" bestFit="1" customWidth="1"/>
    <col min="259" max="259" width="12.6640625" style="64" bestFit="1" customWidth="1"/>
    <col min="260" max="260" width="13.6640625" style="64" bestFit="1" customWidth="1"/>
    <col min="261" max="261" width="12.6640625" style="64" bestFit="1" customWidth="1"/>
    <col min="262" max="262" width="12.33203125" style="64" bestFit="1" customWidth="1"/>
    <col min="263" max="263" width="12.6640625" style="64" bestFit="1" customWidth="1"/>
    <col min="264" max="264" width="12.44140625" style="64" bestFit="1" customWidth="1"/>
    <col min="265" max="265" width="12.5546875" style="64" bestFit="1" customWidth="1"/>
    <col min="266" max="266" width="13.6640625" style="64" bestFit="1" customWidth="1"/>
    <col min="267" max="271" width="13.6640625" style="64" customWidth="1"/>
    <col min="272" max="272" width="16" style="64" customWidth="1"/>
    <col min="273" max="274" width="14" style="64" bestFit="1" customWidth="1"/>
    <col min="275" max="275" width="4.6640625" style="64" bestFit="1" customWidth="1"/>
    <col min="276" max="512" width="9.109375" style="64"/>
    <col min="513" max="513" width="12.109375" style="64" customWidth="1"/>
    <col min="514" max="514" width="14.6640625" style="64" bestFit="1" customWidth="1"/>
    <col min="515" max="515" width="12.6640625" style="64" bestFit="1" customWidth="1"/>
    <col min="516" max="516" width="13.6640625" style="64" bestFit="1" customWidth="1"/>
    <col min="517" max="517" width="12.6640625" style="64" bestFit="1" customWidth="1"/>
    <col min="518" max="518" width="12.33203125" style="64" bestFit="1" customWidth="1"/>
    <col min="519" max="519" width="12.6640625" style="64" bestFit="1" customWidth="1"/>
    <col min="520" max="520" width="12.44140625" style="64" bestFit="1" customWidth="1"/>
    <col min="521" max="521" width="12.5546875" style="64" bestFit="1" customWidth="1"/>
    <col min="522" max="522" width="13.6640625" style="64" bestFit="1" customWidth="1"/>
    <col min="523" max="527" width="13.6640625" style="64" customWidth="1"/>
    <col min="528" max="528" width="16" style="64" customWidth="1"/>
    <col min="529" max="530" width="14" style="64" bestFit="1" customWidth="1"/>
    <col min="531" max="531" width="4.6640625" style="64" bestFit="1" customWidth="1"/>
    <col min="532" max="768" width="9.109375" style="64"/>
    <col min="769" max="769" width="12.109375" style="64" customWidth="1"/>
    <col min="770" max="770" width="14.6640625" style="64" bestFit="1" customWidth="1"/>
    <col min="771" max="771" width="12.6640625" style="64" bestFit="1" customWidth="1"/>
    <col min="772" max="772" width="13.6640625" style="64" bestFit="1" customWidth="1"/>
    <col min="773" max="773" width="12.6640625" style="64" bestFit="1" customWidth="1"/>
    <col min="774" max="774" width="12.33203125" style="64" bestFit="1" customWidth="1"/>
    <col min="775" max="775" width="12.6640625" style="64" bestFit="1" customWidth="1"/>
    <col min="776" max="776" width="12.44140625" style="64" bestFit="1" customWidth="1"/>
    <col min="777" max="777" width="12.5546875" style="64" bestFit="1" customWidth="1"/>
    <col min="778" max="778" width="13.6640625" style="64" bestFit="1" customWidth="1"/>
    <col min="779" max="783" width="13.6640625" style="64" customWidth="1"/>
    <col min="784" max="784" width="16" style="64" customWidth="1"/>
    <col min="785" max="786" width="14" style="64" bestFit="1" customWidth="1"/>
    <col min="787" max="787" width="4.6640625" style="64" bestFit="1" customWidth="1"/>
    <col min="788" max="1024" width="9.109375" style="64"/>
    <col min="1025" max="1025" width="12.109375" style="64" customWidth="1"/>
    <col min="1026" max="1026" width="14.6640625" style="64" bestFit="1" customWidth="1"/>
    <col min="1027" max="1027" width="12.6640625" style="64" bestFit="1" customWidth="1"/>
    <col min="1028" max="1028" width="13.6640625" style="64" bestFit="1" customWidth="1"/>
    <col min="1029" max="1029" width="12.6640625" style="64" bestFit="1" customWidth="1"/>
    <col min="1030" max="1030" width="12.33203125" style="64" bestFit="1" customWidth="1"/>
    <col min="1031" max="1031" width="12.6640625" style="64" bestFit="1" customWidth="1"/>
    <col min="1032" max="1032" width="12.44140625" style="64" bestFit="1" customWidth="1"/>
    <col min="1033" max="1033" width="12.5546875" style="64" bestFit="1" customWidth="1"/>
    <col min="1034" max="1034" width="13.6640625" style="64" bestFit="1" customWidth="1"/>
    <col min="1035" max="1039" width="13.6640625" style="64" customWidth="1"/>
    <col min="1040" max="1040" width="16" style="64" customWidth="1"/>
    <col min="1041" max="1042" width="14" style="64" bestFit="1" customWidth="1"/>
    <col min="1043" max="1043" width="4.6640625" style="64" bestFit="1" customWidth="1"/>
    <col min="1044" max="1280" width="9.109375" style="64"/>
    <col min="1281" max="1281" width="12.109375" style="64" customWidth="1"/>
    <col min="1282" max="1282" width="14.6640625" style="64" bestFit="1" customWidth="1"/>
    <col min="1283" max="1283" width="12.6640625" style="64" bestFit="1" customWidth="1"/>
    <col min="1284" max="1284" width="13.6640625" style="64" bestFit="1" customWidth="1"/>
    <col min="1285" max="1285" width="12.6640625" style="64" bestFit="1" customWidth="1"/>
    <col min="1286" max="1286" width="12.33203125" style="64" bestFit="1" customWidth="1"/>
    <col min="1287" max="1287" width="12.6640625" style="64" bestFit="1" customWidth="1"/>
    <col min="1288" max="1288" width="12.44140625" style="64" bestFit="1" customWidth="1"/>
    <col min="1289" max="1289" width="12.5546875" style="64" bestFit="1" customWidth="1"/>
    <col min="1290" max="1290" width="13.6640625" style="64" bestFit="1" customWidth="1"/>
    <col min="1291" max="1295" width="13.6640625" style="64" customWidth="1"/>
    <col min="1296" max="1296" width="16" style="64" customWidth="1"/>
    <col min="1297" max="1298" width="14" style="64" bestFit="1" customWidth="1"/>
    <col min="1299" max="1299" width="4.6640625" style="64" bestFit="1" customWidth="1"/>
    <col min="1300" max="1536" width="9.109375" style="64"/>
    <col min="1537" max="1537" width="12.109375" style="64" customWidth="1"/>
    <col min="1538" max="1538" width="14.6640625" style="64" bestFit="1" customWidth="1"/>
    <col min="1539" max="1539" width="12.6640625" style="64" bestFit="1" customWidth="1"/>
    <col min="1540" max="1540" width="13.6640625" style="64" bestFit="1" customWidth="1"/>
    <col min="1541" max="1541" width="12.6640625" style="64" bestFit="1" customWidth="1"/>
    <col min="1542" max="1542" width="12.33203125" style="64" bestFit="1" customWidth="1"/>
    <col min="1543" max="1543" width="12.6640625" style="64" bestFit="1" customWidth="1"/>
    <col min="1544" max="1544" width="12.44140625" style="64" bestFit="1" customWidth="1"/>
    <col min="1545" max="1545" width="12.5546875" style="64" bestFit="1" customWidth="1"/>
    <col min="1546" max="1546" width="13.6640625" style="64" bestFit="1" customWidth="1"/>
    <col min="1547" max="1551" width="13.6640625" style="64" customWidth="1"/>
    <col min="1552" max="1552" width="16" style="64" customWidth="1"/>
    <col min="1553" max="1554" width="14" style="64" bestFit="1" customWidth="1"/>
    <col min="1555" max="1555" width="4.6640625" style="64" bestFit="1" customWidth="1"/>
    <col min="1556" max="1792" width="9.109375" style="64"/>
    <col min="1793" max="1793" width="12.109375" style="64" customWidth="1"/>
    <col min="1794" max="1794" width="14.6640625" style="64" bestFit="1" customWidth="1"/>
    <col min="1795" max="1795" width="12.6640625" style="64" bestFit="1" customWidth="1"/>
    <col min="1796" max="1796" width="13.6640625" style="64" bestFit="1" customWidth="1"/>
    <col min="1797" max="1797" width="12.6640625" style="64" bestFit="1" customWidth="1"/>
    <col min="1798" max="1798" width="12.33203125" style="64" bestFit="1" customWidth="1"/>
    <col min="1799" max="1799" width="12.6640625" style="64" bestFit="1" customWidth="1"/>
    <col min="1800" max="1800" width="12.44140625" style="64" bestFit="1" customWidth="1"/>
    <col min="1801" max="1801" width="12.5546875" style="64" bestFit="1" customWidth="1"/>
    <col min="1802" max="1802" width="13.6640625" style="64" bestFit="1" customWidth="1"/>
    <col min="1803" max="1807" width="13.6640625" style="64" customWidth="1"/>
    <col min="1808" max="1808" width="16" style="64" customWidth="1"/>
    <col min="1809" max="1810" width="14" style="64" bestFit="1" customWidth="1"/>
    <col min="1811" max="1811" width="4.6640625" style="64" bestFit="1" customWidth="1"/>
    <col min="1812" max="2048" width="9.109375" style="64"/>
    <col min="2049" max="2049" width="12.109375" style="64" customWidth="1"/>
    <col min="2050" max="2050" width="14.6640625" style="64" bestFit="1" customWidth="1"/>
    <col min="2051" max="2051" width="12.6640625" style="64" bestFit="1" customWidth="1"/>
    <col min="2052" max="2052" width="13.6640625" style="64" bestFit="1" customWidth="1"/>
    <col min="2053" max="2053" width="12.6640625" style="64" bestFit="1" customWidth="1"/>
    <col min="2054" max="2054" width="12.33203125" style="64" bestFit="1" customWidth="1"/>
    <col min="2055" max="2055" width="12.6640625" style="64" bestFit="1" customWidth="1"/>
    <col min="2056" max="2056" width="12.44140625" style="64" bestFit="1" customWidth="1"/>
    <col min="2057" max="2057" width="12.5546875" style="64" bestFit="1" customWidth="1"/>
    <col min="2058" max="2058" width="13.6640625" style="64" bestFit="1" customWidth="1"/>
    <col min="2059" max="2063" width="13.6640625" style="64" customWidth="1"/>
    <col min="2064" max="2064" width="16" style="64" customWidth="1"/>
    <col min="2065" max="2066" width="14" style="64" bestFit="1" customWidth="1"/>
    <col min="2067" max="2067" width="4.6640625" style="64" bestFit="1" customWidth="1"/>
    <col min="2068" max="2304" width="9.109375" style="64"/>
    <col min="2305" max="2305" width="12.109375" style="64" customWidth="1"/>
    <col min="2306" max="2306" width="14.6640625" style="64" bestFit="1" customWidth="1"/>
    <col min="2307" max="2307" width="12.6640625" style="64" bestFit="1" customWidth="1"/>
    <col min="2308" max="2308" width="13.6640625" style="64" bestFit="1" customWidth="1"/>
    <col min="2309" max="2309" width="12.6640625" style="64" bestFit="1" customWidth="1"/>
    <col min="2310" max="2310" width="12.33203125" style="64" bestFit="1" customWidth="1"/>
    <col min="2311" max="2311" width="12.6640625" style="64" bestFit="1" customWidth="1"/>
    <col min="2312" max="2312" width="12.44140625" style="64" bestFit="1" customWidth="1"/>
    <col min="2313" max="2313" width="12.5546875" style="64" bestFit="1" customWidth="1"/>
    <col min="2314" max="2314" width="13.6640625" style="64" bestFit="1" customWidth="1"/>
    <col min="2315" max="2319" width="13.6640625" style="64" customWidth="1"/>
    <col min="2320" max="2320" width="16" style="64" customWidth="1"/>
    <col min="2321" max="2322" width="14" style="64" bestFit="1" customWidth="1"/>
    <col min="2323" max="2323" width="4.6640625" style="64" bestFit="1" customWidth="1"/>
    <col min="2324" max="2560" width="9.109375" style="64"/>
    <col min="2561" max="2561" width="12.109375" style="64" customWidth="1"/>
    <col min="2562" max="2562" width="14.6640625" style="64" bestFit="1" customWidth="1"/>
    <col min="2563" max="2563" width="12.6640625" style="64" bestFit="1" customWidth="1"/>
    <col min="2564" max="2564" width="13.6640625" style="64" bestFit="1" customWidth="1"/>
    <col min="2565" max="2565" width="12.6640625" style="64" bestFit="1" customWidth="1"/>
    <col min="2566" max="2566" width="12.33203125" style="64" bestFit="1" customWidth="1"/>
    <col min="2567" max="2567" width="12.6640625" style="64" bestFit="1" customWidth="1"/>
    <col min="2568" max="2568" width="12.44140625" style="64" bestFit="1" customWidth="1"/>
    <col min="2569" max="2569" width="12.5546875" style="64" bestFit="1" customWidth="1"/>
    <col min="2570" max="2570" width="13.6640625" style="64" bestFit="1" customWidth="1"/>
    <col min="2571" max="2575" width="13.6640625" style="64" customWidth="1"/>
    <col min="2576" max="2576" width="16" style="64" customWidth="1"/>
    <col min="2577" max="2578" width="14" style="64" bestFit="1" customWidth="1"/>
    <col min="2579" max="2579" width="4.6640625" style="64" bestFit="1" customWidth="1"/>
    <col min="2580" max="2816" width="9.109375" style="64"/>
    <col min="2817" max="2817" width="12.109375" style="64" customWidth="1"/>
    <col min="2818" max="2818" width="14.6640625" style="64" bestFit="1" customWidth="1"/>
    <col min="2819" max="2819" width="12.6640625" style="64" bestFit="1" customWidth="1"/>
    <col min="2820" max="2820" width="13.6640625" style="64" bestFit="1" customWidth="1"/>
    <col min="2821" max="2821" width="12.6640625" style="64" bestFit="1" customWidth="1"/>
    <col min="2822" max="2822" width="12.33203125" style="64" bestFit="1" customWidth="1"/>
    <col min="2823" max="2823" width="12.6640625" style="64" bestFit="1" customWidth="1"/>
    <col min="2824" max="2824" width="12.44140625" style="64" bestFit="1" customWidth="1"/>
    <col min="2825" max="2825" width="12.5546875" style="64" bestFit="1" customWidth="1"/>
    <col min="2826" max="2826" width="13.6640625" style="64" bestFit="1" customWidth="1"/>
    <col min="2827" max="2831" width="13.6640625" style="64" customWidth="1"/>
    <col min="2832" max="2832" width="16" style="64" customWidth="1"/>
    <col min="2833" max="2834" width="14" style="64" bestFit="1" customWidth="1"/>
    <col min="2835" max="2835" width="4.6640625" style="64" bestFit="1" customWidth="1"/>
    <col min="2836" max="3072" width="9.109375" style="64"/>
    <col min="3073" max="3073" width="12.109375" style="64" customWidth="1"/>
    <col min="3074" max="3074" width="14.6640625" style="64" bestFit="1" customWidth="1"/>
    <col min="3075" max="3075" width="12.6640625" style="64" bestFit="1" customWidth="1"/>
    <col min="3076" max="3076" width="13.6640625" style="64" bestFit="1" customWidth="1"/>
    <col min="3077" max="3077" width="12.6640625" style="64" bestFit="1" customWidth="1"/>
    <col min="3078" max="3078" width="12.33203125" style="64" bestFit="1" customWidth="1"/>
    <col min="3079" max="3079" width="12.6640625" style="64" bestFit="1" customWidth="1"/>
    <col min="3080" max="3080" width="12.44140625" style="64" bestFit="1" customWidth="1"/>
    <col min="3081" max="3081" width="12.5546875" style="64" bestFit="1" customWidth="1"/>
    <col min="3082" max="3082" width="13.6640625" style="64" bestFit="1" customWidth="1"/>
    <col min="3083" max="3087" width="13.6640625" style="64" customWidth="1"/>
    <col min="3088" max="3088" width="16" style="64" customWidth="1"/>
    <col min="3089" max="3090" width="14" style="64" bestFit="1" customWidth="1"/>
    <col min="3091" max="3091" width="4.6640625" style="64" bestFit="1" customWidth="1"/>
    <col min="3092" max="3328" width="9.109375" style="64"/>
    <col min="3329" max="3329" width="12.109375" style="64" customWidth="1"/>
    <col min="3330" max="3330" width="14.6640625" style="64" bestFit="1" customWidth="1"/>
    <col min="3331" max="3331" width="12.6640625" style="64" bestFit="1" customWidth="1"/>
    <col min="3332" max="3332" width="13.6640625" style="64" bestFit="1" customWidth="1"/>
    <col min="3333" max="3333" width="12.6640625" style="64" bestFit="1" customWidth="1"/>
    <col min="3334" max="3334" width="12.33203125" style="64" bestFit="1" customWidth="1"/>
    <col min="3335" max="3335" width="12.6640625" style="64" bestFit="1" customWidth="1"/>
    <col min="3336" max="3336" width="12.44140625" style="64" bestFit="1" customWidth="1"/>
    <col min="3337" max="3337" width="12.5546875" style="64" bestFit="1" customWidth="1"/>
    <col min="3338" max="3338" width="13.6640625" style="64" bestFit="1" customWidth="1"/>
    <col min="3339" max="3343" width="13.6640625" style="64" customWidth="1"/>
    <col min="3344" max="3344" width="16" style="64" customWidth="1"/>
    <col min="3345" max="3346" width="14" style="64" bestFit="1" customWidth="1"/>
    <col min="3347" max="3347" width="4.6640625" style="64" bestFit="1" customWidth="1"/>
    <col min="3348" max="3584" width="9.109375" style="64"/>
    <col min="3585" max="3585" width="12.109375" style="64" customWidth="1"/>
    <col min="3586" max="3586" width="14.6640625" style="64" bestFit="1" customWidth="1"/>
    <col min="3587" max="3587" width="12.6640625" style="64" bestFit="1" customWidth="1"/>
    <col min="3588" max="3588" width="13.6640625" style="64" bestFit="1" customWidth="1"/>
    <col min="3589" max="3589" width="12.6640625" style="64" bestFit="1" customWidth="1"/>
    <col min="3590" max="3590" width="12.33203125" style="64" bestFit="1" customWidth="1"/>
    <col min="3591" max="3591" width="12.6640625" style="64" bestFit="1" customWidth="1"/>
    <col min="3592" max="3592" width="12.44140625" style="64" bestFit="1" customWidth="1"/>
    <col min="3593" max="3593" width="12.5546875" style="64" bestFit="1" customWidth="1"/>
    <col min="3594" max="3594" width="13.6640625" style="64" bestFit="1" customWidth="1"/>
    <col min="3595" max="3599" width="13.6640625" style="64" customWidth="1"/>
    <col min="3600" max="3600" width="16" style="64" customWidth="1"/>
    <col min="3601" max="3602" width="14" style="64" bestFit="1" customWidth="1"/>
    <col min="3603" max="3603" width="4.6640625" style="64" bestFit="1" customWidth="1"/>
    <col min="3604" max="3840" width="9.109375" style="64"/>
    <col min="3841" max="3841" width="12.109375" style="64" customWidth="1"/>
    <col min="3842" max="3842" width="14.6640625" style="64" bestFit="1" customWidth="1"/>
    <col min="3843" max="3843" width="12.6640625" style="64" bestFit="1" customWidth="1"/>
    <col min="3844" max="3844" width="13.6640625" style="64" bestFit="1" customWidth="1"/>
    <col min="3845" max="3845" width="12.6640625" style="64" bestFit="1" customWidth="1"/>
    <col min="3846" max="3846" width="12.33203125" style="64" bestFit="1" customWidth="1"/>
    <col min="3847" max="3847" width="12.6640625" style="64" bestFit="1" customWidth="1"/>
    <col min="3848" max="3848" width="12.44140625" style="64" bestFit="1" customWidth="1"/>
    <col min="3849" max="3849" width="12.5546875" style="64" bestFit="1" customWidth="1"/>
    <col min="3850" max="3850" width="13.6640625" style="64" bestFit="1" customWidth="1"/>
    <col min="3851" max="3855" width="13.6640625" style="64" customWidth="1"/>
    <col min="3856" max="3856" width="16" style="64" customWidth="1"/>
    <col min="3857" max="3858" width="14" style="64" bestFit="1" customWidth="1"/>
    <col min="3859" max="3859" width="4.6640625" style="64" bestFit="1" customWidth="1"/>
    <col min="3860" max="4096" width="9.109375" style="64"/>
    <col min="4097" max="4097" width="12.109375" style="64" customWidth="1"/>
    <col min="4098" max="4098" width="14.6640625" style="64" bestFit="1" customWidth="1"/>
    <col min="4099" max="4099" width="12.6640625" style="64" bestFit="1" customWidth="1"/>
    <col min="4100" max="4100" width="13.6640625" style="64" bestFit="1" customWidth="1"/>
    <col min="4101" max="4101" width="12.6640625" style="64" bestFit="1" customWidth="1"/>
    <col min="4102" max="4102" width="12.33203125" style="64" bestFit="1" customWidth="1"/>
    <col min="4103" max="4103" width="12.6640625" style="64" bestFit="1" customWidth="1"/>
    <col min="4104" max="4104" width="12.44140625" style="64" bestFit="1" customWidth="1"/>
    <col min="4105" max="4105" width="12.5546875" style="64" bestFit="1" customWidth="1"/>
    <col min="4106" max="4106" width="13.6640625" style="64" bestFit="1" customWidth="1"/>
    <col min="4107" max="4111" width="13.6640625" style="64" customWidth="1"/>
    <col min="4112" max="4112" width="16" style="64" customWidth="1"/>
    <col min="4113" max="4114" width="14" style="64" bestFit="1" customWidth="1"/>
    <col min="4115" max="4115" width="4.6640625" style="64" bestFit="1" customWidth="1"/>
    <col min="4116" max="4352" width="9.109375" style="64"/>
    <col min="4353" max="4353" width="12.109375" style="64" customWidth="1"/>
    <col min="4354" max="4354" width="14.6640625" style="64" bestFit="1" customWidth="1"/>
    <col min="4355" max="4355" width="12.6640625" style="64" bestFit="1" customWidth="1"/>
    <col min="4356" max="4356" width="13.6640625" style="64" bestFit="1" customWidth="1"/>
    <col min="4357" max="4357" width="12.6640625" style="64" bestFit="1" customWidth="1"/>
    <col min="4358" max="4358" width="12.33203125" style="64" bestFit="1" customWidth="1"/>
    <col min="4359" max="4359" width="12.6640625" style="64" bestFit="1" customWidth="1"/>
    <col min="4360" max="4360" width="12.44140625" style="64" bestFit="1" customWidth="1"/>
    <col min="4361" max="4361" width="12.5546875" style="64" bestFit="1" customWidth="1"/>
    <col min="4362" max="4362" width="13.6640625" style="64" bestFit="1" customWidth="1"/>
    <col min="4363" max="4367" width="13.6640625" style="64" customWidth="1"/>
    <col min="4368" max="4368" width="16" style="64" customWidth="1"/>
    <col min="4369" max="4370" width="14" style="64" bestFit="1" customWidth="1"/>
    <col min="4371" max="4371" width="4.6640625" style="64" bestFit="1" customWidth="1"/>
    <col min="4372" max="4608" width="9.109375" style="64"/>
    <col min="4609" max="4609" width="12.109375" style="64" customWidth="1"/>
    <col min="4610" max="4610" width="14.6640625" style="64" bestFit="1" customWidth="1"/>
    <col min="4611" max="4611" width="12.6640625" style="64" bestFit="1" customWidth="1"/>
    <col min="4612" max="4612" width="13.6640625" style="64" bestFit="1" customWidth="1"/>
    <col min="4613" max="4613" width="12.6640625" style="64" bestFit="1" customWidth="1"/>
    <col min="4614" max="4614" width="12.33203125" style="64" bestFit="1" customWidth="1"/>
    <col min="4615" max="4615" width="12.6640625" style="64" bestFit="1" customWidth="1"/>
    <col min="4616" max="4616" width="12.44140625" style="64" bestFit="1" customWidth="1"/>
    <col min="4617" max="4617" width="12.5546875" style="64" bestFit="1" customWidth="1"/>
    <col min="4618" max="4618" width="13.6640625" style="64" bestFit="1" customWidth="1"/>
    <col min="4619" max="4623" width="13.6640625" style="64" customWidth="1"/>
    <col min="4624" max="4624" width="16" style="64" customWidth="1"/>
    <col min="4625" max="4626" width="14" style="64" bestFit="1" customWidth="1"/>
    <col min="4627" max="4627" width="4.6640625" style="64" bestFit="1" customWidth="1"/>
    <col min="4628" max="4864" width="9.109375" style="64"/>
    <col min="4865" max="4865" width="12.109375" style="64" customWidth="1"/>
    <col min="4866" max="4866" width="14.6640625" style="64" bestFit="1" customWidth="1"/>
    <col min="4867" max="4867" width="12.6640625" style="64" bestFit="1" customWidth="1"/>
    <col min="4868" max="4868" width="13.6640625" style="64" bestFit="1" customWidth="1"/>
    <col min="4869" max="4869" width="12.6640625" style="64" bestFit="1" customWidth="1"/>
    <col min="4870" max="4870" width="12.33203125" style="64" bestFit="1" customWidth="1"/>
    <col min="4871" max="4871" width="12.6640625" style="64" bestFit="1" customWidth="1"/>
    <col min="4872" max="4872" width="12.44140625" style="64" bestFit="1" customWidth="1"/>
    <col min="4873" max="4873" width="12.5546875" style="64" bestFit="1" customWidth="1"/>
    <col min="4874" max="4874" width="13.6640625" style="64" bestFit="1" customWidth="1"/>
    <col min="4875" max="4879" width="13.6640625" style="64" customWidth="1"/>
    <col min="4880" max="4880" width="16" style="64" customWidth="1"/>
    <col min="4881" max="4882" width="14" style="64" bestFit="1" customWidth="1"/>
    <col min="4883" max="4883" width="4.6640625" style="64" bestFit="1" customWidth="1"/>
    <col min="4884" max="5120" width="9.109375" style="64"/>
    <col min="5121" max="5121" width="12.109375" style="64" customWidth="1"/>
    <col min="5122" max="5122" width="14.6640625" style="64" bestFit="1" customWidth="1"/>
    <col min="5123" max="5123" width="12.6640625" style="64" bestFit="1" customWidth="1"/>
    <col min="5124" max="5124" width="13.6640625" style="64" bestFit="1" customWidth="1"/>
    <col min="5125" max="5125" width="12.6640625" style="64" bestFit="1" customWidth="1"/>
    <col min="5126" max="5126" width="12.33203125" style="64" bestFit="1" customWidth="1"/>
    <col min="5127" max="5127" width="12.6640625" style="64" bestFit="1" customWidth="1"/>
    <col min="5128" max="5128" width="12.44140625" style="64" bestFit="1" customWidth="1"/>
    <col min="5129" max="5129" width="12.5546875" style="64" bestFit="1" customWidth="1"/>
    <col min="5130" max="5130" width="13.6640625" style="64" bestFit="1" customWidth="1"/>
    <col min="5131" max="5135" width="13.6640625" style="64" customWidth="1"/>
    <col min="5136" max="5136" width="16" style="64" customWidth="1"/>
    <col min="5137" max="5138" width="14" style="64" bestFit="1" customWidth="1"/>
    <col min="5139" max="5139" width="4.6640625" style="64" bestFit="1" customWidth="1"/>
    <col min="5140" max="5376" width="9.109375" style="64"/>
    <col min="5377" max="5377" width="12.109375" style="64" customWidth="1"/>
    <col min="5378" max="5378" width="14.6640625" style="64" bestFit="1" customWidth="1"/>
    <col min="5379" max="5379" width="12.6640625" style="64" bestFit="1" customWidth="1"/>
    <col min="5380" max="5380" width="13.6640625" style="64" bestFit="1" customWidth="1"/>
    <col min="5381" max="5381" width="12.6640625" style="64" bestFit="1" customWidth="1"/>
    <col min="5382" max="5382" width="12.33203125" style="64" bestFit="1" customWidth="1"/>
    <col min="5383" max="5383" width="12.6640625" style="64" bestFit="1" customWidth="1"/>
    <col min="5384" max="5384" width="12.44140625" style="64" bestFit="1" customWidth="1"/>
    <col min="5385" max="5385" width="12.5546875" style="64" bestFit="1" customWidth="1"/>
    <col min="5386" max="5386" width="13.6640625" style="64" bestFit="1" customWidth="1"/>
    <col min="5387" max="5391" width="13.6640625" style="64" customWidth="1"/>
    <col min="5392" max="5392" width="16" style="64" customWidth="1"/>
    <col min="5393" max="5394" width="14" style="64" bestFit="1" customWidth="1"/>
    <col min="5395" max="5395" width="4.6640625" style="64" bestFit="1" customWidth="1"/>
    <col min="5396" max="5632" width="9.109375" style="64"/>
    <col min="5633" max="5633" width="12.109375" style="64" customWidth="1"/>
    <col min="5634" max="5634" width="14.6640625" style="64" bestFit="1" customWidth="1"/>
    <col min="5635" max="5635" width="12.6640625" style="64" bestFit="1" customWidth="1"/>
    <col min="5636" max="5636" width="13.6640625" style="64" bestFit="1" customWidth="1"/>
    <col min="5637" max="5637" width="12.6640625" style="64" bestFit="1" customWidth="1"/>
    <col min="5638" max="5638" width="12.33203125" style="64" bestFit="1" customWidth="1"/>
    <col min="5639" max="5639" width="12.6640625" style="64" bestFit="1" customWidth="1"/>
    <col min="5640" max="5640" width="12.44140625" style="64" bestFit="1" customWidth="1"/>
    <col min="5641" max="5641" width="12.5546875" style="64" bestFit="1" customWidth="1"/>
    <col min="5642" max="5642" width="13.6640625" style="64" bestFit="1" customWidth="1"/>
    <col min="5643" max="5647" width="13.6640625" style="64" customWidth="1"/>
    <col min="5648" max="5648" width="16" style="64" customWidth="1"/>
    <col min="5649" max="5650" width="14" style="64" bestFit="1" customWidth="1"/>
    <col min="5651" max="5651" width="4.6640625" style="64" bestFit="1" customWidth="1"/>
    <col min="5652" max="5888" width="9.109375" style="64"/>
    <col min="5889" max="5889" width="12.109375" style="64" customWidth="1"/>
    <col min="5890" max="5890" width="14.6640625" style="64" bestFit="1" customWidth="1"/>
    <col min="5891" max="5891" width="12.6640625" style="64" bestFit="1" customWidth="1"/>
    <col min="5892" max="5892" width="13.6640625" style="64" bestFit="1" customWidth="1"/>
    <col min="5893" max="5893" width="12.6640625" style="64" bestFit="1" customWidth="1"/>
    <col min="5894" max="5894" width="12.33203125" style="64" bestFit="1" customWidth="1"/>
    <col min="5895" max="5895" width="12.6640625" style="64" bestFit="1" customWidth="1"/>
    <col min="5896" max="5896" width="12.44140625" style="64" bestFit="1" customWidth="1"/>
    <col min="5897" max="5897" width="12.5546875" style="64" bestFit="1" customWidth="1"/>
    <col min="5898" max="5898" width="13.6640625" style="64" bestFit="1" customWidth="1"/>
    <col min="5899" max="5903" width="13.6640625" style="64" customWidth="1"/>
    <col min="5904" max="5904" width="16" style="64" customWidth="1"/>
    <col min="5905" max="5906" width="14" style="64" bestFit="1" customWidth="1"/>
    <col min="5907" max="5907" width="4.6640625" style="64" bestFit="1" customWidth="1"/>
    <col min="5908" max="6144" width="9.109375" style="64"/>
    <col min="6145" max="6145" width="12.109375" style="64" customWidth="1"/>
    <col min="6146" max="6146" width="14.6640625" style="64" bestFit="1" customWidth="1"/>
    <col min="6147" max="6147" width="12.6640625" style="64" bestFit="1" customWidth="1"/>
    <col min="6148" max="6148" width="13.6640625" style="64" bestFit="1" customWidth="1"/>
    <col min="6149" max="6149" width="12.6640625" style="64" bestFit="1" customWidth="1"/>
    <col min="6150" max="6150" width="12.33203125" style="64" bestFit="1" customWidth="1"/>
    <col min="6151" max="6151" width="12.6640625" style="64" bestFit="1" customWidth="1"/>
    <col min="6152" max="6152" width="12.44140625" style="64" bestFit="1" customWidth="1"/>
    <col min="6153" max="6153" width="12.5546875" style="64" bestFit="1" customWidth="1"/>
    <col min="6154" max="6154" width="13.6640625" style="64" bestFit="1" customWidth="1"/>
    <col min="6155" max="6159" width="13.6640625" style="64" customWidth="1"/>
    <col min="6160" max="6160" width="16" style="64" customWidth="1"/>
    <col min="6161" max="6162" width="14" style="64" bestFit="1" customWidth="1"/>
    <col min="6163" max="6163" width="4.6640625" style="64" bestFit="1" customWidth="1"/>
    <col min="6164" max="6400" width="9.109375" style="64"/>
    <col min="6401" max="6401" width="12.109375" style="64" customWidth="1"/>
    <col min="6402" max="6402" width="14.6640625" style="64" bestFit="1" customWidth="1"/>
    <col min="6403" max="6403" width="12.6640625" style="64" bestFit="1" customWidth="1"/>
    <col min="6404" max="6404" width="13.6640625" style="64" bestFit="1" customWidth="1"/>
    <col min="6405" max="6405" width="12.6640625" style="64" bestFit="1" customWidth="1"/>
    <col min="6406" max="6406" width="12.33203125" style="64" bestFit="1" customWidth="1"/>
    <col min="6407" max="6407" width="12.6640625" style="64" bestFit="1" customWidth="1"/>
    <col min="6408" max="6408" width="12.44140625" style="64" bestFit="1" customWidth="1"/>
    <col min="6409" max="6409" width="12.5546875" style="64" bestFit="1" customWidth="1"/>
    <col min="6410" max="6410" width="13.6640625" style="64" bestFit="1" customWidth="1"/>
    <col min="6411" max="6415" width="13.6640625" style="64" customWidth="1"/>
    <col min="6416" max="6416" width="16" style="64" customWidth="1"/>
    <col min="6417" max="6418" width="14" style="64" bestFit="1" customWidth="1"/>
    <col min="6419" max="6419" width="4.6640625" style="64" bestFit="1" customWidth="1"/>
    <col min="6420" max="6656" width="9.109375" style="64"/>
    <col min="6657" max="6657" width="12.109375" style="64" customWidth="1"/>
    <col min="6658" max="6658" width="14.6640625" style="64" bestFit="1" customWidth="1"/>
    <col min="6659" max="6659" width="12.6640625" style="64" bestFit="1" customWidth="1"/>
    <col min="6660" max="6660" width="13.6640625" style="64" bestFit="1" customWidth="1"/>
    <col min="6661" max="6661" width="12.6640625" style="64" bestFit="1" customWidth="1"/>
    <col min="6662" max="6662" width="12.33203125" style="64" bestFit="1" customWidth="1"/>
    <col min="6663" max="6663" width="12.6640625" style="64" bestFit="1" customWidth="1"/>
    <col min="6664" max="6664" width="12.44140625" style="64" bestFit="1" customWidth="1"/>
    <col min="6665" max="6665" width="12.5546875" style="64" bestFit="1" customWidth="1"/>
    <col min="6666" max="6666" width="13.6640625" style="64" bestFit="1" customWidth="1"/>
    <col min="6667" max="6671" width="13.6640625" style="64" customWidth="1"/>
    <col min="6672" max="6672" width="16" style="64" customWidth="1"/>
    <col min="6673" max="6674" width="14" style="64" bestFit="1" customWidth="1"/>
    <col min="6675" max="6675" width="4.6640625" style="64" bestFit="1" customWidth="1"/>
    <col min="6676" max="6912" width="9.109375" style="64"/>
    <col min="6913" max="6913" width="12.109375" style="64" customWidth="1"/>
    <col min="6914" max="6914" width="14.6640625" style="64" bestFit="1" customWidth="1"/>
    <col min="6915" max="6915" width="12.6640625" style="64" bestFit="1" customWidth="1"/>
    <col min="6916" max="6916" width="13.6640625" style="64" bestFit="1" customWidth="1"/>
    <col min="6917" max="6917" width="12.6640625" style="64" bestFit="1" customWidth="1"/>
    <col min="6918" max="6918" width="12.33203125" style="64" bestFit="1" customWidth="1"/>
    <col min="6919" max="6919" width="12.6640625" style="64" bestFit="1" customWidth="1"/>
    <col min="6920" max="6920" width="12.44140625" style="64" bestFit="1" customWidth="1"/>
    <col min="6921" max="6921" width="12.5546875" style="64" bestFit="1" customWidth="1"/>
    <col min="6922" max="6922" width="13.6640625" style="64" bestFit="1" customWidth="1"/>
    <col min="6923" max="6927" width="13.6640625" style="64" customWidth="1"/>
    <col min="6928" max="6928" width="16" style="64" customWidth="1"/>
    <col min="6929" max="6930" width="14" style="64" bestFit="1" customWidth="1"/>
    <col min="6931" max="6931" width="4.6640625" style="64" bestFit="1" customWidth="1"/>
    <col min="6932" max="7168" width="9.109375" style="64"/>
    <col min="7169" max="7169" width="12.109375" style="64" customWidth="1"/>
    <col min="7170" max="7170" width="14.6640625" style="64" bestFit="1" customWidth="1"/>
    <col min="7171" max="7171" width="12.6640625" style="64" bestFit="1" customWidth="1"/>
    <col min="7172" max="7172" width="13.6640625" style="64" bestFit="1" customWidth="1"/>
    <col min="7173" max="7173" width="12.6640625" style="64" bestFit="1" customWidth="1"/>
    <col min="7174" max="7174" width="12.33203125" style="64" bestFit="1" customWidth="1"/>
    <col min="7175" max="7175" width="12.6640625" style="64" bestFit="1" customWidth="1"/>
    <col min="7176" max="7176" width="12.44140625" style="64" bestFit="1" customWidth="1"/>
    <col min="7177" max="7177" width="12.5546875" style="64" bestFit="1" customWidth="1"/>
    <col min="7178" max="7178" width="13.6640625" style="64" bestFit="1" customWidth="1"/>
    <col min="7179" max="7183" width="13.6640625" style="64" customWidth="1"/>
    <col min="7184" max="7184" width="16" style="64" customWidth="1"/>
    <col min="7185" max="7186" width="14" style="64" bestFit="1" customWidth="1"/>
    <col min="7187" max="7187" width="4.6640625" style="64" bestFit="1" customWidth="1"/>
    <col min="7188" max="7424" width="9.109375" style="64"/>
    <col min="7425" max="7425" width="12.109375" style="64" customWidth="1"/>
    <col min="7426" max="7426" width="14.6640625" style="64" bestFit="1" customWidth="1"/>
    <col min="7427" max="7427" width="12.6640625" style="64" bestFit="1" customWidth="1"/>
    <col min="7428" max="7428" width="13.6640625" style="64" bestFit="1" customWidth="1"/>
    <col min="7429" max="7429" width="12.6640625" style="64" bestFit="1" customWidth="1"/>
    <col min="7430" max="7430" width="12.33203125" style="64" bestFit="1" customWidth="1"/>
    <col min="7431" max="7431" width="12.6640625" style="64" bestFit="1" customWidth="1"/>
    <col min="7432" max="7432" width="12.44140625" style="64" bestFit="1" customWidth="1"/>
    <col min="7433" max="7433" width="12.5546875" style="64" bestFit="1" customWidth="1"/>
    <col min="7434" max="7434" width="13.6640625" style="64" bestFit="1" customWidth="1"/>
    <col min="7435" max="7439" width="13.6640625" style="64" customWidth="1"/>
    <col min="7440" max="7440" width="16" style="64" customWidth="1"/>
    <col min="7441" max="7442" width="14" style="64" bestFit="1" customWidth="1"/>
    <col min="7443" max="7443" width="4.6640625" style="64" bestFit="1" customWidth="1"/>
    <col min="7444" max="7680" width="9.109375" style="64"/>
    <col min="7681" max="7681" width="12.109375" style="64" customWidth="1"/>
    <col min="7682" max="7682" width="14.6640625" style="64" bestFit="1" customWidth="1"/>
    <col min="7683" max="7683" width="12.6640625" style="64" bestFit="1" customWidth="1"/>
    <col min="7684" max="7684" width="13.6640625" style="64" bestFit="1" customWidth="1"/>
    <col min="7685" max="7685" width="12.6640625" style="64" bestFit="1" customWidth="1"/>
    <col min="7686" max="7686" width="12.33203125" style="64" bestFit="1" customWidth="1"/>
    <col min="7687" max="7687" width="12.6640625" style="64" bestFit="1" customWidth="1"/>
    <col min="7688" max="7688" width="12.44140625" style="64" bestFit="1" customWidth="1"/>
    <col min="7689" max="7689" width="12.5546875" style="64" bestFit="1" customWidth="1"/>
    <col min="7690" max="7690" width="13.6640625" style="64" bestFit="1" customWidth="1"/>
    <col min="7691" max="7695" width="13.6640625" style="64" customWidth="1"/>
    <col min="7696" max="7696" width="16" style="64" customWidth="1"/>
    <col min="7697" max="7698" width="14" style="64" bestFit="1" customWidth="1"/>
    <col min="7699" max="7699" width="4.6640625" style="64" bestFit="1" customWidth="1"/>
    <col min="7700" max="7936" width="9.109375" style="64"/>
    <col min="7937" max="7937" width="12.109375" style="64" customWidth="1"/>
    <col min="7938" max="7938" width="14.6640625" style="64" bestFit="1" customWidth="1"/>
    <col min="7939" max="7939" width="12.6640625" style="64" bestFit="1" customWidth="1"/>
    <col min="7940" max="7940" width="13.6640625" style="64" bestFit="1" customWidth="1"/>
    <col min="7941" max="7941" width="12.6640625" style="64" bestFit="1" customWidth="1"/>
    <col min="7942" max="7942" width="12.33203125" style="64" bestFit="1" customWidth="1"/>
    <col min="7943" max="7943" width="12.6640625" style="64" bestFit="1" customWidth="1"/>
    <col min="7944" max="7944" width="12.44140625" style="64" bestFit="1" customWidth="1"/>
    <col min="7945" max="7945" width="12.5546875" style="64" bestFit="1" customWidth="1"/>
    <col min="7946" max="7946" width="13.6640625" style="64" bestFit="1" customWidth="1"/>
    <col min="7947" max="7951" width="13.6640625" style="64" customWidth="1"/>
    <col min="7952" max="7952" width="16" style="64" customWidth="1"/>
    <col min="7953" max="7954" width="14" style="64" bestFit="1" customWidth="1"/>
    <col min="7955" max="7955" width="4.6640625" style="64" bestFit="1" customWidth="1"/>
    <col min="7956" max="8192" width="9.109375" style="64"/>
    <col min="8193" max="8193" width="12.109375" style="64" customWidth="1"/>
    <col min="8194" max="8194" width="14.6640625" style="64" bestFit="1" customWidth="1"/>
    <col min="8195" max="8195" width="12.6640625" style="64" bestFit="1" customWidth="1"/>
    <col min="8196" max="8196" width="13.6640625" style="64" bestFit="1" customWidth="1"/>
    <col min="8197" max="8197" width="12.6640625" style="64" bestFit="1" customWidth="1"/>
    <col min="8198" max="8198" width="12.33203125" style="64" bestFit="1" customWidth="1"/>
    <col min="8199" max="8199" width="12.6640625" style="64" bestFit="1" customWidth="1"/>
    <col min="8200" max="8200" width="12.44140625" style="64" bestFit="1" customWidth="1"/>
    <col min="8201" max="8201" width="12.5546875" style="64" bestFit="1" customWidth="1"/>
    <col min="8202" max="8202" width="13.6640625" style="64" bestFit="1" customWidth="1"/>
    <col min="8203" max="8207" width="13.6640625" style="64" customWidth="1"/>
    <col min="8208" max="8208" width="16" style="64" customWidth="1"/>
    <col min="8209" max="8210" width="14" style="64" bestFit="1" customWidth="1"/>
    <col min="8211" max="8211" width="4.6640625" style="64" bestFit="1" customWidth="1"/>
    <col min="8212" max="8448" width="9.109375" style="64"/>
    <col min="8449" max="8449" width="12.109375" style="64" customWidth="1"/>
    <col min="8450" max="8450" width="14.6640625" style="64" bestFit="1" customWidth="1"/>
    <col min="8451" max="8451" width="12.6640625" style="64" bestFit="1" customWidth="1"/>
    <col min="8452" max="8452" width="13.6640625" style="64" bestFit="1" customWidth="1"/>
    <col min="8453" max="8453" width="12.6640625" style="64" bestFit="1" customWidth="1"/>
    <col min="8454" max="8454" width="12.33203125" style="64" bestFit="1" customWidth="1"/>
    <col min="8455" max="8455" width="12.6640625" style="64" bestFit="1" customWidth="1"/>
    <col min="8456" max="8456" width="12.44140625" style="64" bestFit="1" customWidth="1"/>
    <col min="8457" max="8457" width="12.5546875" style="64" bestFit="1" customWidth="1"/>
    <col min="8458" max="8458" width="13.6640625" style="64" bestFit="1" customWidth="1"/>
    <col min="8459" max="8463" width="13.6640625" style="64" customWidth="1"/>
    <col min="8464" max="8464" width="16" style="64" customWidth="1"/>
    <col min="8465" max="8466" width="14" style="64" bestFit="1" customWidth="1"/>
    <col min="8467" max="8467" width="4.6640625" style="64" bestFit="1" customWidth="1"/>
    <col min="8468" max="8704" width="9.109375" style="64"/>
    <col min="8705" max="8705" width="12.109375" style="64" customWidth="1"/>
    <col min="8706" max="8706" width="14.6640625" style="64" bestFit="1" customWidth="1"/>
    <col min="8707" max="8707" width="12.6640625" style="64" bestFit="1" customWidth="1"/>
    <col min="8708" max="8708" width="13.6640625" style="64" bestFit="1" customWidth="1"/>
    <col min="8709" max="8709" width="12.6640625" style="64" bestFit="1" customWidth="1"/>
    <col min="8710" max="8710" width="12.33203125" style="64" bestFit="1" customWidth="1"/>
    <col min="8711" max="8711" width="12.6640625" style="64" bestFit="1" customWidth="1"/>
    <col min="8712" max="8712" width="12.44140625" style="64" bestFit="1" customWidth="1"/>
    <col min="8713" max="8713" width="12.5546875" style="64" bestFit="1" customWidth="1"/>
    <col min="8714" max="8714" width="13.6640625" style="64" bestFit="1" customWidth="1"/>
    <col min="8715" max="8719" width="13.6640625" style="64" customWidth="1"/>
    <col min="8720" max="8720" width="16" style="64" customWidth="1"/>
    <col min="8721" max="8722" width="14" style="64" bestFit="1" customWidth="1"/>
    <col min="8723" max="8723" width="4.6640625" style="64" bestFit="1" customWidth="1"/>
    <col min="8724" max="8960" width="9.109375" style="64"/>
    <col min="8961" max="8961" width="12.109375" style="64" customWidth="1"/>
    <col min="8962" max="8962" width="14.6640625" style="64" bestFit="1" customWidth="1"/>
    <col min="8963" max="8963" width="12.6640625" style="64" bestFit="1" customWidth="1"/>
    <col min="8964" max="8964" width="13.6640625" style="64" bestFit="1" customWidth="1"/>
    <col min="8965" max="8965" width="12.6640625" style="64" bestFit="1" customWidth="1"/>
    <col min="8966" max="8966" width="12.33203125" style="64" bestFit="1" customWidth="1"/>
    <col min="8967" max="8967" width="12.6640625" style="64" bestFit="1" customWidth="1"/>
    <col min="8968" max="8968" width="12.44140625" style="64" bestFit="1" customWidth="1"/>
    <col min="8969" max="8969" width="12.5546875" style="64" bestFit="1" customWidth="1"/>
    <col min="8970" max="8970" width="13.6640625" style="64" bestFit="1" customWidth="1"/>
    <col min="8971" max="8975" width="13.6640625" style="64" customWidth="1"/>
    <col min="8976" max="8976" width="16" style="64" customWidth="1"/>
    <col min="8977" max="8978" width="14" style="64" bestFit="1" customWidth="1"/>
    <col min="8979" max="8979" width="4.6640625" style="64" bestFit="1" customWidth="1"/>
    <col min="8980" max="9216" width="9.109375" style="64"/>
    <col min="9217" max="9217" width="12.109375" style="64" customWidth="1"/>
    <col min="9218" max="9218" width="14.6640625" style="64" bestFit="1" customWidth="1"/>
    <col min="9219" max="9219" width="12.6640625" style="64" bestFit="1" customWidth="1"/>
    <col min="9220" max="9220" width="13.6640625" style="64" bestFit="1" customWidth="1"/>
    <col min="9221" max="9221" width="12.6640625" style="64" bestFit="1" customWidth="1"/>
    <col min="9222" max="9222" width="12.33203125" style="64" bestFit="1" customWidth="1"/>
    <col min="9223" max="9223" width="12.6640625" style="64" bestFit="1" customWidth="1"/>
    <col min="9224" max="9224" width="12.44140625" style="64" bestFit="1" customWidth="1"/>
    <col min="9225" max="9225" width="12.5546875" style="64" bestFit="1" customWidth="1"/>
    <col min="9226" max="9226" width="13.6640625" style="64" bestFit="1" customWidth="1"/>
    <col min="9227" max="9231" width="13.6640625" style="64" customWidth="1"/>
    <col min="9232" max="9232" width="16" style="64" customWidth="1"/>
    <col min="9233" max="9234" width="14" style="64" bestFit="1" customWidth="1"/>
    <col min="9235" max="9235" width="4.6640625" style="64" bestFit="1" customWidth="1"/>
    <col min="9236" max="9472" width="9.109375" style="64"/>
    <col min="9473" max="9473" width="12.109375" style="64" customWidth="1"/>
    <col min="9474" max="9474" width="14.6640625" style="64" bestFit="1" customWidth="1"/>
    <col min="9475" max="9475" width="12.6640625" style="64" bestFit="1" customWidth="1"/>
    <col min="9476" max="9476" width="13.6640625" style="64" bestFit="1" customWidth="1"/>
    <col min="9477" max="9477" width="12.6640625" style="64" bestFit="1" customWidth="1"/>
    <col min="9478" max="9478" width="12.33203125" style="64" bestFit="1" customWidth="1"/>
    <col min="9479" max="9479" width="12.6640625" style="64" bestFit="1" customWidth="1"/>
    <col min="9480" max="9480" width="12.44140625" style="64" bestFit="1" customWidth="1"/>
    <col min="9481" max="9481" width="12.5546875" style="64" bestFit="1" customWidth="1"/>
    <col min="9482" max="9482" width="13.6640625" style="64" bestFit="1" customWidth="1"/>
    <col min="9483" max="9487" width="13.6640625" style="64" customWidth="1"/>
    <col min="9488" max="9488" width="16" style="64" customWidth="1"/>
    <col min="9489" max="9490" width="14" style="64" bestFit="1" customWidth="1"/>
    <col min="9491" max="9491" width="4.6640625" style="64" bestFit="1" customWidth="1"/>
    <col min="9492" max="9728" width="9.109375" style="64"/>
    <col min="9729" max="9729" width="12.109375" style="64" customWidth="1"/>
    <col min="9730" max="9730" width="14.6640625" style="64" bestFit="1" customWidth="1"/>
    <col min="9731" max="9731" width="12.6640625" style="64" bestFit="1" customWidth="1"/>
    <col min="9732" max="9732" width="13.6640625" style="64" bestFit="1" customWidth="1"/>
    <col min="9733" max="9733" width="12.6640625" style="64" bestFit="1" customWidth="1"/>
    <col min="9734" max="9734" width="12.33203125" style="64" bestFit="1" customWidth="1"/>
    <col min="9735" max="9735" width="12.6640625" style="64" bestFit="1" customWidth="1"/>
    <col min="9736" max="9736" width="12.44140625" style="64" bestFit="1" customWidth="1"/>
    <col min="9737" max="9737" width="12.5546875" style="64" bestFit="1" customWidth="1"/>
    <col min="9738" max="9738" width="13.6640625" style="64" bestFit="1" customWidth="1"/>
    <col min="9739" max="9743" width="13.6640625" style="64" customWidth="1"/>
    <col min="9744" max="9744" width="16" style="64" customWidth="1"/>
    <col min="9745" max="9746" width="14" style="64" bestFit="1" customWidth="1"/>
    <col min="9747" max="9747" width="4.6640625" style="64" bestFit="1" customWidth="1"/>
    <col min="9748" max="9984" width="9.109375" style="64"/>
    <col min="9985" max="9985" width="12.109375" style="64" customWidth="1"/>
    <col min="9986" max="9986" width="14.6640625" style="64" bestFit="1" customWidth="1"/>
    <col min="9987" max="9987" width="12.6640625" style="64" bestFit="1" customWidth="1"/>
    <col min="9988" max="9988" width="13.6640625" style="64" bestFit="1" customWidth="1"/>
    <col min="9989" max="9989" width="12.6640625" style="64" bestFit="1" customWidth="1"/>
    <col min="9990" max="9990" width="12.33203125" style="64" bestFit="1" customWidth="1"/>
    <col min="9991" max="9991" width="12.6640625" style="64" bestFit="1" customWidth="1"/>
    <col min="9992" max="9992" width="12.44140625" style="64" bestFit="1" customWidth="1"/>
    <col min="9993" max="9993" width="12.5546875" style="64" bestFit="1" customWidth="1"/>
    <col min="9994" max="9994" width="13.6640625" style="64" bestFit="1" customWidth="1"/>
    <col min="9995" max="9999" width="13.6640625" style="64" customWidth="1"/>
    <col min="10000" max="10000" width="16" style="64" customWidth="1"/>
    <col min="10001" max="10002" width="14" style="64" bestFit="1" customWidth="1"/>
    <col min="10003" max="10003" width="4.6640625" style="64" bestFit="1" customWidth="1"/>
    <col min="10004" max="10240" width="9.109375" style="64"/>
    <col min="10241" max="10241" width="12.109375" style="64" customWidth="1"/>
    <col min="10242" max="10242" width="14.6640625" style="64" bestFit="1" customWidth="1"/>
    <col min="10243" max="10243" width="12.6640625" style="64" bestFit="1" customWidth="1"/>
    <col min="10244" max="10244" width="13.6640625" style="64" bestFit="1" customWidth="1"/>
    <col min="10245" max="10245" width="12.6640625" style="64" bestFit="1" customWidth="1"/>
    <col min="10246" max="10246" width="12.33203125" style="64" bestFit="1" customWidth="1"/>
    <col min="10247" max="10247" width="12.6640625" style="64" bestFit="1" customWidth="1"/>
    <col min="10248" max="10248" width="12.44140625" style="64" bestFit="1" customWidth="1"/>
    <col min="10249" max="10249" width="12.5546875" style="64" bestFit="1" customWidth="1"/>
    <col min="10250" max="10250" width="13.6640625" style="64" bestFit="1" customWidth="1"/>
    <col min="10251" max="10255" width="13.6640625" style="64" customWidth="1"/>
    <col min="10256" max="10256" width="16" style="64" customWidth="1"/>
    <col min="10257" max="10258" width="14" style="64" bestFit="1" customWidth="1"/>
    <col min="10259" max="10259" width="4.6640625" style="64" bestFit="1" customWidth="1"/>
    <col min="10260" max="10496" width="9.109375" style="64"/>
    <col min="10497" max="10497" width="12.109375" style="64" customWidth="1"/>
    <col min="10498" max="10498" width="14.6640625" style="64" bestFit="1" customWidth="1"/>
    <col min="10499" max="10499" width="12.6640625" style="64" bestFit="1" customWidth="1"/>
    <col min="10500" max="10500" width="13.6640625" style="64" bestFit="1" customWidth="1"/>
    <col min="10501" max="10501" width="12.6640625" style="64" bestFit="1" customWidth="1"/>
    <col min="10502" max="10502" width="12.33203125" style="64" bestFit="1" customWidth="1"/>
    <col min="10503" max="10503" width="12.6640625" style="64" bestFit="1" customWidth="1"/>
    <col min="10504" max="10504" width="12.44140625" style="64" bestFit="1" customWidth="1"/>
    <col min="10505" max="10505" width="12.5546875" style="64" bestFit="1" customWidth="1"/>
    <col min="10506" max="10506" width="13.6640625" style="64" bestFit="1" customWidth="1"/>
    <col min="10507" max="10511" width="13.6640625" style="64" customWidth="1"/>
    <col min="10512" max="10512" width="16" style="64" customWidth="1"/>
    <col min="10513" max="10514" width="14" style="64" bestFit="1" customWidth="1"/>
    <col min="10515" max="10515" width="4.6640625" style="64" bestFit="1" customWidth="1"/>
    <col min="10516" max="10752" width="9.109375" style="64"/>
    <col min="10753" max="10753" width="12.109375" style="64" customWidth="1"/>
    <col min="10754" max="10754" width="14.6640625" style="64" bestFit="1" customWidth="1"/>
    <col min="10755" max="10755" width="12.6640625" style="64" bestFit="1" customWidth="1"/>
    <col min="10756" max="10756" width="13.6640625" style="64" bestFit="1" customWidth="1"/>
    <col min="10757" max="10757" width="12.6640625" style="64" bestFit="1" customWidth="1"/>
    <col min="10758" max="10758" width="12.33203125" style="64" bestFit="1" customWidth="1"/>
    <col min="10759" max="10759" width="12.6640625" style="64" bestFit="1" customWidth="1"/>
    <col min="10760" max="10760" width="12.44140625" style="64" bestFit="1" customWidth="1"/>
    <col min="10761" max="10761" width="12.5546875" style="64" bestFit="1" customWidth="1"/>
    <col min="10762" max="10762" width="13.6640625" style="64" bestFit="1" customWidth="1"/>
    <col min="10763" max="10767" width="13.6640625" style="64" customWidth="1"/>
    <col min="10768" max="10768" width="16" style="64" customWidth="1"/>
    <col min="10769" max="10770" width="14" style="64" bestFit="1" customWidth="1"/>
    <col min="10771" max="10771" width="4.6640625" style="64" bestFit="1" customWidth="1"/>
    <col min="10772" max="11008" width="9.109375" style="64"/>
    <col min="11009" max="11009" width="12.109375" style="64" customWidth="1"/>
    <col min="11010" max="11010" width="14.6640625" style="64" bestFit="1" customWidth="1"/>
    <col min="11011" max="11011" width="12.6640625" style="64" bestFit="1" customWidth="1"/>
    <col min="11012" max="11012" width="13.6640625" style="64" bestFit="1" customWidth="1"/>
    <col min="11013" max="11013" width="12.6640625" style="64" bestFit="1" customWidth="1"/>
    <col min="11014" max="11014" width="12.33203125" style="64" bestFit="1" customWidth="1"/>
    <col min="11015" max="11015" width="12.6640625" style="64" bestFit="1" customWidth="1"/>
    <col min="11016" max="11016" width="12.44140625" style="64" bestFit="1" customWidth="1"/>
    <col min="11017" max="11017" width="12.5546875" style="64" bestFit="1" customWidth="1"/>
    <col min="11018" max="11018" width="13.6640625" style="64" bestFit="1" customWidth="1"/>
    <col min="11019" max="11023" width="13.6640625" style="64" customWidth="1"/>
    <col min="11024" max="11024" width="16" style="64" customWidth="1"/>
    <col min="11025" max="11026" width="14" style="64" bestFit="1" customWidth="1"/>
    <col min="11027" max="11027" width="4.6640625" style="64" bestFit="1" customWidth="1"/>
    <col min="11028" max="11264" width="9.109375" style="64"/>
    <col min="11265" max="11265" width="12.109375" style="64" customWidth="1"/>
    <col min="11266" max="11266" width="14.6640625" style="64" bestFit="1" customWidth="1"/>
    <col min="11267" max="11267" width="12.6640625" style="64" bestFit="1" customWidth="1"/>
    <col min="11268" max="11268" width="13.6640625" style="64" bestFit="1" customWidth="1"/>
    <col min="11269" max="11269" width="12.6640625" style="64" bestFit="1" customWidth="1"/>
    <col min="11270" max="11270" width="12.33203125" style="64" bestFit="1" customWidth="1"/>
    <col min="11271" max="11271" width="12.6640625" style="64" bestFit="1" customWidth="1"/>
    <col min="11272" max="11272" width="12.44140625" style="64" bestFit="1" customWidth="1"/>
    <col min="11273" max="11273" width="12.5546875" style="64" bestFit="1" customWidth="1"/>
    <col min="11274" max="11274" width="13.6640625" style="64" bestFit="1" customWidth="1"/>
    <col min="11275" max="11279" width="13.6640625" style="64" customWidth="1"/>
    <col min="11280" max="11280" width="16" style="64" customWidth="1"/>
    <col min="11281" max="11282" width="14" style="64" bestFit="1" customWidth="1"/>
    <col min="11283" max="11283" width="4.6640625" style="64" bestFit="1" customWidth="1"/>
    <col min="11284" max="11520" width="9.109375" style="64"/>
    <col min="11521" max="11521" width="12.109375" style="64" customWidth="1"/>
    <col min="11522" max="11522" width="14.6640625" style="64" bestFit="1" customWidth="1"/>
    <col min="11523" max="11523" width="12.6640625" style="64" bestFit="1" customWidth="1"/>
    <col min="11524" max="11524" width="13.6640625" style="64" bestFit="1" customWidth="1"/>
    <col min="11525" max="11525" width="12.6640625" style="64" bestFit="1" customWidth="1"/>
    <col min="11526" max="11526" width="12.33203125" style="64" bestFit="1" customWidth="1"/>
    <col min="11527" max="11527" width="12.6640625" style="64" bestFit="1" customWidth="1"/>
    <col min="11528" max="11528" width="12.44140625" style="64" bestFit="1" customWidth="1"/>
    <col min="11529" max="11529" width="12.5546875" style="64" bestFit="1" customWidth="1"/>
    <col min="11530" max="11530" width="13.6640625" style="64" bestFit="1" customWidth="1"/>
    <col min="11531" max="11535" width="13.6640625" style="64" customWidth="1"/>
    <col min="11536" max="11536" width="16" style="64" customWidth="1"/>
    <col min="11537" max="11538" width="14" style="64" bestFit="1" customWidth="1"/>
    <col min="11539" max="11539" width="4.6640625" style="64" bestFit="1" customWidth="1"/>
    <col min="11540" max="11776" width="9.109375" style="64"/>
    <col min="11777" max="11777" width="12.109375" style="64" customWidth="1"/>
    <col min="11778" max="11778" width="14.6640625" style="64" bestFit="1" customWidth="1"/>
    <col min="11779" max="11779" width="12.6640625" style="64" bestFit="1" customWidth="1"/>
    <col min="11780" max="11780" width="13.6640625" style="64" bestFit="1" customWidth="1"/>
    <col min="11781" max="11781" width="12.6640625" style="64" bestFit="1" customWidth="1"/>
    <col min="11782" max="11782" width="12.33203125" style="64" bestFit="1" customWidth="1"/>
    <col min="11783" max="11783" width="12.6640625" style="64" bestFit="1" customWidth="1"/>
    <col min="11784" max="11784" width="12.44140625" style="64" bestFit="1" customWidth="1"/>
    <col min="11785" max="11785" width="12.5546875" style="64" bestFit="1" customWidth="1"/>
    <col min="11786" max="11786" width="13.6640625" style="64" bestFit="1" customWidth="1"/>
    <col min="11787" max="11791" width="13.6640625" style="64" customWidth="1"/>
    <col min="11792" max="11792" width="16" style="64" customWidth="1"/>
    <col min="11793" max="11794" width="14" style="64" bestFit="1" customWidth="1"/>
    <col min="11795" max="11795" width="4.6640625" style="64" bestFit="1" customWidth="1"/>
    <col min="11796" max="12032" width="9.109375" style="64"/>
    <col min="12033" max="12033" width="12.109375" style="64" customWidth="1"/>
    <col min="12034" max="12034" width="14.6640625" style="64" bestFit="1" customWidth="1"/>
    <col min="12035" max="12035" width="12.6640625" style="64" bestFit="1" customWidth="1"/>
    <col min="12036" max="12036" width="13.6640625" style="64" bestFit="1" customWidth="1"/>
    <col min="12037" max="12037" width="12.6640625" style="64" bestFit="1" customWidth="1"/>
    <col min="12038" max="12038" width="12.33203125" style="64" bestFit="1" customWidth="1"/>
    <col min="12039" max="12039" width="12.6640625" style="64" bestFit="1" customWidth="1"/>
    <col min="12040" max="12040" width="12.44140625" style="64" bestFit="1" customWidth="1"/>
    <col min="12041" max="12041" width="12.5546875" style="64" bestFit="1" customWidth="1"/>
    <col min="12042" max="12042" width="13.6640625" style="64" bestFit="1" customWidth="1"/>
    <col min="12043" max="12047" width="13.6640625" style="64" customWidth="1"/>
    <col min="12048" max="12048" width="16" style="64" customWidth="1"/>
    <col min="12049" max="12050" width="14" style="64" bestFit="1" customWidth="1"/>
    <col min="12051" max="12051" width="4.6640625" style="64" bestFit="1" customWidth="1"/>
    <col min="12052" max="12288" width="9.109375" style="64"/>
    <col min="12289" max="12289" width="12.109375" style="64" customWidth="1"/>
    <col min="12290" max="12290" width="14.6640625" style="64" bestFit="1" customWidth="1"/>
    <col min="12291" max="12291" width="12.6640625" style="64" bestFit="1" customWidth="1"/>
    <col min="12292" max="12292" width="13.6640625" style="64" bestFit="1" customWidth="1"/>
    <col min="12293" max="12293" width="12.6640625" style="64" bestFit="1" customWidth="1"/>
    <col min="12294" max="12294" width="12.33203125" style="64" bestFit="1" customWidth="1"/>
    <col min="12295" max="12295" width="12.6640625" style="64" bestFit="1" customWidth="1"/>
    <col min="12296" max="12296" width="12.44140625" style="64" bestFit="1" customWidth="1"/>
    <col min="12297" max="12297" width="12.5546875" style="64" bestFit="1" customWidth="1"/>
    <col min="12298" max="12298" width="13.6640625" style="64" bestFit="1" customWidth="1"/>
    <col min="12299" max="12303" width="13.6640625" style="64" customWidth="1"/>
    <col min="12304" max="12304" width="16" style="64" customWidth="1"/>
    <col min="12305" max="12306" width="14" style="64" bestFit="1" customWidth="1"/>
    <col min="12307" max="12307" width="4.6640625" style="64" bestFit="1" customWidth="1"/>
    <col min="12308" max="12544" width="9.109375" style="64"/>
    <col min="12545" max="12545" width="12.109375" style="64" customWidth="1"/>
    <col min="12546" max="12546" width="14.6640625" style="64" bestFit="1" customWidth="1"/>
    <col min="12547" max="12547" width="12.6640625" style="64" bestFit="1" customWidth="1"/>
    <col min="12548" max="12548" width="13.6640625" style="64" bestFit="1" customWidth="1"/>
    <col min="12549" max="12549" width="12.6640625" style="64" bestFit="1" customWidth="1"/>
    <col min="12550" max="12550" width="12.33203125" style="64" bestFit="1" customWidth="1"/>
    <col min="12551" max="12551" width="12.6640625" style="64" bestFit="1" customWidth="1"/>
    <col min="12552" max="12552" width="12.44140625" style="64" bestFit="1" customWidth="1"/>
    <col min="12553" max="12553" width="12.5546875" style="64" bestFit="1" customWidth="1"/>
    <col min="12554" max="12554" width="13.6640625" style="64" bestFit="1" customWidth="1"/>
    <col min="12555" max="12559" width="13.6640625" style="64" customWidth="1"/>
    <col min="12560" max="12560" width="16" style="64" customWidth="1"/>
    <col min="12561" max="12562" width="14" style="64" bestFit="1" customWidth="1"/>
    <col min="12563" max="12563" width="4.6640625" style="64" bestFit="1" customWidth="1"/>
    <col min="12564" max="12800" width="9.109375" style="64"/>
    <col min="12801" max="12801" width="12.109375" style="64" customWidth="1"/>
    <col min="12802" max="12802" width="14.6640625" style="64" bestFit="1" customWidth="1"/>
    <col min="12803" max="12803" width="12.6640625" style="64" bestFit="1" customWidth="1"/>
    <col min="12804" max="12804" width="13.6640625" style="64" bestFit="1" customWidth="1"/>
    <col min="12805" max="12805" width="12.6640625" style="64" bestFit="1" customWidth="1"/>
    <col min="12806" max="12806" width="12.33203125" style="64" bestFit="1" customWidth="1"/>
    <col min="12807" max="12807" width="12.6640625" style="64" bestFit="1" customWidth="1"/>
    <col min="12808" max="12808" width="12.44140625" style="64" bestFit="1" customWidth="1"/>
    <col min="12809" max="12809" width="12.5546875" style="64" bestFit="1" customWidth="1"/>
    <col min="12810" max="12810" width="13.6640625" style="64" bestFit="1" customWidth="1"/>
    <col min="12811" max="12815" width="13.6640625" style="64" customWidth="1"/>
    <col min="12816" max="12816" width="16" style="64" customWidth="1"/>
    <col min="12817" max="12818" width="14" style="64" bestFit="1" customWidth="1"/>
    <col min="12819" max="12819" width="4.6640625" style="64" bestFit="1" customWidth="1"/>
    <col min="12820" max="13056" width="9.109375" style="64"/>
    <col min="13057" max="13057" width="12.109375" style="64" customWidth="1"/>
    <col min="13058" max="13058" width="14.6640625" style="64" bestFit="1" customWidth="1"/>
    <col min="13059" max="13059" width="12.6640625" style="64" bestFit="1" customWidth="1"/>
    <col min="13060" max="13060" width="13.6640625" style="64" bestFit="1" customWidth="1"/>
    <col min="13061" max="13061" width="12.6640625" style="64" bestFit="1" customWidth="1"/>
    <col min="13062" max="13062" width="12.33203125" style="64" bestFit="1" customWidth="1"/>
    <col min="13063" max="13063" width="12.6640625" style="64" bestFit="1" customWidth="1"/>
    <col min="13064" max="13064" width="12.44140625" style="64" bestFit="1" customWidth="1"/>
    <col min="13065" max="13065" width="12.5546875" style="64" bestFit="1" customWidth="1"/>
    <col min="13066" max="13066" width="13.6640625" style="64" bestFit="1" customWidth="1"/>
    <col min="13067" max="13071" width="13.6640625" style="64" customWidth="1"/>
    <col min="13072" max="13072" width="16" style="64" customWidth="1"/>
    <col min="13073" max="13074" width="14" style="64" bestFit="1" customWidth="1"/>
    <col min="13075" max="13075" width="4.6640625" style="64" bestFit="1" customWidth="1"/>
    <col min="13076" max="13312" width="9.109375" style="64"/>
    <col min="13313" max="13313" width="12.109375" style="64" customWidth="1"/>
    <col min="13314" max="13314" width="14.6640625" style="64" bestFit="1" customWidth="1"/>
    <col min="13315" max="13315" width="12.6640625" style="64" bestFit="1" customWidth="1"/>
    <col min="13316" max="13316" width="13.6640625" style="64" bestFit="1" customWidth="1"/>
    <col min="13317" max="13317" width="12.6640625" style="64" bestFit="1" customWidth="1"/>
    <col min="13318" max="13318" width="12.33203125" style="64" bestFit="1" customWidth="1"/>
    <col min="13319" max="13319" width="12.6640625" style="64" bestFit="1" customWidth="1"/>
    <col min="13320" max="13320" width="12.44140625" style="64" bestFit="1" customWidth="1"/>
    <col min="13321" max="13321" width="12.5546875" style="64" bestFit="1" customWidth="1"/>
    <col min="13322" max="13322" width="13.6640625" style="64" bestFit="1" customWidth="1"/>
    <col min="13323" max="13327" width="13.6640625" style="64" customWidth="1"/>
    <col min="13328" max="13328" width="16" style="64" customWidth="1"/>
    <col min="13329" max="13330" width="14" style="64" bestFit="1" customWidth="1"/>
    <col min="13331" max="13331" width="4.6640625" style="64" bestFit="1" customWidth="1"/>
    <col min="13332" max="13568" width="9.109375" style="64"/>
    <col min="13569" max="13569" width="12.109375" style="64" customWidth="1"/>
    <col min="13570" max="13570" width="14.6640625" style="64" bestFit="1" customWidth="1"/>
    <col min="13571" max="13571" width="12.6640625" style="64" bestFit="1" customWidth="1"/>
    <col min="13572" max="13572" width="13.6640625" style="64" bestFit="1" customWidth="1"/>
    <col min="13573" max="13573" width="12.6640625" style="64" bestFit="1" customWidth="1"/>
    <col min="13574" max="13574" width="12.33203125" style="64" bestFit="1" customWidth="1"/>
    <col min="13575" max="13575" width="12.6640625" style="64" bestFit="1" customWidth="1"/>
    <col min="13576" max="13576" width="12.44140625" style="64" bestFit="1" customWidth="1"/>
    <col min="13577" max="13577" width="12.5546875" style="64" bestFit="1" customWidth="1"/>
    <col min="13578" max="13578" width="13.6640625" style="64" bestFit="1" customWidth="1"/>
    <col min="13579" max="13583" width="13.6640625" style="64" customWidth="1"/>
    <col min="13584" max="13584" width="16" style="64" customWidth="1"/>
    <col min="13585" max="13586" width="14" style="64" bestFit="1" customWidth="1"/>
    <col min="13587" max="13587" width="4.6640625" style="64" bestFit="1" customWidth="1"/>
    <col min="13588" max="13824" width="9.109375" style="64"/>
    <col min="13825" max="13825" width="12.109375" style="64" customWidth="1"/>
    <col min="13826" max="13826" width="14.6640625" style="64" bestFit="1" customWidth="1"/>
    <col min="13827" max="13827" width="12.6640625" style="64" bestFit="1" customWidth="1"/>
    <col min="13828" max="13828" width="13.6640625" style="64" bestFit="1" customWidth="1"/>
    <col min="13829" max="13829" width="12.6640625" style="64" bestFit="1" customWidth="1"/>
    <col min="13830" max="13830" width="12.33203125" style="64" bestFit="1" customWidth="1"/>
    <col min="13831" max="13831" width="12.6640625" style="64" bestFit="1" customWidth="1"/>
    <col min="13832" max="13832" width="12.44140625" style="64" bestFit="1" customWidth="1"/>
    <col min="13833" max="13833" width="12.5546875" style="64" bestFit="1" customWidth="1"/>
    <col min="13834" max="13834" width="13.6640625" style="64" bestFit="1" customWidth="1"/>
    <col min="13835" max="13839" width="13.6640625" style="64" customWidth="1"/>
    <col min="13840" max="13840" width="16" style="64" customWidth="1"/>
    <col min="13841" max="13842" width="14" style="64" bestFit="1" customWidth="1"/>
    <col min="13843" max="13843" width="4.6640625" style="64" bestFit="1" customWidth="1"/>
    <col min="13844" max="14080" width="9.109375" style="64"/>
    <col min="14081" max="14081" width="12.109375" style="64" customWidth="1"/>
    <col min="14082" max="14082" width="14.6640625" style="64" bestFit="1" customWidth="1"/>
    <col min="14083" max="14083" width="12.6640625" style="64" bestFit="1" customWidth="1"/>
    <col min="14084" max="14084" width="13.6640625" style="64" bestFit="1" customWidth="1"/>
    <col min="14085" max="14085" width="12.6640625" style="64" bestFit="1" customWidth="1"/>
    <col min="14086" max="14086" width="12.33203125" style="64" bestFit="1" customWidth="1"/>
    <col min="14087" max="14087" width="12.6640625" style="64" bestFit="1" customWidth="1"/>
    <col min="14088" max="14088" width="12.44140625" style="64" bestFit="1" customWidth="1"/>
    <col min="14089" max="14089" width="12.5546875" style="64" bestFit="1" customWidth="1"/>
    <col min="14090" max="14090" width="13.6640625" style="64" bestFit="1" customWidth="1"/>
    <col min="14091" max="14095" width="13.6640625" style="64" customWidth="1"/>
    <col min="14096" max="14096" width="16" style="64" customWidth="1"/>
    <col min="14097" max="14098" width="14" style="64" bestFit="1" customWidth="1"/>
    <col min="14099" max="14099" width="4.6640625" style="64" bestFit="1" customWidth="1"/>
    <col min="14100" max="14336" width="9.109375" style="64"/>
    <col min="14337" max="14337" width="12.109375" style="64" customWidth="1"/>
    <col min="14338" max="14338" width="14.6640625" style="64" bestFit="1" customWidth="1"/>
    <col min="14339" max="14339" width="12.6640625" style="64" bestFit="1" customWidth="1"/>
    <col min="14340" max="14340" width="13.6640625" style="64" bestFit="1" customWidth="1"/>
    <col min="14341" max="14341" width="12.6640625" style="64" bestFit="1" customWidth="1"/>
    <col min="14342" max="14342" width="12.33203125" style="64" bestFit="1" customWidth="1"/>
    <col min="14343" max="14343" width="12.6640625" style="64" bestFit="1" customWidth="1"/>
    <col min="14344" max="14344" width="12.44140625" style="64" bestFit="1" customWidth="1"/>
    <col min="14345" max="14345" width="12.5546875" style="64" bestFit="1" customWidth="1"/>
    <col min="14346" max="14346" width="13.6640625" style="64" bestFit="1" customWidth="1"/>
    <col min="14347" max="14351" width="13.6640625" style="64" customWidth="1"/>
    <col min="14352" max="14352" width="16" style="64" customWidth="1"/>
    <col min="14353" max="14354" width="14" style="64" bestFit="1" customWidth="1"/>
    <col min="14355" max="14355" width="4.6640625" style="64" bestFit="1" customWidth="1"/>
    <col min="14356" max="14592" width="9.109375" style="64"/>
    <col min="14593" max="14593" width="12.109375" style="64" customWidth="1"/>
    <col min="14594" max="14594" width="14.6640625" style="64" bestFit="1" customWidth="1"/>
    <col min="14595" max="14595" width="12.6640625" style="64" bestFit="1" customWidth="1"/>
    <col min="14596" max="14596" width="13.6640625" style="64" bestFit="1" customWidth="1"/>
    <col min="14597" max="14597" width="12.6640625" style="64" bestFit="1" customWidth="1"/>
    <col min="14598" max="14598" width="12.33203125" style="64" bestFit="1" customWidth="1"/>
    <col min="14599" max="14599" width="12.6640625" style="64" bestFit="1" customWidth="1"/>
    <col min="14600" max="14600" width="12.44140625" style="64" bestFit="1" customWidth="1"/>
    <col min="14601" max="14601" width="12.5546875" style="64" bestFit="1" customWidth="1"/>
    <col min="14602" max="14602" width="13.6640625" style="64" bestFit="1" customWidth="1"/>
    <col min="14603" max="14607" width="13.6640625" style="64" customWidth="1"/>
    <col min="14608" max="14608" width="16" style="64" customWidth="1"/>
    <col min="14609" max="14610" width="14" style="64" bestFit="1" customWidth="1"/>
    <col min="14611" max="14611" width="4.6640625" style="64" bestFit="1" customWidth="1"/>
    <col min="14612" max="14848" width="9.109375" style="64"/>
    <col min="14849" max="14849" width="12.109375" style="64" customWidth="1"/>
    <col min="14850" max="14850" width="14.6640625" style="64" bestFit="1" customWidth="1"/>
    <col min="14851" max="14851" width="12.6640625" style="64" bestFit="1" customWidth="1"/>
    <col min="14852" max="14852" width="13.6640625" style="64" bestFit="1" customWidth="1"/>
    <col min="14853" max="14853" width="12.6640625" style="64" bestFit="1" customWidth="1"/>
    <col min="14854" max="14854" width="12.33203125" style="64" bestFit="1" customWidth="1"/>
    <col min="14855" max="14855" width="12.6640625" style="64" bestFit="1" customWidth="1"/>
    <col min="14856" max="14856" width="12.44140625" style="64" bestFit="1" customWidth="1"/>
    <col min="14857" max="14857" width="12.5546875" style="64" bestFit="1" customWidth="1"/>
    <col min="14858" max="14858" width="13.6640625" style="64" bestFit="1" customWidth="1"/>
    <col min="14859" max="14863" width="13.6640625" style="64" customWidth="1"/>
    <col min="14864" max="14864" width="16" style="64" customWidth="1"/>
    <col min="14865" max="14866" width="14" style="64" bestFit="1" customWidth="1"/>
    <col min="14867" max="14867" width="4.6640625" style="64" bestFit="1" customWidth="1"/>
    <col min="14868" max="15104" width="9.109375" style="64"/>
    <col min="15105" max="15105" width="12.109375" style="64" customWidth="1"/>
    <col min="15106" max="15106" width="14.6640625" style="64" bestFit="1" customWidth="1"/>
    <col min="15107" max="15107" width="12.6640625" style="64" bestFit="1" customWidth="1"/>
    <col min="15108" max="15108" width="13.6640625" style="64" bestFit="1" customWidth="1"/>
    <col min="15109" max="15109" width="12.6640625" style="64" bestFit="1" customWidth="1"/>
    <col min="15110" max="15110" width="12.33203125" style="64" bestFit="1" customWidth="1"/>
    <col min="15111" max="15111" width="12.6640625" style="64" bestFit="1" customWidth="1"/>
    <col min="15112" max="15112" width="12.44140625" style="64" bestFit="1" customWidth="1"/>
    <col min="15113" max="15113" width="12.5546875" style="64" bestFit="1" customWidth="1"/>
    <col min="15114" max="15114" width="13.6640625" style="64" bestFit="1" customWidth="1"/>
    <col min="15115" max="15119" width="13.6640625" style="64" customWidth="1"/>
    <col min="15120" max="15120" width="16" style="64" customWidth="1"/>
    <col min="15121" max="15122" width="14" style="64" bestFit="1" customWidth="1"/>
    <col min="15123" max="15123" width="4.6640625" style="64" bestFit="1" customWidth="1"/>
    <col min="15124" max="15360" width="9.109375" style="64"/>
    <col min="15361" max="15361" width="12.109375" style="64" customWidth="1"/>
    <col min="15362" max="15362" width="14.6640625" style="64" bestFit="1" customWidth="1"/>
    <col min="15363" max="15363" width="12.6640625" style="64" bestFit="1" customWidth="1"/>
    <col min="15364" max="15364" width="13.6640625" style="64" bestFit="1" customWidth="1"/>
    <col min="15365" max="15365" width="12.6640625" style="64" bestFit="1" customWidth="1"/>
    <col min="15366" max="15366" width="12.33203125" style="64" bestFit="1" customWidth="1"/>
    <col min="15367" max="15367" width="12.6640625" style="64" bestFit="1" customWidth="1"/>
    <col min="15368" max="15368" width="12.44140625" style="64" bestFit="1" customWidth="1"/>
    <col min="15369" max="15369" width="12.5546875" style="64" bestFit="1" customWidth="1"/>
    <col min="15370" max="15370" width="13.6640625" style="64" bestFit="1" customWidth="1"/>
    <col min="15371" max="15375" width="13.6640625" style="64" customWidth="1"/>
    <col min="15376" max="15376" width="16" style="64" customWidth="1"/>
    <col min="15377" max="15378" width="14" style="64" bestFit="1" customWidth="1"/>
    <col min="15379" max="15379" width="4.6640625" style="64" bestFit="1" customWidth="1"/>
    <col min="15380" max="15616" width="9.109375" style="64"/>
    <col min="15617" max="15617" width="12.109375" style="64" customWidth="1"/>
    <col min="15618" max="15618" width="14.6640625" style="64" bestFit="1" customWidth="1"/>
    <col min="15619" max="15619" width="12.6640625" style="64" bestFit="1" customWidth="1"/>
    <col min="15620" max="15620" width="13.6640625" style="64" bestFit="1" customWidth="1"/>
    <col min="15621" max="15621" width="12.6640625" style="64" bestFit="1" customWidth="1"/>
    <col min="15622" max="15622" width="12.33203125" style="64" bestFit="1" customWidth="1"/>
    <col min="15623" max="15623" width="12.6640625" style="64" bestFit="1" customWidth="1"/>
    <col min="15624" max="15624" width="12.44140625" style="64" bestFit="1" customWidth="1"/>
    <col min="15625" max="15625" width="12.5546875" style="64" bestFit="1" customWidth="1"/>
    <col min="15626" max="15626" width="13.6640625" style="64" bestFit="1" customWidth="1"/>
    <col min="15627" max="15631" width="13.6640625" style="64" customWidth="1"/>
    <col min="15632" max="15632" width="16" style="64" customWidth="1"/>
    <col min="15633" max="15634" width="14" style="64" bestFit="1" customWidth="1"/>
    <col min="15635" max="15635" width="4.6640625" style="64" bestFit="1" customWidth="1"/>
    <col min="15636" max="15872" width="9.109375" style="64"/>
    <col min="15873" max="15873" width="12.109375" style="64" customWidth="1"/>
    <col min="15874" max="15874" width="14.6640625" style="64" bestFit="1" customWidth="1"/>
    <col min="15875" max="15875" width="12.6640625" style="64" bestFit="1" customWidth="1"/>
    <col min="15876" max="15876" width="13.6640625" style="64" bestFit="1" customWidth="1"/>
    <col min="15877" max="15877" width="12.6640625" style="64" bestFit="1" customWidth="1"/>
    <col min="15878" max="15878" width="12.33203125" style="64" bestFit="1" customWidth="1"/>
    <col min="15879" max="15879" width="12.6640625" style="64" bestFit="1" customWidth="1"/>
    <col min="15880" max="15880" width="12.44140625" style="64" bestFit="1" customWidth="1"/>
    <col min="15881" max="15881" width="12.5546875" style="64" bestFit="1" customWidth="1"/>
    <col min="15882" max="15882" width="13.6640625" style="64" bestFit="1" customWidth="1"/>
    <col min="15883" max="15887" width="13.6640625" style="64" customWidth="1"/>
    <col min="15888" max="15888" width="16" style="64" customWidth="1"/>
    <col min="15889" max="15890" width="14" style="64" bestFit="1" customWidth="1"/>
    <col min="15891" max="15891" width="4.6640625" style="64" bestFit="1" customWidth="1"/>
    <col min="15892" max="16128" width="9.109375" style="64"/>
    <col min="16129" max="16129" width="12.109375" style="64" customWidth="1"/>
    <col min="16130" max="16130" width="14.6640625" style="64" bestFit="1" customWidth="1"/>
    <col min="16131" max="16131" width="12.6640625" style="64" bestFit="1" customWidth="1"/>
    <col min="16132" max="16132" width="13.6640625" style="64" bestFit="1" customWidth="1"/>
    <col min="16133" max="16133" width="12.6640625" style="64" bestFit="1" customWidth="1"/>
    <col min="16134" max="16134" width="12.33203125" style="64" bestFit="1" customWidth="1"/>
    <col min="16135" max="16135" width="12.6640625" style="64" bestFit="1" customWidth="1"/>
    <col min="16136" max="16136" width="12.44140625" style="64" bestFit="1" customWidth="1"/>
    <col min="16137" max="16137" width="12.5546875" style="64" bestFit="1" customWidth="1"/>
    <col min="16138" max="16138" width="13.6640625" style="64" bestFit="1" customWidth="1"/>
    <col min="16139" max="16143" width="13.6640625" style="64" customWidth="1"/>
    <col min="16144" max="16144" width="16" style="64" customWidth="1"/>
    <col min="16145" max="16146" width="14" style="64" bestFit="1" customWidth="1"/>
    <col min="16147" max="16147" width="4.6640625" style="64" bestFit="1" customWidth="1"/>
    <col min="16148" max="16384" width="9.109375" style="64"/>
  </cols>
  <sheetData>
    <row r="1" spans="1:18" ht="12.75" customHeight="1" x14ac:dyDescent="0.25">
      <c r="A1" s="483" t="s">
        <v>0</v>
      </c>
      <c r="B1" s="483"/>
      <c r="C1" s="483"/>
      <c r="D1" s="483"/>
      <c r="E1" s="483"/>
      <c r="F1" s="483"/>
      <c r="G1" s="483"/>
      <c r="H1" s="483"/>
      <c r="I1" s="483"/>
      <c r="J1" s="483"/>
      <c r="K1" s="483"/>
      <c r="L1" s="483"/>
      <c r="M1" s="483"/>
      <c r="N1" s="483"/>
      <c r="O1" s="483"/>
      <c r="P1" s="483"/>
      <c r="Q1" s="76"/>
    </row>
    <row r="2" spans="1:18" ht="12.75" customHeight="1" x14ac:dyDescent="0.25">
      <c r="A2" s="485" t="str">
        <f>'Delivery Rate Change Calc'!A2:H2</f>
        <v>2018 Electric Decoupling Filing</v>
      </c>
      <c r="B2" s="485"/>
      <c r="C2" s="485"/>
      <c r="D2" s="485"/>
      <c r="E2" s="485"/>
      <c r="F2" s="485"/>
      <c r="G2" s="485"/>
      <c r="H2" s="485"/>
      <c r="I2" s="485"/>
      <c r="J2" s="485"/>
      <c r="K2" s="485"/>
      <c r="L2" s="485"/>
      <c r="M2" s="485"/>
      <c r="N2" s="485"/>
      <c r="O2" s="485"/>
      <c r="P2" s="485"/>
      <c r="Q2" s="159"/>
    </row>
    <row r="3" spans="1:18" ht="12.75" customHeight="1" x14ac:dyDescent="0.3">
      <c r="A3" s="483" t="s">
        <v>279</v>
      </c>
      <c r="B3" s="483"/>
      <c r="C3" s="483"/>
      <c r="D3" s="483"/>
      <c r="E3" s="483"/>
      <c r="F3" s="483"/>
      <c r="G3" s="483"/>
      <c r="H3" s="483"/>
      <c r="I3" s="483"/>
      <c r="J3" s="483"/>
      <c r="K3" s="483"/>
      <c r="L3" s="483"/>
      <c r="M3" s="483"/>
      <c r="N3" s="483"/>
      <c r="O3" s="483"/>
      <c r="P3" s="483"/>
      <c r="Q3" s="160"/>
    </row>
    <row r="4" spans="1:18" ht="12.75" customHeight="1" x14ac:dyDescent="0.3">
      <c r="A4" s="485" t="str">
        <f>'Delivery Rate Change Calc'!A4:H4</f>
        <v>Proposed Effective May 1, 2018</v>
      </c>
      <c r="B4" s="485"/>
      <c r="C4" s="485"/>
      <c r="D4" s="485"/>
      <c r="E4" s="485"/>
      <c r="F4" s="485"/>
      <c r="G4" s="485"/>
      <c r="H4" s="485"/>
      <c r="I4" s="485"/>
      <c r="J4" s="485"/>
      <c r="K4" s="485"/>
      <c r="L4" s="485"/>
      <c r="M4" s="485"/>
      <c r="N4" s="485"/>
      <c r="O4" s="485"/>
      <c r="P4" s="485"/>
      <c r="Q4" s="160"/>
    </row>
    <row r="5" spans="1:18" ht="12.75" customHeight="1" x14ac:dyDescent="0.3">
      <c r="A5" s="159"/>
      <c r="B5" s="159"/>
      <c r="C5" s="159"/>
      <c r="D5" s="159"/>
      <c r="E5" s="159"/>
      <c r="F5" s="159"/>
      <c r="G5" s="159"/>
      <c r="H5" s="159"/>
      <c r="I5" s="159"/>
      <c r="J5" s="159"/>
      <c r="K5" s="159"/>
      <c r="L5" s="159"/>
      <c r="M5" s="159"/>
      <c r="N5" s="159"/>
      <c r="O5" s="159"/>
      <c r="P5" s="159"/>
      <c r="Q5" s="160"/>
    </row>
    <row r="6" spans="1:18" x14ac:dyDescent="0.25">
      <c r="A6" s="77" t="s">
        <v>280</v>
      </c>
      <c r="B6" s="77"/>
      <c r="C6" s="77"/>
      <c r="I6" s="77"/>
      <c r="J6" s="77"/>
      <c r="P6" s="81" t="s">
        <v>287</v>
      </c>
      <c r="Q6" s="81"/>
    </row>
    <row r="7" spans="1:18" x14ac:dyDescent="0.25">
      <c r="A7" s="83" t="s">
        <v>281</v>
      </c>
      <c r="B7" s="161">
        <v>43160</v>
      </c>
      <c r="C7" s="161">
        <f>EDATE(B7,1)</f>
        <v>43191</v>
      </c>
      <c r="D7" s="161">
        <f t="shared" ref="D7:O7" si="0">EDATE(C7,1)</f>
        <v>43221</v>
      </c>
      <c r="E7" s="161">
        <f t="shared" si="0"/>
        <v>43252</v>
      </c>
      <c r="F7" s="161">
        <f t="shared" si="0"/>
        <v>43282</v>
      </c>
      <c r="G7" s="161">
        <f t="shared" si="0"/>
        <v>43313</v>
      </c>
      <c r="H7" s="161">
        <f t="shared" si="0"/>
        <v>43344</v>
      </c>
      <c r="I7" s="161">
        <f t="shared" si="0"/>
        <v>43374</v>
      </c>
      <c r="J7" s="161">
        <f t="shared" si="0"/>
        <v>43405</v>
      </c>
      <c r="K7" s="161">
        <f t="shared" si="0"/>
        <v>43435</v>
      </c>
      <c r="L7" s="161">
        <f t="shared" si="0"/>
        <v>43466</v>
      </c>
      <c r="M7" s="161">
        <f t="shared" si="0"/>
        <v>43497</v>
      </c>
      <c r="N7" s="161">
        <f t="shared" si="0"/>
        <v>43525</v>
      </c>
      <c r="O7" s="161">
        <f t="shared" si="0"/>
        <v>43556</v>
      </c>
      <c r="P7" s="83" t="s">
        <v>84</v>
      </c>
    </row>
    <row r="8" spans="1:18" x14ac:dyDescent="0.25">
      <c r="A8" s="81">
        <v>7</v>
      </c>
      <c r="B8" s="162">
        <v>1022641304</v>
      </c>
      <c r="C8" s="162">
        <v>844891597</v>
      </c>
      <c r="D8" s="162">
        <v>721942798</v>
      </c>
      <c r="E8" s="162">
        <v>667128930</v>
      </c>
      <c r="F8" s="162">
        <v>680085145</v>
      </c>
      <c r="G8" s="162">
        <v>674002920</v>
      </c>
      <c r="H8" s="162">
        <v>667632785</v>
      </c>
      <c r="I8" s="162">
        <v>813086480</v>
      </c>
      <c r="J8" s="162">
        <v>1005285348</v>
      </c>
      <c r="K8" s="162">
        <v>1276275625</v>
      </c>
      <c r="L8" s="162">
        <v>1234636246</v>
      </c>
      <c r="M8" s="162">
        <v>1029270162</v>
      </c>
      <c r="N8" s="162">
        <v>1024362613</v>
      </c>
      <c r="O8" s="162">
        <v>843593154</v>
      </c>
      <c r="P8" s="163">
        <f>SUM(D8:O8)</f>
        <v>10637302206</v>
      </c>
      <c r="Q8" s="164"/>
      <c r="R8" s="165"/>
    </row>
    <row r="9" spans="1:18" x14ac:dyDescent="0.25">
      <c r="A9" s="81" t="s">
        <v>282</v>
      </c>
      <c r="B9" s="162">
        <v>165696</v>
      </c>
      <c r="C9" s="162">
        <v>145403</v>
      </c>
      <c r="D9" s="162">
        <v>137202</v>
      </c>
      <c r="E9" s="162">
        <v>175070</v>
      </c>
      <c r="F9" s="162">
        <v>185855</v>
      </c>
      <c r="G9" s="162">
        <v>185080</v>
      </c>
      <c r="H9" s="162">
        <v>155215</v>
      </c>
      <c r="I9" s="162">
        <v>160520</v>
      </c>
      <c r="J9" s="162">
        <v>173652</v>
      </c>
      <c r="K9" s="162">
        <v>229375</v>
      </c>
      <c r="L9" s="162">
        <v>206754</v>
      </c>
      <c r="M9" s="162">
        <v>147838</v>
      </c>
      <c r="N9" s="162">
        <v>165387</v>
      </c>
      <c r="O9" s="162">
        <v>144846</v>
      </c>
      <c r="P9" s="163">
        <f>SUM(D9:O9)</f>
        <v>2066794</v>
      </c>
      <c r="Q9" s="164"/>
      <c r="R9" s="165"/>
    </row>
    <row r="10" spans="1:18" x14ac:dyDescent="0.25">
      <c r="A10" s="81" t="s">
        <v>7</v>
      </c>
      <c r="B10" s="162">
        <v>255512572</v>
      </c>
      <c r="C10" s="162">
        <v>229538962</v>
      </c>
      <c r="D10" s="162">
        <v>221975841</v>
      </c>
      <c r="E10" s="162">
        <v>221751817</v>
      </c>
      <c r="F10" s="162">
        <v>237032923</v>
      </c>
      <c r="G10" s="162">
        <v>242507177</v>
      </c>
      <c r="H10" s="162">
        <v>227494416</v>
      </c>
      <c r="I10" s="162">
        <v>240561500</v>
      </c>
      <c r="J10" s="162">
        <v>259837515</v>
      </c>
      <c r="K10" s="162">
        <v>289659910</v>
      </c>
      <c r="L10" s="162">
        <v>301231174</v>
      </c>
      <c r="M10" s="162">
        <v>262720271</v>
      </c>
      <c r="N10" s="162">
        <v>266600985</v>
      </c>
      <c r="O10" s="162">
        <v>240903359</v>
      </c>
      <c r="P10" s="163">
        <f t="shared" ref="P10:P19" si="1">SUM(D10:O10)</f>
        <v>3012276888</v>
      </c>
      <c r="Q10" s="164"/>
      <c r="R10" s="165"/>
    </row>
    <row r="11" spans="1:18" x14ac:dyDescent="0.25">
      <c r="A11" s="81" t="s">
        <v>283</v>
      </c>
      <c r="B11" s="162">
        <v>256459298</v>
      </c>
      <c r="C11" s="162">
        <v>233382823</v>
      </c>
      <c r="D11" s="162">
        <v>230389466</v>
      </c>
      <c r="E11" s="162">
        <v>233383636</v>
      </c>
      <c r="F11" s="162">
        <v>246608325</v>
      </c>
      <c r="G11" s="162">
        <v>252656730</v>
      </c>
      <c r="H11" s="162">
        <v>238323329</v>
      </c>
      <c r="I11" s="162">
        <v>244299253</v>
      </c>
      <c r="J11" s="162">
        <v>252466920</v>
      </c>
      <c r="K11" s="162">
        <v>270383838</v>
      </c>
      <c r="L11" s="162">
        <v>274231600</v>
      </c>
      <c r="M11" s="162">
        <v>247677379</v>
      </c>
      <c r="N11" s="162">
        <v>266153282</v>
      </c>
      <c r="O11" s="162">
        <v>243889450</v>
      </c>
      <c r="P11" s="163">
        <f t="shared" si="1"/>
        <v>3000463208</v>
      </c>
      <c r="Q11" s="164"/>
      <c r="R11" s="165"/>
    </row>
    <row r="12" spans="1:18" x14ac:dyDescent="0.25">
      <c r="A12" s="81" t="s">
        <v>24</v>
      </c>
      <c r="B12" s="162">
        <v>163320877</v>
      </c>
      <c r="C12" s="162">
        <v>154359320</v>
      </c>
      <c r="D12" s="162">
        <v>155144509</v>
      </c>
      <c r="E12" s="162">
        <v>156720914</v>
      </c>
      <c r="F12" s="162">
        <v>166856079</v>
      </c>
      <c r="G12" s="162">
        <v>171080724</v>
      </c>
      <c r="H12" s="162">
        <v>159504192</v>
      </c>
      <c r="I12" s="162">
        <v>160356777</v>
      </c>
      <c r="J12" s="162">
        <v>157908181</v>
      </c>
      <c r="K12" s="162">
        <v>165559885</v>
      </c>
      <c r="L12" s="162">
        <v>166310320</v>
      </c>
      <c r="M12" s="162">
        <v>151617156</v>
      </c>
      <c r="N12" s="162">
        <v>167521291</v>
      </c>
      <c r="O12" s="162">
        <v>159223442</v>
      </c>
      <c r="P12" s="163">
        <f t="shared" si="1"/>
        <v>1937803470</v>
      </c>
      <c r="Q12" s="164"/>
      <c r="R12" s="165"/>
    </row>
    <row r="13" spans="1:18" x14ac:dyDescent="0.25">
      <c r="A13" s="81">
        <v>29</v>
      </c>
      <c r="B13" s="162">
        <v>349428</v>
      </c>
      <c r="C13" s="162">
        <v>651094</v>
      </c>
      <c r="D13" s="162">
        <v>1501589</v>
      </c>
      <c r="E13" s="162">
        <v>2202493</v>
      </c>
      <c r="F13" s="162">
        <v>3593453</v>
      </c>
      <c r="G13" s="162">
        <v>3823344</v>
      </c>
      <c r="H13" s="162">
        <v>1859753</v>
      </c>
      <c r="I13" s="162">
        <v>663689</v>
      </c>
      <c r="J13" s="162">
        <v>389295</v>
      </c>
      <c r="K13" s="162">
        <v>363057</v>
      </c>
      <c r="L13" s="162">
        <v>382546</v>
      </c>
      <c r="M13" s="162">
        <v>343053</v>
      </c>
      <c r="N13" s="162">
        <v>372268</v>
      </c>
      <c r="O13" s="162">
        <v>698772</v>
      </c>
      <c r="P13" s="163">
        <f t="shared" si="1"/>
        <v>16193312</v>
      </c>
      <c r="Q13" s="164"/>
      <c r="R13" s="165"/>
    </row>
    <row r="14" spans="1:18" x14ac:dyDescent="0.25">
      <c r="A14" s="81" t="s">
        <v>25</v>
      </c>
      <c r="B14" s="162">
        <v>114827900</v>
      </c>
      <c r="C14" s="162">
        <v>105723899</v>
      </c>
      <c r="D14" s="162">
        <v>107347456</v>
      </c>
      <c r="E14" s="162">
        <v>107612703</v>
      </c>
      <c r="F14" s="162">
        <v>110064606</v>
      </c>
      <c r="G14" s="162">
        <v>114129624</v>
      </c>
      <c r="H14" s="162">
        <v>108900280</v>
      </c>
      <c r="I14" s="162">
        <v>112065757</v>
      </c>
      <c r="J14" s="162">
        <v>110744384</v>
      </c>
      <c r="K14" s="162">
        <v>113415855</v>
      </c>
      <c r="L14" s="162">
        <v>120977999</v>
      </c>
      <c r="M14" s="162">
        <v>105239100</v>
      </c>
      <c r="N14" s="162">
        <v>117102313</v>
      </c>
      <c r="O14" s="162">
        <v>108264147</v>
      </c>
      <c r="P14" s="163">
        <f t="shared" si="1"/>
        <v>1335864224</v>
      </c>
      <c r="Q14" s="164"/>
      <c r="R14" s="165"/>
    </row>
    <row r="15" spans="1:18" x14ac:dyDescent="0.25">
      <c r="A15" s="81">
        <v>35</v>
      </c>
      <c r="B15" s="162">
        <v>4528</v>
      </c>
      <c r="C15" s="162">
        <v>380239</v>
      </c>
      <c r="D15" s="162">
        <v>947561</v>
      </c>
      <c r="E15" s="162">
        <v>791363</v>
      </c>
      <c r="F15" s="162">
        <v>978007</v>
      </c>
      <c r="G15" s="162">
        <v>970495</v>
      </c>
      <c r="H15" s="162">
        <v>765654</v>
      </c>
      <c r="I15" s="162">
        <v>236671</v>
      </c>
      <c r="J15" s="162">
        <v>57547</v>
      </c>
      <c r="K15" s="162">
        <v>3110</v>
      </c>
      <c r="L15" s="162">
        <v>3427</v>
      </c>
      <c r="M15" s="162">
        <v>2922</v>
      </c>
      <c r="N15" s="162">
        <v>4717</v>
      </c>
      <c r="O15" s="162">
        <v>399019</v>
      </c>
      <c r="P15" s="163">
        <f t="shared" si="1"/>
        <v>5160493</v>
      </c>
      <c r="Q15" s="164"/>
      <c r="R15" s="165"/>
    </row>
    <row r="16" spans="1:18" x14ac:dyDescent="0.25">
      <c r="A16" s="81">
        <v>40</v>
      </c>
      <c r="B16" s="162">
        <v>53406700</v>
      </c>
      <c r="C16" s="162">
        <v>50259102</v>
      </c>
      <c r="D16" s="162">
        <v>51497852</v>
      </c>
      <c r="E16" s="162">
        <v>53730787</v>
      </c>
      <c r="F16" s="162">
        <v>55513459</v>
      </c>
      <c r="G16" s="162">
        <v>56071410</v>
      </c>
      <c r="H16" s="162">
        <v>52211461</v>
      </c>
      <c r="I16" s="162">
        <v>51870101</v>
      </c>
      <c r="J16" s="162">
        <v>51243546</v>
      </c>
      <c r="K16" s="162">
        <v>53554409</v>
      </c>
      <c r="L16" s="162">
        <v>50834944</v>
      </c>
      <c r="M16" s="162">
        <v>50775684</v>
      </c>
      <c r="N16" s="162">
        <v>50946411</v>
      </c>
      <c r="O16" s="162">
        <v>48399427</v>
      </c>
      <c r="P16" s="163">
        <f t="shared" si="1"/>
        <v>626649491</v>
      </c>
      <c r="Q16" s="164"/>
      <c r="R16" s="165"/>
    </row>
    <row r="17" spans="1:18" x14ac:dyDescent="0.25">
      <c r="A17" s="81">
        <v>43</v>
      </c>
      <c r="B17" s="162">
        <v>12685575</v>
      </c>
      <c r="C17" s="162">
        <v>10056304</v>
      </c>
      <c r="D17" s="162">
        <v>8575945</v>
      </c>
      <c r="E17" s="162">
        <v>6693079</v>
      </c>
      <c r="F17" s="162">
        <v>4914260</v>
      </c>
      <c r="G17" s="162">
        <v>5515606</v>
      </c>
      <c r="H17" s="162">
        <v>7506448</v>
      </c>
      <c r="I17" s="162">
        <v>9581543</v>
      </c>
      <c r="J17" s="162">
        <v>12623546</v>
      </c>
      <c r="K17" s="162">
        <v>14972592</v>
      </c>
      <c r="L17" s="162">
        <v>15472667</v>
      </c>
      <c r="M17" s="162">
        <v>13566857</v>
      </c>
      <c r="N17" s="162">
        <v>13214535</v>
      </c>
      <c r="O17" s="162">
        <v>10552978</v>
      </c>
      <c r="P17" s="163">
        <f t="shared" si="1"/>
        <v>123190056</v>
      </c>
      <c r="Q17" s="164"/>
      <c r="R17" s="165"/>
    </row>
    <row r="18" spans="1:18" x14ac:dyDescent="0.25">
      <c r="A18" s="81">
        <v>46</v>
      </c>
      <c r="B18" s="162">
        <v>5691141</v>
      </c>
      <c r="C18" s="162">
        <v>5622373</v>
      </c>
      <c r="D18" s="162">
        <v>6177539</v>
      </c>
      <c r="E18" s="162">
        <v>6327651</v>
      </c>
      <c r="F18" s="162">
        <v>7033373</v>
      </c>
      <c r="G18" s="162">
        <v>6264837</v>
      </c>
      <c r="H18" s="162">
        <v>6134545</v>
      </c>
      <c r="I18" s="162">
        <v>6555899</v>
      </c>
      <c r="J18" s="162">
        <v>5908703</v>
      </c>
      <c r="K18" s="162">
        <v>5447666</v>
      </c>
      <c r="L18" s="162">
        <v>5985381</v>
      </c>
      <c r="M18" s="162">
        <v>5707723</v>
      </c>
      <c r="N18" s="162">
        <v>5653402</v>
      </c>
      <c r="O18" s="162">
        <v>5586884</v>
      </c>
      <c r="P18" s="163">
        <f t="shared" si="1"/>
        <v>72783603</v>
      </c>
      <c r="Q18" s="164"/>
      <c r="R18" s="165"/>
    </row>
    <row r="19" spans="1:18" x14ac:dyDescent="0.25">
      <c r="A19" s="81">
        <v>49</v>
      </c>
      <c r="B19" s="162">
        <v>48579382</v>
      </c>
      <c r="C19" s="162">
        <v>47236535</v>
      </c>
      <c r="D19" s="162">
        <v>47832278</v>
      </c>
      <c r="E19" s="162">
        <v>47894869</v>
      </c>
      <c r="F19" s="162">
        <v>51146764</v>
      </c>
      <c r="G19" s="162">
        <v>50882433</v>
      </c>
      <c r="H19" s="162">
        <v>47965630</v>
      </c>
      <c r="I19" s="162">
        <v>49106681</v>
      </c>
      <c r="J19" s="162">
        <v>47014400</v>
      </c>
      <c r="K19" s="162">
        <v>46939558</v>
      </c>
      <c r="L19" s="162">
        <v>50744417</v>
      </c>
      <c r="M19" s="162">
        <v>45462408</v>
      </c>
      <c r="N19" s="162">
        <v>50082465</v>
      </c>
      <c r="O19" s="162">
        <v>48952385</v>
      </c>
      <c r="P19" s="163">
        <f t="shared" si="1"/>
        <v>584024288</v>
      </c>
      <c r="Q19" s="164"/>
      <c r="R19" s="165"/>
    </row>
    <row r="20" spans="1:18" x14ac:dyDescent="0.25">
      <c r="A20" s="64" t="s">
        <v>84</v>
      </c>
      <c r="B20" s="166">
        <f t="shared" ref="B20:O20" si="2">SUM(B8:B19)</f>
        <v>1933644401</v>
      </c>
      <c r="C20" s="166">
        <f t="shared" si="2"/>
        <v>1682247651</v>
      </c>
      <c r="D20" s="166">
        <f t="shared" si="2"/>
        <v>1553470036</v>
      </c>
      <c r="E20" s="166">
        <f t="shared" si="2"/>
        <v>1504413312</v>
      </c>
      <c r="F20" s="166">
        <f t="shared" si="2"/>
        <v>1564012249</v>
      </c>
      <c r="G20" s="166">
        <f t="shared" si="2"/>
        <v>1578090380</v>
      </c>
      <c r="H20" s="166">
        <f t="shared" si="2"/>
        <v>1518453708</v>
      </c>
      <c r="I20" s="166">
        <f t="shared" si="2"/>
        <v>1688544871</v>
      </c>
      <c r="J20" s="166">
        <f t="shared" si="2"/>
        <v>1903653037</v>
      </c>
      <c r="K20" s="166">
        <f t="shared" si="2"/>
        <v>2236804880</v>
      </c>
      <c r="L20" s="166">
        <f t="shared" si="2"/>
        <v>2221017475</v>
      </c>
      <c r="M20" s="166">
        <f t="shared" si="2"/>
        <v>1912530553</v>
      </c>
      <c r="N20" s="166">
        <f t="shared" si="2"/>
        <v>1962179669</v>
      </c>
      <c r="O20" s="166">
        <f t="shared" si="2"/>
        <v>1710607863</v>
      </c>
      <c r="P20" s="166">
        <f>SUM(P8:P19)</f>
        <v>21353778033</v>
      </c>
      <c r="Q20" s="164"/>
      <c r="R20" s="165"/>
    </row>
    <row r="21" spans="1:18" x14ac:dyDescent="0.25">
      <c r="A21" s="81"/>
      <c r="B21" s="162"/>
      <c r="C21" s="162"/>
      <c r="D21" s="162"/>
      <c r="E21" s="162"/>
      <c r="F21" s="162"/>
      <c r="G21" s="162"/>
      <c r="H21" s="162"/>
      <c r="I21" s="162"/>
      <c r="J21" s="162"/>
      <c r="K21" s="162"/>
      <c r="L21" s="162"/>
      <c r="M21" s="162"/>
      <c r="N21" s="162"/>
      <c r="O21" s="162"/>
      <c r="P21" s="163"/>
      <c r="Q21" s="164"/>
      <c r="R21" s="165"/>
    </row>
    <row r="22" spans="1:18" x14ac:dyDescent="0.25">
      <c r="A22" s="167" t="s">
        <v>289</v>
      </c>
      <c r="B22" s="163">
        <f>SUM(B9,B11,B13,B15,B17)</f>
        <v>269664525</v>
      </c>
      <c r="C22" s="163">
        <f t="shared" ref="C22:O22" si="3">SUM(C9,C11,C13,C15,C17)</f>
        <v>244615863</v>
      </c>
      <c r="D22" s="163">
        <f t="shared" si="3"/>
        <v>241551763</v>
      </c>
      <c r="E22" s="163">
        <f t="shared" si="3"/>
        <v>243245641</v>
      </c>
      <c r="F22" s="163">
        <f t="shared" si="3"/>
        <v>256279900</v>
      </c>
      <c r="G22" s="163">
        <f t="shared" si="3"/>
        <v>263151255</v>
      </c>
      <c r="H22" s="163">
        <f t="shared" si="3"/>
        <v>248610399</v>
      </c>
      <c r="I22" s="163">
        <f t="shared" si="3"/>
        <v>254941676</v>
      </c>
      <c r="J22" s="163">
        <f t="shared" si="3"/>
        <v>265710960</v>
      </c>
      <c r="K22" s="163">
        <f t="shared" si="3"/>
        <v>285951972</v>
      </c>
      <c r="L22" s="163">
        <f t="shared" si="3"/>
        <v>290296994</v>
      </c>
      <c r="M22" s="163">
        <f t="shared" si="3"/>
        <v>261738049</v>
      </c>
      <c r="N22" s="163">
        <f t="shared" si="3"/>
        <v>279910189</v>
      </c>
      <c r="O22" s="163">
        <f t="shared" si="3"/>
        <v>255685065</v>
      </c>
      <c r="P22" s="163">
        <f>SUM(D22:O22)</f>
        <v>3147073863</v>
      </c>
      <c r="Q22" s="164"/>
      <c r="R22" s="165"/>
    </row>
    <row r="23" spans="1:18" x14ac:dyDescent="0.25">
      <c r="A23" s="167" t="s">
        <v>288</v>
      </c>
      <c r="B23" s="163">
        <f>SUM(B18:B19)</f>
        <v>54270523</v>
      </c>
      <c r="C23" s="163">
        <f t="shared" ref="C23:O23" si="4">SUM(C18:C19)</f>
        <v>52858908</v>
      </c>
      <c r="D23" s="163">
        <f t="shared" si="4"/>
        <v>54009817</v>
      </c>
      <c r="E23" s="163">
        <f t="shared" si="4"/>
        <v>54222520</v>
      </c>
      <c r="F23" s="163">
        <f t="shared" si="4"/>
        <v>58180137</v>
      </c>
      <c r="G23" s="163">
        <f t="shared" si="4"/>
        <v>57147270</v>
      </c>
      <c r="H23" s="163">
        <f t="shared" si="4"/>
        <v>54100175</v>
      </c>
      <c r="I23" s="163">
        <f t="shared" si="4"/>
        <v>55662580</v>
      </c>
      <c r="J23" s="163">
        <f t="shared" si="4"/>
        <v>52923103</v>
      </c>
      <c r="K23" s="163">
        <f t="shared" si="4"/>
        <v>52387224</v>
      </c>
      <c r="L23" s="163">
        <f t="shared" si="4"/>
        <v>56729798</v>
      </c>
      <c r="M23" s="163">
        <f t="shared" si="4"/>
        <v>51170131</v>
      </c>
      <c r="N23" s="163">
        <f t="shared" si="4"/>
        <v>55735867</v>
      </c>
      <c r="O23" s="163">
        <f t="shared" si="4"/>
        <v>54539269</v>
      </c>
      <c r="P23" s="163">
        <f>SUM(D23:O23)</f>
        <v>656807891</v>
      </c>
      <c r="Q23" s="168"/>
      <c r="R23" s="165"/>
    </row>
    <row r="24" spans="1:18" x14ac:dyDescent="0.25">
      <c r="A24" s="167"/>
      <c r="B24" s="167"/>
      <c r="C24" s="167"/>
      <c r="D24" s="163"/>
      <c r="E24" s="163"/>
      <c r="F24" s="163"/>
      <c r="G24" s="163"/>
      <c r="H24" s="163"/>
      <c r="I24" s="163"/>
      <c r="J24" s="163"/>
      <c r="K24" s="163"/>
      <c r="L24" s="163"/>
      <c r="M24" s="163"/>
      <c r="N24" s="163"/>
      <c r="O24" s="163"/>
      <c r="P24" s="163"/>
      <c r="Q24" s="168"/>
      <c r="R24" s="165"/>
    </row>
    <row r="25" spans="1:18" x14ac:dyDescent="0.25">
      <c r="A25" s="167"/>
      <c r="B25" s="167"/>
      <c r="C25" s="167"/>
      <c r="D25" s="163"/>
      <c r="E25" s="163"/>
      <c r="F25" s="163"/>
      <c r="G25" s="163"/>
      <c r="H25" s="163"/>
      <c r="I25" s="163"/>
      <c r="J25" s="163"/>
      <c r="K25" s="163"/>
      <c r="L25" s="163"/>
      <c r="M25" s="163"/>
      <c r="N25" s="163"/>
      <c r="O25" s="163"/>
      <c r="P25" s="163"/>
      <c r="Q25" s="168"/>
      <c r="R25" s="165"/>
    </row>
    <row r="26" spans="1:18" x14ac:dyDescent="0.25">
      <c r="A26" s="77" t="s">
        <v>284</v>
      </c>
      <c r="B26" s="77"/>
      <c r="C26" s="77"/>
      <c r="I26" s="77"/>
      <c r="J26" s="77"/>
      <c r="P26" s="81" t="str">
        <f>P6</f>
        <v>12ME Apr-19</v>
      </c>
      <c r="Q26" s="168"/>
      <c r="R26" s="165"/>
    </row>
    <row r="27" spans="1:18" x14ac:dyDescent="0.25">
      <c r="A27" s="83" t="s">
        <v>281</v>
      </c>
      <c r="B27" s="161">
        <f t="shared" ref="B27:C27" si="5">B7</f>
        <v>43160</v>
      </c>
      <c r="C27" s="161">
        <f t="shared" si="5"/>
        <v>43191</v>
      </c>
      <c r="D27" s="161">
        <f>D7</f>
        <v>43221</v>
      </c>
      <c r="E27" s="161">
        <f t="shared" ref="E27:O27" si="6">E7</f>
        <v>43252</v>
      </c>
      <c r="F27" s="161">
        <f t="shared" si="6"/>
        <v>43282</v>
      </c>
      <c r="G27" s="161">
        <f t="shared" si="6"/>
        <v>43313</v>
      </c>
      <c r="H27" s="161">
        <f t="shared" si="6"/>
        <v>43344</v>
      </c>
      <c r="I27" s="161">
        <f t="shared" si="6"/>
        <v>43374</v>
      </c>
      <c r="J27" s="161">
        <f t="shared" si="6"/>
        <v>43405</v>
      </c>
      <c r="K27" s="161">
        <f t="shared" si="6"/>
        <v>43435</v>
      </c>
      <c r="L27" s="161">
        <f t="shared" si="6"/>
        <v>43466</v>
      </c>
      <c r="M27" s="161">
        <f t="shared" si="6"/>
        <v>43497</v>
      </c>
      <c r="N27" s="161">
        <f t="shared" si="6"/>
        <v>43525</v>
      </c>
      <c r="O27" s="161">
        <f t="shared" si="6"/>
        <v>43556</v>
      </c>
      <c r="P27" s="83" t="s">
        <v>84</v>
      </c>
      <c r="Q27" s="168"/>
      <c r="R27" s="165"/>
    </row>
    <row r="28" spans="1:18" x14ac:dyDescent="0.25">
      <c r="A28" s="81" t="s">
        <v>24</v>
      </c>
      <c r="B28" s="169">
        <v>369747</v>
      </c>
      <c r="C28" s="169">
        <v>374335</v>
      </c>
      <c r="D28" s="169">
        <v>372909</v>
      </c>
      <c r="E28" s="169">
        <v>368396</v>
      </c>
      <c r="F28" s="169">
        <v>384338</v>
      </c>
      <c r="G28" s="169">
        <v>386275</v>
      </c>
      <c r="H28" s="169">
        <v>380582</v>
      </c>
      <c r="I28" s="169">
        <v>368442</v>
      </c>
      <c r="J28" s="169">
        <v>361204</v>
      </c>
      <c r="K28" s="169">
        <v>377764</v>
      </c>
      <c r="L28" s="169">
        <v>365316</v>
      </c>
      <c r="M28" s="169">
        <v>371919</v>
      </c>
      <c r="N28" s="169">
        <v>366053</v>
      </c>
      <c r="O28" s="169">
        <v>370425</v>
      </c>
      <c r="P28" s="163">
        <f>SUM(D28:O28)</f>
        <v>4473623</v>
      </c>
      <c r="Q28" s="168"/>
      <c r="R28" s="165"/>
    </row>
    <row r="29" spans="1:18" x14ac:dyDescent="0.25">
      <c r="A29" s="81" t="s">
        <v>25</v>
      </c>
      <c r="B29" s="169">
        <v>275322</v>
      </c>
      <c r="C29" s="169">
        <v>274249</v>
      </c>
      <c r="D29" s="169">
        <v>272195</v>
      </c>
      <c r="E29" s="169">
        <v>269667</v>
      </c>
      <c r="F29" s="169">
        <v>276168</v>
      </c>
      <c r="G29" s="169">
        <v>278475</v>
      </c>
      <c r="H29" s="169">
        <v>276501</v>
      </c>
      <c r="I29" s="169">
        <v>273529</v>
      </c>
      <c r="J29" s="169">
        <v>271122</v>
      </c>
      <c r="K29" s="169">
        <v>272243</v>
      </c>
      <c r="L29" s="169">
        <v>276144</v>
      </c>
      <c r="M29" s="169">
        <v>275856</v>
      </c>
      <c r="N29" s="169">
        <v>274745</v>
      </c>
      <c r="O29" s="169">
        <v>273642</v>
      </c>
      <c r="P29" s="163">
        <f>SUM(D29:O29)</f>
        <v>3290287</v>
      </c>
      <c r="Q29" s="168"/>
      <c r="R29" s="165"/>
    </row>
    <row r="30" spans="1:18" x14ac:dyDescent="0.25">
      <c r="A30" s="167"/>
      <c r="B30" s="167"/>
      <c r="C30" s="167"/>
      <c r="D30" s="163"/>
      <c r="E30" s="163"/>
      <c r="F30" s="163"/>
      <c r="G30" s="163"/>
      <c r="H30" s="163"/>
      <c r="I30" s="163"/>
      <c r="J30" s="163"/>
      <c r="K30" s="163"/>
      <c r="L30" s="163"/>
      <c r="M30" s="163"/>
      <c r="N30" s="163"/>
      <c r="O30" s="163"/>
      <c r="P30" s="163"/>
      <c r="Q30" s="168"/>
      <c r="R30" s="165"/>
    </row>
    <row r="31" spans="1:18" x14ac:dyDescent="0.25">
      <c r="A31" s="167"/>
      <c r="B31" s="167"/>
      <c r="C31" s="167"/>
      <c r="D31" s="163"/>
      <c r="E31" s="163"/>
      <c r="F31" s="163"/>
      <c r="G31" s="163"/>
      <c r="H31" s="163"/>
      <c r="I31" s="163"/>
      <c r="J31" s="163"/>
      <c r="K31" s="163"/>
      <c r="L31" s="163"/>
      <c r="M31" s="163"/>
      <c r="N31" s="163"/>
      <c r="O31" s="163"/>
      <c r="P31" s="163"/>
      <c r="Q31" s="168"/>
      <c r="R31" s="165"/>
    </row>
    <row r="32" spans="1:18" x14ac:dyDescent="0.25">
      <c r="A32" s="77" t="s">
        <v>285</v>
      </c>
      <c r="B32" s="77"/>
      <c r="C32" s="77"/>
      <c r="D32" s="163"/>
      <c r="E32" s="163"/>
      <c r="F32" s="163"/>
      <c r="G32" s="163"/>
      <c r="H32" s="163"/>
      <c r="I32" s="163"/>
      <c r="J32" s="163"/>
      <c r="K32" s="163"/>
      <c r="L32" s="163"/>
      <c r="M32" s="163"/>
      <c r="N32" s="163"/>
      <c r="O32" s="163"/>
      <c r="P32" s="81" t="str">
        <f>P6</f>
        <v>12ME Apr-19</v>
      </c>
    </row>
    <row r="33" spans="1:18" x14ac:dyDescent="0.25">
      <c r="A33" s="83" t="s">
        <v>281</v>
      </c>
      <c r="B33" s="161">
        <f t="shared" ref="B33:O33" si="7">B7</f>
        <v>43160</v>
      </c>
      <c r="C33" s="161">
        <f t="shared" si="7"/>
        <v>43191</v>
      </c>
      <c r="D33" s="161">
        <f t="shared" si="7"/>
        <v>43221</v>
      </c>
      <c r="E33" s="161">
        <f t="shared" si="7"/>
        <v>43252</v>
      </c>
      <c r="F33" s="161">
        <f t="shared" si="7"/>
        <v>43282</v>
      </c>
      <c r="G33" s="161">
        <f t="shared" si="7"/>
        <v>43313</v>
      </c>
      <c r="H33" s="161">
        <f t="shared" si="7"/>
        <v>43344</v>
      </c>
      <c r="I33" s="161">
        <f t="shared" si="7"/>
        <v>43374</v>
      </c>
      <c r="J33" s="161">
        <f t="shared" si="7"/>
        <v>43405</v>
      </c>
      <c r="K33" s="161">
        <f t="shared" si="7"/>
        <v>43435</v>
      </c>
      <c r="L33" s="161">
        <f t="shared" si="7"/>
        <v>43466</v>
      </c>
      <c r="M33" s="161">
        <f t="shared" si="7"/>
        <v>43497</v>
      </c>
      <c r="N33" s="161">
        <f t="shared" si="7"/>
        <v>43525</v>
      </c>
      <c r="O33" s="161">
        <f t="shared" si="7"/>
        <v>43556</v>
      </c>
      <c r="P33" s="170" t="s">
        <v>286</v>
      </c>
      <c r="Q33" s="171"/>
      <c r="R33" s="171"/>
    </row>
    <row r="34" spans="1:18" x14ac:dyDescent="0.25">
      <c r="A34" s="81">
        <v>7</v>
      </c>
      <c r="B34" s="162">
        <v>1006872</v>
      </c>
      <c r="C34" s="162">
        <v>1007616</v>
      </c>
      <c r="D34" s="162">
        <v>1008262</v>
      </c>
      <c r="E34" s="162">
        <v>1008937</v>
      </c>
      <c r="F34" s="162">
        <v>1009435</v>
      </c>
      <c r="G34" s="162">
        <v>1010255</v>
      </c>
      <c r="H34" s="162">
        <v>1011357</v>
      </c>
      <c r="I34" s="162">
        <v>1012830</v>
      </c>
      <c r="J34" s="162">
        <v>1014202</v>
      </c>
      <c r="K34" s="162">
        <v>1015298</v>
      </c>
      <c r="L34" s="162">
        <v>1016493</v>
      </c>
      <c r="M34" s="162">
        <v>1017513</v>
      </c>
      <c r="N34" s="162">
        <v>1018385</v>
      </c>
      <c r="O34" s="162">
        <v>1019189</v>
      </c>
      <c r="P34" s="172">
        <f>AVERAGE(D34:O34)</f>
        <v>1013513</v>
      </c>
    </row>
    <row r="35" spans="1:18" x14ac:dyDescent="0.25">
      <c r="A35" s="81" t="s">
        <v>282</v>
      </c>
      <c r="B35" s="162">
        <v>3</v>
      </c>
      <c r="C35" s="162">
        <v>3</v>
      </c>
      <c r="D35" s="162">
        <v>3</v>
      </c>
      <c r="E35" s="162">
        <v>3</v>
      </c>
      <c r="F35" s="162">
        <v>3</v>
      </c>
      <c r="G35" s="162">
        <v>3</v>
      </c>
      <c r="H35" s="162">
        <v>3</v>
      </c>
      <c r="I35" s="162">
        <v>3</v>
      </c>
      <c r="J35" s="162">
        <v>3</v>
      </c>
      <c r="K35" s="162">
        <v>3</v>
      </c>
      <c r="L35" s="162">
        <v>3</v>
      </c>
      <c r="M35" s="162">
        <v>3</v>
      </c>
      <c r="N35" s="162">
        <v>3</v>
      </c>
      <c r="O35" s="162">
        <v>3</v>
      </c>
      <c r="P35" s="172">
        <f>AVERAGE(D35:O35)</f>
        <v>3</v>
      </c>
    </row>
    <row r="36" spans="1:18" x14ac:dyDescent="0.25">
      <c r="A36" s="81" t="s">
        <v>7</v>
      </c>
      <c r="B36" s="162">
        <v>121661</v>
      </c>
      <c r="C36" s="162">
        <v>121895</v>
      </c>
      <c r="D36" s="162">
        <v>122091</v>
      </c>
      <c r="E36" s="162">
        <v>122339</v>
      </c>
      <c r="F36" s="162">
        <v>122593</v>
      </c>
      <c r="G36" s="162">
        <v>122795</v>
      </c>
      <c r="H36" s="162">
        <v>122927</v>
      </c>
      <c r="I36" s="162">
        <v>123118</v>
      </c>
      <c r="J36" s="162">
        <v>123307</v>
      </c>
      <c r="K36" s="162">
        <v>123456</v>
      </c>
      <c r="L36" s="162">
        <v>123603</v>
      </c>
      <c r="M36" s="162">
        <v>123746</v>
      </c>
      <c r="N36" s="162">
        <v>123960</v>
      </c>
      <c r="O36" s="162">
        <v>124195</v>
      </c>
      <c r="P36" s="172">
        <f t="shared" ref="P36:P45" si="8">AVERAGE(D36:O36)</f>
        <v>123177.5</v>
      </c>
      <c r="Q36" s="173"/>
      <c r="R36" s="173"/>
    </row>
    <row r="37" spans="1:18" x14ac:dyDescent="0.25">
      <c r="A37" s="174" t="s">
        <v>283</v>
      </c>
      <c r="B37" s="162">
        <v>7078</v>
      </c>
      <c r="C37" s="162">
        <v>7075</v>
      </c>
      <c r="D37" s="162">
        <v>7069</v>
      </c>
      <c r="E37" s="162">
        <v>7070</v>
      </c>
      <c r="F37" s="162">
        <v>7077</v>
      </c>
      <c r="G37" s="162">
        <v>7087</v>
      </c>
      <c r="H37" s="162">
        <v>7090</v>
      </c>
      <c r="I37" s="162">
        <v>7097</v>
      </c>
      <c r="J37" s="162">
        <v>7101</v>
      </c>
      <c r="K37" s="162">
        <v>7106</v>
      </c>
      <c r="L37" s="162">
        <v>7128</v>
      </c>
      <c r="M37" s="162">
        <v>7127</v>
      </c>
      <c r="N37" s="162">
        <v>7109</v>
      </c>
      <c r="O37" s="162">
        <v>7106</v>
      </c>
      <c r="P37" s="172">
        <f t="shared" si="8"/>
        <v>7097.25</v>
      </c>
      <c r="Q37" s="85"/>
      <c r="R37" s="85"/>
    </row>
    <row r="38" spans="1:18" x14ac:dyDescent="0.25">
      <c r="A38" s="81" t="s">
        <v>24</v>
      </c>
      <c r="B38" s="162">
        <v>794</v>
      </c>
      <c r="C38" s="162">
        <v>794</v>
      </c>
      <c r="D38" s="162">
        <v>795</v>
      </c>
      <c r="E38" s="162">
        <v>795</v>
      </c>
      <c r="F38" s="162">
        <v>796</v>
      </c>
      <c r="G38" s="162">
        <v>796</v>
      </c>
      <c r="H38" s="162">
        <v>797</v>
      </c>
      <c r="I38" s="162">
        <v>797</v>
      </c>
      <c r="J38" s="162">
        <v>798</v>
      </c>
      <c r="K38" s="162">
        <v>799</v>
      </c>
      <c r="L38" s="162">
        <v>800</v>
      </c>
      <c r="M38" s="162">
        <v>800</v>
      </c>
      <c r="N38" s="162">
        <v>800</v>
      </c>
      <c r="O38" s="162">
        <v>800</v>
      </c>
      <c r="P38" s="172">
        <f t="shared" si="8"/>
        <v>797.75</v>
      </c>
      <c r="Q38" s="85"/>
      <c r="R38" s="85"/>
    </row>
    <row r="39" spans="1:18" x14ac:dyDescent="0.25">
      <c r="A39" s="81">
        <v>29</v>
      </c>
      <c r="B39" s="162">
        <v>525</v>
      </c>
      <c r="C39" s="162">
        <v>566</v>
      </c>
      <c r="D39" s="162">
        <v>642</v>
      </c>
      <c r="E39" s="162">
        <v>676</v>
      </c>
      <c r="F39" s="162">
        <v>693</v>
      </c>
      <c r="G39" s="162">
        <v>699</v>
      </c>
      <c r="H39" s="162">
        <v>692</v>
      </c>
      <c r="I39" s="162">
        <v>624</v>
      </c>
      <c r="J39" s="162">
        <v>580</v>
      </c>
      <c r="K39" s="162">
        <v>562</v>
      </c>
      <c r="L39" s="162">
        <v>537</v>
      </c>
      <c r="M39" s="162">
        <v>534</v>
      </c>
      <c r="N39" s="162">
        <v>542</v>
      </c>
      <c r="O39" s="162">
        <v>583</v>
      </c>
      <c r="P39" s="172">
        <f t="shared" si="8"/>
        <v>613.66666666666663</v>
      </c>
      <c r="Q39" s="85"/>
      <c r="R39" s="85"/>
    </row>
    <row r="40" spans="1:18" x14ac:dyDescent="0.25">
      <c r="A40" s="81" t="s">
        <v>25</v>
      </c>
      <c r="B40" s="162">
        <v>484</v>
      </c>
      <c r="C40" s="162">
        <v>484</v>
      </c>
      <c r="D40" s="162">
        <v>484</v>
      </c>
      <c r="E40" s="162">
        <v>485</v>
      </c>
      <c r="F40" s="162">
        <v>486</v>
      </c>
      <c r="G40" s="162">
        <v>484</v>
      </c>
      <c r="H40" s="162">
        <v>485</v>
      </c>
      <c r="I40" s="162">
        <v>485</v>
      </c>
      <c r="J40" s="162">
        <v>486</v>
      </c>
      <c r="K40" s="162">
        <v>486</v>
      </c>
      <c r="L40" s="162">
        <v>487</v>
      </c>
      <c r="M40" s="162">
        <v>488</v>
      </c>
      <c r="N40" s="162">
        <v>488</v>
      </c>
      <c r="O40" s="162">
        <v>488</v>
      </c>
      <c r="P40" s="172">
        <f t="shared" si="8"/>
        <v>486</v>
      </c>
      <c r="Q40" s="85"/>
      <c r="R40" s="85"/>
    </row>
    <row r="41" spans="1:18" x14ac:dyDescent="0.25">
      <c r="A41" s="81">
        <v>35</v>
      </c>
      <c r="B41" s="162">
        <v>1</v>
      </c>
      <c r="C41" s="162">
        <v>1</v>
      </c>
      <c r="D41" s="162">
        <v>1</v>
      </c>
      <c r="E41" s="162">
        <v>1</v>
      </c>
      <c r="F41" s="162">
        <v>1</v>
      </c>
      <c r="G41" s="162">
        <v>1</v>
      </c>
      <c r="H41" s="162">
        <v>1</v>
      </c>
      <c r="I41" s="162">
        <v>1</v>
      </c>
      <c r="J41" s="162">
        <v>1</v>
      </c>
      <c r="K41" s="162">
        <v>1</v>
      </c>
      <c r="L41" s="162">
        <v>1</v>
      </c>
      <c r="M41" s="162">
        <v>1</v>
      </c>
      <c r="N41" s="162">
        <v>1</v>
      </c>
      <c r="O41" s="162">
        <v>1</v>
      </c>
      <c r="P41" s="172">
        <f t="shared" si="8"/>
        <v>1</v>
      </c>
      <c r="Q41" s="85"/>
      <c r="R41" s="85"/>
    </row>
    <row r="42" spans="1:18" x14ac:dyDescent="0.25">
      <c r="A42" s="81">
        <v>40</v>
      </c>
      <c r="B42" s="162">
        <v>133</v>
      </c>
      <c r="C42" s="162">
        <v>133</v>
      </c>
      <c r="D42" s="162">
        <v>133</v>
      </c>
      <c r="E42" s="162">
        <v>133</v>
      </c>
      <c r="F42" s="162">
        <v>133</v>
      </c>
      <c r="G42" s="162">
        <v>133</v>
      </c>
      <c r="H42" s="162">
        <v>133</v>
      </c>
      <c r="I42" s="162">
        <v>133</v>
      </c>
      <c r="J42" s="162">
        <v>133</v>
      </c>
      <c r="K42" s="162">
        <v>133</v>
      </c>
      <c r="L42" s="162">
        <v>132</v>
      </c>
      <c r="M42" s="162">
        <v>132</v>
      </c>
      <c r="N42" s="162">
        <v>132</v>
      </c>
      <c r="O42" s="162">
        <v>132</v>
      </c>
      <c r="P42" s="172">
        <f t="shared" si="8"/>
        <v>132.66666666666666</v>
      </c>
      <c r="Q42" s="85"/>
      <c r="R42" s="85"/>
    </row>
    <row r="43" spans="1:18" x14ac:dyDescent="0.25">
      <c r="A43" s="81">
        <v>43</v>
      </c>
      <c r="B43" s="162">
        <v>159</v>
      </c>
      <c r="C43" s="162">
        <v>159</v>
      </c>
      <c r="D43" s="162">
        <v>159</v>
      </c>
      <c r="E43" s="162">
        <v>159</v>
      </c>
      <c r="F43" s="162">
        <v>159</v>
      </c>
      <c r="G43" s="162">
        <v>159</v>
      </c>
      <c r="H43" s="162">
        <v>159</v>
      </c>
      <c r="I43" s="162">
        <v>160</v>
      </c>
      <c r="J43" s="162">
        <v>160</v>
      </c>
      <c r="K43" s="162">
        <v>160</v>
      </c>
      <c r="L43" s="162">
        <v>160</v>
      </c>
      <c r="M43" s="162">
        <v>160</v>
      </c>
      <c r="N43" s="162">
        <v>160</v>
      </c>
      <c r="O43" s="162">
        <v>160</v>
      </c>
      <c r="P43" s="172">
        <f t="shared" si="8"/>
        <v>159.58333333333334</v>
      </c>
      <c r="Q43" s="85"/>
      <c r="R43" s="85"/>
    </row>
    <row r="44" spans="1:18" x14ac:dyDescent="0.25">
      <c r="A44" s="81">
        <v>46</v>
      </c>
      <c r="B44" s="162">
        <v>5</v>
      </c>
      <c r="C44" s="162">
        <v>5</v>
      </c>
      <c r="D44" s="162">
        <v>5</v>
      </c>
      <c r="E44" s="162">
        <v>5</v>
      </c>
      <c r="F44" s="162">
        <v>5</v>
      </c>
      <c r="G44" s="162">
        <v>5</v>
      </c>
      <c r="H44" s="162">
        <v>5</v>
      </c>
      <c r="I44" s="162">
        <v>5</v>
      </c>
      <c r="J44" s="162">
        <v>5</v>
      </c>
      <c r="K44" s="162">
        <v>5</v>
      </c>
      <c r="L44" s="162">
        <v>5</v>
      </c>
      <c r="M44" s="162">
        <v>5</v>
      </c>
      <c r="N44" s="162">
        <v>5</v>
      </c>
      <c r="O44" s="162">
        <v>5</v>
      </c>
      <c r="P44" s="172">
        <f t="shared" si="8"/>
        <v>5</v>
      </c>
      <c r="Q44" s="85"/>
      <c r="R44" s="85"/>
    </row>
    <row r="45" spans="1:18" x14ac:dyDescent="0.25">
      <c r="A45" s="81">
        <v>49</v>
      </c>
      <c r="B45" s="175">
        <v>19</v>
      </c>
      <c r="C45" s="175">
        <v>19</v>
      </c>
      <c r="D45" s="175">
        <v>19</v>
      </c>
      <c r="E45" s="175">
        <v>19</v>
      </c>
      <c r="F45" s="175">
        <v>19</v>
      </c>
      <c r="G45" s="175">
        <v>19</v>
      </c>
      <c r="H45" s="175">
        <v>19</v>
      </c>
      <c r="I45" s="175">
        <v>19</v>
      </c>
      <c r="J45" s="175">
        <v>19</v>
      </c>
      <c r="K45" s="175">
        <v>19</v>
      </c>
      <c r="L45" s="175">
        <v>19</v>
      </c>
      <c r="M45" s="175">
        <v>19</v>
      </c>
      <c r="N45" s="175">
        <v>19</v>
      </c>
      <c r="O45" s="175">
        <v>19</v>
      </c>
      <c r="P45" s="176">
        <f t="shared" si="8"/>
        <v>19</v>
      </c>
      <c r="Q45" s="85"/>
      <c r="R45" s="85"/>
    </row>
    <row r="46" spans="1:18" x14ac:dyDescent="0.25">
      <c r="A46" s="167" t="s">
        <v>84</v>
      </c>
      <c r="B46" s="177">
        <f>SUM(B34:B45)</f>
        <v>1137734</v>
      </c>
      <c r="C46" s="177">
        <f t="shared" ref="C46:P46" si="9">SUM(C34:C45)</f>
        <v>1138750</v>
      </c>
      <c r="D46" s="177">
        <f t="shared" si="9"/>
        <v>1139663</v>
      </c>
      <c r="E46" s="177">
        <f t="shared" si="9"/>
        <v>1140622</v>
      </c>
      <c r="F46" s="177">
        <f t="shared" si="9"/>
        <v>1141400</v>
      </c>
      <c r="G46" s="177">
        <f t="shared" si="9"/>
        <v>1142436</v>
      </c>
      <c r="H46" s="177">
        <f t="shared" si="9"/>
        <v>1143668</v>
      </c>
      <c r="I46" s="177">
        <f t="shared" si="9"/>
        <v>1145272</v>
      </c>
      <c r="J46" s="177">
        <f t="shared" si="9"/>
        <v>1146795</v>
      </c>
      <c r="K46" s="177">
        <f t="shared" si="9"/>
        <v>1148028</v>
      </c>
      <c r="L46" s="177">
        <f t="shared" si="9"/>
        <v>1149368</v>
      </c>
      <c r="M46" s="177">
        <f t="shared" si="9"/>
        <v>1150528</v>
      </c>
      <c r="N46" s="177">
        <f t="shared" si="9"/>
        <v>1151604</v>
      </c>
      <c r="O46" s="177">
        <f t="shared" si="9"/>
        <v>1152681</v>
      </c>
      <c r="P46" s="177">
        <f t="shared" si="9"/>
        <v>1146005.4166666667</v>
      </c>
      <c r="Q46" s="173"/>
      <c r="R46" s="173"/>
    </row>
    <row r="47" spans="1:18" x14ac:dyDescent="0.25">
      <c r="A47" s="167"/>
      <c r="B47" s="167"/>
      <c r="C47" s="167"/>
      <c r="D47" s="163"/>
      <c r="E47" s="163"/>
      <c r="F47" s="163"/>
      <c r="G47" s="163"/>
      <c r="H47" s="163"/>
      <c r="I47" s="163"/>
      <c r="J47" s="163"/>
      <c r="K47" s="163"/>
      <c r="L47" s="163"/>
      <c r="M47" s="163"/>
      <c r="N47" s="163"/>
      <c r="O47" s="163"/>
      <c r="P47" s="172"/>
      <c r="Q47" s="85"/>
      <c r="R47" s="85"/>
    </row>
    <row r="48" spans="1:18" x14ac:dyDescent="0.25">
      <c r="A48" s="167" t="s">
        <v>289</v>
      </c>
      <c r="B48" s="163">
        <f>SUM(B35,B37,B39,B41,B43)</f>
        <v>7766</v>
      </c>
      <c r="C48" s="163">
        <f t="shared" ref="C48:O48" si="10">SUM(C35,C37,C39,C41,C43)</f>
        <v>7804</v>
      </c>
      <c r="D48" s="163">
        <f t="shared" si="10"/>
        <v>7874</v>
      </c>
      <c r="E48" s="163">
        <f t="shared" si="10"/>
        <v>7909</v>
      </c>
      <c r="F48" s="163">
        <f t="shared" si="10"/>
        <v>7933</v>
      </c>
      <c r="G48" s="163">
        <f t="shared" si="10"/>
        <v>7949</v>
      </c>
      <c r="H48" s="163">
        <f t="shared" si="10"/>
        <v>7945</v>
      </c>
      <c r="I48" s="163">
        <f t="shared" si="10"/>
        <v>7885</v>
      </c>
      <c r="J48" s="163">
        <f t="shared" si="10"/>
        <v>7845</v>
      </c>
      <c r="K48" s="163">
        <f t="shared" si="10"/>
        <v>7832</v>
      </c>
      <c r="L48" s="163">
        <f t="shared" si="10"/>
        <v>7829</v>
      </c>
      <c r="M48" s="163">
        <f t="shared" si="10"/>
        <v>7825</v>
      </c>
      <c r="N48" s="163">
        <f t="shared" si="10"/>
        <v>7815</v>
      </c>
      <c r="O48" s="163">
        <f t="shared" si="10"/>
        <v>7853</v>
      </c>
      <c r="P48" s="172">
        <f>AVERAGE(D48:O48)</f>
        <v>7874.5</v>
      </c>
      <c r="Q48" s="164"/>
      <c r="R48" s="168"/>
    </row>
    <row r="49" spans="1:17" x14ac:dyDescent="0.25">
      <c r="A49" s="167" t="s">
        <v>288</v>
      </c>
      <c r="B49" s="163">
        <f>SUM(B44:B45)</f>
        <v>24</v>
      </c>
      <c r="C49" s="163">
        <f t="shared" ref="C49:O49" si="11">SUM(C44:C45)</f>
        <v>24</v>
      </c>
      <c r="D49" s="163">
        <f t="shared" si="11"/>
        <v>24</v>
      </c>
      <c r="E49" s="163">
        <f t="shared" si="11"/>
        <v>24</v>
      </c>
      <c r="F49" s="163">
        <f t="shared" si="11"/>
        <v>24</v>
      </c>
      <c r="G49" s="163">
        <f t="shared" si="11"/>
        <v>24</v>
      </c>
      <c r="H49" s="163">
        <f t="shared" si="11"/>
        <v>24</v>
      </c>
      <c r="I49" s="163">
        <f t="shared" si="11"/>
        <v>24</v>
      </c>
      <c r="J49" s="163">
        <f t="shared" si="11"/>
        <v>24</v>
      </c>
      <c r="K49" s="163">
        <f t="shared" si="11"/>
        <v>24</v>
      </c>
      <c r="L49" s="163">
        <f t="shared" si="11"/>
        <v>24</v>
      </c>
      <c r="M49" s="163">
        <f t="shared" si="11"/>
        <v>24</v>
      </c>
      <c r="N49" s="163">
        <f t="shared" si="11"/>
        <v>24</v>
      </c>
      <c r="O49" s="163">
        <f t="shared" si="11"/>
        <v>24</v>
      </c>
      <c r="P49" s="172">
        <f>AVERAGE(D49:O49)</f>
        <v>24</v>
      </c>
      <c r="Q49" s="163"/>
    </row>
    <row r="50" spans="1:17" x14ac:dyDescent="0.25">
      <c r="D50" s="163"/>
      <c r="E50" s="163"/>
      <c r="F50" s="163"/>
      <c r="G50" s="163"/>
      <c r="H50" s="163"/>
      <c r="I50" s="163"/>
      <c r="J50" s="163"/>
      <c r="K50" s="163"/>
      <c r="L50" s="163"/>
      <c r="M50" s="163"/>
      <c r="N50" s="163"/>
      <c r="O50" s="163"/>
      <c r="P50" s="163"/>
    </row>
    <row r="51" spans="1:17" x14ac:dyDescent="0.25">
      <c r="A51" s="64" t="s">
        <v>298</v>
      </c>
      <c r="D51" s="163"/>
      <c r="E51" s="163"/>
      <c r="F51" s="163"/>
      <c r="G51" s="163"/>
      <c r="H51" s="163"/>
      <c r="I51" s="163"/>
      <c r="J51" s="163"/>
      <c r="K51" s="163"/>
      <c r="L51" s="163"/>
      <c r="M51" s="163"/>
      <c r="N51" s="163"/>
      <c r="O51" s="163"/>
      <c r="P51" s="163"/>
      <c r="Q51" s="178"/>
    </row>
    <row r="52" spans="1:17" x14ac:dyDescent="0.25">
      <c r="D52" s="163"/>
      <c r="E52" s="163"/>
      <c r="F52" s="163"/>
      <c r="G52" s="163"/>
      <c r="H52" s="163"/>
      <c r="I52" s="163"/>
      <c r="J52" s="163"/>
      <c r="K52" s="163"/>
      <c r="L52" s="163"/>
      <c r="M52" s="163"/>
      <c r="N52" s="163"/>
      <c r="O52" s="163"/>
      <c r="P52" s="163"/>
      <c r="Q52" s="178"/>
    </row>
    <row r="53" spans="1:17" x14ac:dyDescent="0.25">
      <c r="D53" s="178"/>
      <c r="E53" s="178"/>
      <c r="F53" s="178"/>
      <c r="G53" s="178"/>
      <c r="H53" s="178"/>
      <c r="I53" s="178"/>
      <c r="J53" s="178"/>
      <c r="K53" s="178"/>
      <c r="L53" s="178"/>
      <c r="M53" s="178"/>
      <c r="N53" s="178"/>
      <c r="O53" s="178"/>
      <c r="P53" s="178"/>
      <c r="Q53" s="178"/>
    </row>
    <row r="56" spans="1:17" x14ac:dyDescent="0.25">
      <c r="D56" s="179"/>
      <c r="E56" s="179"/>
      <c r="F56" s="179"/>
      <c r="G56" s="178"/>
      <c r="H56" s="178"/>
      <c r="I56" s="178"/>
      <c r="J56" s="178"/>
      <c r="K56" s="178"/>
      <c r="L56" s="178"/>
      <c r="M56" s="178"/>
      <c r="N56" s="178"/>
      <c r="O56" s="178"/>
      <c r="P56" s="178"/>
      <c r="Q56" s="178"/>
    </row>
    <row r="59" spans="1:17" x14ac:dyDescent="0.25">
      <c r="D59" s="180"/>
      <c r="E59" s="180"/>
      <c r="F59" s="180"/>
    </row>
    <row r="60" spans="1:17" x14ac:dyDescent="0.25">
      <c r="A60" s="81"/>
      <c r="B60" s="81"/>
      <c r="C60" s="81"/>
      <c r="D60" s="178"/>
      <c r="E60" s="178"/>
      <c r="F60" s="178"/>
      <c r="G60" s="178"/>
      <c r="H60" s="178"/>
      <c r="I60" s="178"/>
      <c r="J60" s="178"/>
      <c r="K60" s="178"/>
      <c r="L60" s="178"/>
      <c r="M60" s="178"/>
      <c r="N60" s="178"/>
      <c r="O60" s="178"/>
      <c r="P60" s="178"/>
      <c r="Q60" s="178"/>
    </row>
    <row r="61" spans="1:17" x14ac:dyDescent="0.25">
      <c r="A61" s="81"/>
      <c r="B61" s="81"/>
      <c r="C61" s="81"/>
      <c r="D61" s="181"/>
      <c r="E61" s="181"/>
      <c r="F61" s="181"/>
      <c r="G61" s="178"/>
      <c r="H61" s="178"/>
      <c r="I61" s="178"/>
      <c r="J61" s="178"/>
      <c r="K61" s="178"/>
      <c r="L61" s="178"/>
      <c r="M61" s="178"/>
      <c r="N61" s="178"/>
      <c r="O61" s="178"/>
      <c r="P61" s="178"/>
      <c r="Q61" s="178"/>
    </row>
    <row r="62" spans="1:17" x14ac:dyDescent="0.25">
      <c r="D62" s="178"/>
      <c r="E62" s="178"/>
      <c r="F62" s="178"/>
      <c r="G62" s="178"/>
      <c r="H62" s="178"/>
      <c r="I62" s="178"/>
      <c r="J62" s="178"/>
      <c r="K62" s="178"/>
      <c r="L62" s="178"/>
      <c r="M62" s="178"/>
      <c r="N62" s="178"/>
      <c r="O62" s="178"/>
      <c r="P62" s="178"/>
      <c r="Q62" s="178"/>
    </row>
    <row r="63" spans="1:17" x14ac:dyDescent="0.25">
      <c r="A63" s="81"/>
      <c r="B63" s="81"/>
      <c r="C63" s="81"/>
      <c r="D63" s="182"/>
      <c r="E63" s="182"/>
      <c r="F63" s="182"/>
      <c r="G63" s="178"/>
      <c r="H63" s="178"/>
      <c r="I63" s="178"/>
      <c r="J63" s="178"/>
      <c r="K63" s="178"/>
      <c r="L63" s="178"/>
      <c r="M63" s="178"/>
      <c r="N63" s="178"/>
      <c r="O63" s="178"/>
      <c r="P63" s="178"/>
      <c r="Q63" s="178"/>
    </row>
    <row r="64" spans="1:17" x14ac:dyDescent="0.25">
      <c r="A64" s="81"/>
      <c r="B64" s="81"/>
      <c r="C64" s="81"/>
      <c r="D64" s="178"/>
      <c r="E64" s="178"/>
      <c r="F64" s="178"/>
      <c r="G64" s="178"/>
      <c r="H64" s="178"/>
      <c r="I64" s="178"/>
      <c r="J64" s="178"/>
      <c r="K64" s="178"/>
      <c r="L64" s="178"/>
      <c r="M64" s="178"/>
      <c r="N64" s="178"/>
      <c r="O64" s="178"/>
      <c r="P64" s="178"/>
      <c r="Q64" s="178"/>
    </row>
    <row r="65" spans="1:17" x14ac:dyDescent="0.25">
      <c r="A65" s="81"/>
      <c r="B65" s="81"/>
      <c r="C65" s="81"/>
      <c r="D65" s="178"/>
      <c r="E65" s="178"/>
      <c r="F65" s="178"/>
      <c r="G65" s="178"/>
      <c r="H65" s="178"/>
      <c r="I65" s="178"/>
      <c r="J65" s="178"/>
      <c r="K65" s="178"/>
      <c r="L65" s="178"/>
      <c r="M65" s="178"/>
      <c r="N65" s="178"/>
      <c r="O65" s="178"/>
      <c r="P65" s="178"/>
      <c r="Q65" s="178"/>
    </row>
    <row r="66" spans="1:17" x14ac:dyDescent="0.25">
      <c r="A66" s="81"/>
      <c r="B66" s="81"/>
      <c r="C66" s="81"/>
      <c r="D66" s="178"/>
      <c r="E66" s="178"/>
      <c r="F66" s="178"/>
      <c r="G66" s="178"/>
      <c r="H66" s="178"/>
      <c r="I66" s="178"/>
      <c r="J66" s="178"/>
      <c r="K66" s="178"/>
      <c r="L66" s="178"/>
      <c r="M66" s="178"/>
      <c r="N66" s="178"/>
      <c r="O66" s="178"/>
      <c r="P66" s="178"/>
      <c r="Q66" s="178"/>
    </row>
    <row r="67" spans="1:17" x14ac:dyDescent="0.25">
      <c r="A67" s="81"/>
      <c r="B67" s="81"/>
      <c r="C67" s="81"/>
      <c r="D67" s="178"/>
      <c r="E67" s="178"/>
      <c r="F67" s="178"/>
      <c r="G67" s="178"/>
      <c r="H67" s="178"/>
      <c r="I67" s="178"/>
      <c r="J67" s="178"/>
      <c r="K67" s="178"/>
      <c r="L67" s="178"/>
      <c r="M67" s="178"/>
      <c r="N67" s="178"/>
      <c r="O67" s="178"/>
      <c r="P67" s="178"/>
      <c r="Q67" s="178"/>
    </row>
    <row r="68" spans="1:17" x14ac:dyDescent="0.25">
      <c r="A68" s="81"/>
      <c r="B68" s="81"/>
      <c r="C68" s="81"/>
      <c r="D68" s="178"/>
      <c r="E68" s="178"/>
      <c r="F68" s="178"/>
      <c r="G68" s="178"/>
      <c r="H68" s="178"/>
      <c r="I68" s="178"/>
      <c r="J68" s="178"/>
      <c r="K68" s="178"/>
      <c r="L68" s="178"/>
      <c r="M68" s="178"/>
      <c r="N68" s="178"/>
      <c r="O68" s="178"/>
      <c r="P68" s="178"/>
      <c r="Q68" s="178"/>
    </row>
    <row r="69" spans="1:17" x14ac:dyDescent="0.25">
      <c r="A69" s="81"/>
      <c r="B69" s="81"/>
      <c r="C69" s="81"/>
      <c r="D69" s="178"/>
      <c r="E69" s="178"/>
      <c r="F69" s="178"/>
      <c r="G69" s="178"/>
      <c r="H69" s="178"/>
      <c r="I69" s="178"/>
      <c r="J69" s="178"/>
      <c r="K69" s="178"/>
      <c r="L69" s="178"/>
      <c r="M69" s="178"/>
      <c r="N69" s="178"/>
      <c r="O69" s="178"/>
      <c r="P69" s="178"/>
      <c r="Q69" s="178"/>
    </row>
    <row r="70" spans="1:17" x14ac:dyDescent="0.25">
      <c r="D70" s="178"/>
      <c r="E70" s="178"/>
      <c r="F70" s="178"/>
      <c r="G70" s="178"/>
      <c r="H70" s="178"/>
      <c r="I70" s="178"/>
      <c r="J70" s="178"/>
      <c r="K70" s="178"/>
      <c r="L70" s="178"/>
      <c r="M70" s="178"/>
      <c r="N70" s="178"/>
      <c r="O70" s="178"/>
      <c r="P70" s="178"/>
      <c r="Q70" s="178"/>
    </row>
    <row r="72" spans="1:17" x14ac:dyDescent="0.25">
      <c r="D72" s="178"/>
      <c r="E72" s="178"/>
      <c r="F72" s="178"/>
      <c r="G72" s="178"/>
      <c r="H72" s="178"/>
      <c r="I72" s="178"/>
      <c r="J72" s="178"/>
      <c r="K72" s="178"/>
      <c r="L72" s="178"/>
      <c r="M72" s="178"/>
      <c r="N72" s="178"/>
      <c r="O72" s="178"/>
      <c r="P72" s="178"/>
      <c r="Q72" s="178"/>
    </row>
    <row r="73" spans="1:17" x14ac:dyDescent="0.25">
      <c r="D73" s="178"/>
      <c r="E73" s="178"/>
      <c r="F73" s="178"/>
      <c r="G73" s="178"/>
      <c r="H73" s="178"/>
      <c r="I73" s="178"/>
      <c r="J73" s="178"/>
      <c r="K73" s="178"/>
      <c r="L73" s="178"/>
      <c r="M73" s="178"/>
      <c r="N73" s="178"/>
      <c r="O73" s="178"/>
      <c r="P73" s="178"/>
      <c r="Q73" s="178"/>
    </row>
  </sheetData>
  <mergeCells count="4">
    <mergeCell ref="A1:P1"/>
    <mergeCell ref="A2:P2"/>
    <mergeCell ref="A3:P3"/>
    <mergeCell ref="A4:P4"/>
  </mergeCells>
  <printOptions horizontalCentered="1"/>
  <pageMargins left="0.45" right="0.45" top="0.75" bottom="0.75" header="0.3" footer="0.3"/>
  <pageSetup scale="53" orientation="landscape" blackAndWhite="1" r:id="rId1"/>
  <headerFooter>
    <oddHeader>&amp;RAdvice No. 2018-xx
Exhibit No. 14</oddHeader>
    <oddFooter>&amp;L&amp;F
&amp;A&amp;R&amp;D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
  <sheetViews>
    <sheetView workbookViewId="0">
      <selection activeCell="C48" sqref="C48"/>
    </sheetView>
  </sheetViews>
  <sheetFormatPr defaultRowHeight="14.4" x14ac:dyDescent="0.3"/>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U38"/>
  <sheetViews>
    <sheetView zoomScaleNormal="100" workbookViewId="0">
      <pane xSplit="3" ySplit="7" topLeftCell="D8" activePane="bottomRight" state="frozen"/>
      <selection activeCell="C48" sqref="C48"/>
      <selection pane="topRight" activeCell="C48" sqref="C48"/>
      <selection pane="bottomLeft" activeCell="C48" sqref="C48"/>
      <selection pane="bottomRight" activeCell="C48" sqref="C48"/>
    </sheetView>
  </sheetViews>
  <sheetFormatPr defaultColWidth="3.6640625" defaultRowHeight="13.2" x14ac:dyDescent="0.25"/>
  <cols>
    <col min="1" max="1" width="5.5546875" style="277" customWidth="1"/>
    <col min="2" max="2" width="18" style="277" customWidth="1"/>
    <col min="3" max="4" width="15.109375" style="277" bestFit="1" customWidth="1"/>
    <col min="5" max="6" width="13.33203125" style="277" bestFit="1" customWidth="1"/>
    <col min="7" max="7" width="13.5546875" style="277" bestFit="1" customWidth="1"/>
    <col min="8" max="8" width="12.44140625" style="277" bestFit="1" customWidth="1"/>
    <col min="9" max="9" width="12.109375" style="277" bestFit="1" customWidth="1"/>
    <col min="10" max="10" width="11.44140625" style="277" customWidth="1"/>
    <col min="11" max="11" width="12.44140625" style="277" bestFit="1" customWidth="1"/>
    <col min="12" max="12" width="13.5546875" style="277" bestFit="1" customWidth="1"/>
    <col min="13" max="13" width="13.33203125" style="277" bestFit="1" customWidth="1"/>
    <col min="14" max="14" width="15.109375" style="277" bestFit="1" customWidth="1"/>
    <col min="15" max="15" width="3" style="277" customWidth="1"/>
    <col min="16" max="16" width="13.33203125" style="277" bestFit="1" customWidth="1"/>
    <col min="17" max="17" width="13.5546875" style="277" bestFit="1" customWidth="1"/>
    <col min="18" max="18" width="12.88671875" style="277" bestFit="1" customWidth="1"/>
    <col min="19" max="19" width="3" style="277" customWidth="1"/>
    <col min="20" max="20" width="15.109375" style="277" bestFit="1" customWidth="1"/>
    <col min="21" max="21" width="7.88671875" style="277" bestFit="1" customWidth="1"/>
    <col min="22" max="16384" width="3.6640625" style="277"/>
  </cols>
  <sheetData>
    <row r="1" spans="1:21" x14ac:dyDescent="0.25">
      <c r="A1" s="488" t="s">
        <v>0</v>
      </c>
      <c r="B1" s="488"/>
      <c r="C1" s="488"/>
      <c r="D1" s="488"/>
      <c r="E1" s="488"/>
      <c r="F1" s="488"/>
      <c r="G1" s="488"/>
      <c r="H1" s="488"/>
      <c r="I1" s="488"/>
      <c r="J1" s="488"/>
      <c r="K1" s="488"/>
      <c r="L1" s="488"/>
      <c r="M1" s="488"/>
      <c r="N1" s="488"/>
      <c r="O1" s="488"/>
      <c r="P1" s="488"/>
      <c r="Q1" s="488"/>
      <c r="R1" s="488"/>
      <c r="S1" s="488"/>
      <c r="T1" s="488"/>
      <c r="U1" s="488"/>
    </row>
    <row r="2" spans="1:21" x14ac:dyDescent="0.25">
      <c r="A2" s="488" t="str">
        <f>'Delivery Rate Change Calc'!A2:H2</f>
        <v>2018 Electric Decoupling Filing</v>
      </c>
      <c r="B2" s="488"/>
      <c r="C2" s="488"/>
      <c r="D2" s="488"/>
      <c r="E2" s="488"/>
      <c r="F2" s="488"/>
      <c r="G2" s="488"/>
      <c r="H2" s="488"/>
      <c r="I2" s="488"/>
      <c r="J2" s="488"/>
      <c r="K2" s="488"/>
      <c r="L2" s="488"/>
      <c r="M2" s="488"/>
      <c r="N2" s="488"/>
      <c r="O2" s="488"/>
      <c r="P2" s="488"/>
      <c r="Q2" s="488"/>
      <c r="R2" s="488"/>
      <c r="S2" s="488"/>
      <c r="T2" s="488"/>
      <c r="U2" s="488"/>
    </row>
    <row r="3" spans="1:21" x14ac:dyDescent="0.25">
      <c r="A3" s="488" t="s">
        <v>556</v>
      </c>
      <c r="B3" s="488"/>
      <c r="C3" s="488"/>
      <c r="D3" s="488"/>
      <c r="E3" s="488"/>
      <c r="F3" s="488"/>
      <c r="G3" s="488"/>
      <c r="H3" s="488"/>
      <c r="I3" s="488"/>
      <c r="J3" s="488"/>
      <c r="K3" s="488"/>
      <c r="L3" s="488"/>
      <c r="M3" s="488"/>
      <c r="N3" s="488"/>
      <c r="O3" s="488"/>
      <c r="P3" s="488"/>
      <c r="Q3" s="488"/>
      <c r="R3" s="488"/>
      <c r="S3" s="488"/>
      <c r="T3" s="488"/>
      <c r="U3" s="488"/>
    </row>
    <row r="4" spans="1:21" x14ac:dyDescent="0.25">
      <c r="A4" s="489" t="str">
        <f>'Delivery Rate Change Calc'!A4:H4</f>
        <v>Proposed Effective May 1, 2018</v>
      </c>
      <c r="B4" s="489"/>
      <c r="C4" s="489"/>
      <c r="D4" s="489"/>
      <c r="E4" s="489"/>
      <c r="F4" s="489"/>
      <c r="G4" s="489"/>
      <c r="H4" s="489"/>
      <c r="I4" s="489"/>
      <c r="J4" s="489"/>
      <c r="K4" s="489"/>
      <c r="L4" s="489"/>
      <c r="M4" s="489"/>
      <c r="N4" s="489"/>
      <c r="O4" s="489"/>
      <c r="P4" s="489"/>
      <c r="Q4" s="489"/>
      <c r="R4" s="489"/>
      <c r="S4" s="489"/>
      <c r="T4" s="489"/>
      <c r="U4" s="489"/>
    </row>
    <row r="5" spans="1:21" x14ac:dyDescent="0.25">
      <c r="A5" s="278"/>
      <c r="B5" s="279"/>
      <c r="C5" s="279"/>
      <c r="D5" s="279"/>
      <c r="E5" s="279"/>
      <c r="F5" s="279"/>
      <c r="G5" s="279"/>
      <c r="H5" s="279"/>
      <c r="I5" s="279"/>
      <c r="J5" s="279"/>
      <c r="K5" s="279"/>
      <c r="L5" s="279"/>
      <c r="M5" s="279"/>
      <c r="N5" s="280"/>
    </row>
    <row r="6" spans="1:21" x14ac:dyDescent="0.25">
      <c r="A6" s="278"/>
      <c r="B6" s="279"/>
      <c r="C6" s="279"/>
      <c r="D6" s="279"/>
      <c r="E6" s="279"/>
      <c r="F6" s="279"/>
      <c r="G6" s="279"/>
      <c r="H6" s="279"/>
      <c r="I6" s="279"/>
      <c r="J6" s="279"/>
      <c r="K6" s="279"/>
      <c r="L6" s="279"/>
      <c r="M6" s="279"/>
      <c r="N6" s="281"/>
      <c r="P6" s="279" t="s">
        <v>511</v>
      </c>
      <c r="Q6" s="279" t="s">
        <v>512</v>
      </c>
      <c r="R6" s="280"/>
      <c r="S6" s="299"/>
      <c r="T6" s="280"/>
      <c r="U6" s="280"/>
    </row>
    <row r="7" spans="1:21" ht="52.8" x14ac:dyDescent="0.25">
      <c r="A7" s="282" t="s">
        <v>56</v>
      </c>
      <c r="B7" s="282" t="s">
        <v>31</v>
      </c>
      <c r="C7" s="283" t="s">
        <v>506</v>
      </c>
      <c r="D7" s="284" t="s">
        <v>57</v>
      </c>
      <c r="E7" s="284" t="s">
        <v>58</v>
      </c>
      <c r="F7" s="284" t="s">
        <v>59</v>
      </c>
      <c r="G7" s="284" t="s">
        <v>60</v>
      </c>
      <c r="H7" s="284" t="s">
        <v>61</v>
      </c>
      <c r="I7" s="284" t="s">
        <v>62</v>
      </c>
      <c r="J7" s="284" t="s">
        <v>63</v>
      </c>
      <c r="K7" s="284" t="s">
        <v>64</v>
      </c>
      <c r="L7" s="284" t="s">
        <v>65</v>
      </c>
      <c r="M7" s="284" t="s">
        <v>66</v>
      </c>
      <c r="N7" s="283" t="s">
        <v>513</v>
      </c>
      <c r="P7" s="284" t="str">
        <f>+L7</f>
        <v>Schedule 142
Decoupling</v>
      </c>
      <c r="Q7" s="284" t="str">
        <f>+P7</f>
        <v>Schedule 142
Decoupling</v>
      </c>
      <c r="R7" s="283" t="s">
        <v>514</v>
      </c>
      <c r="S7" s="300"/>
      <c r="T7" s="283" t="s">
        <v>515</v>
      </c>
      <c r="U7" s="283" t="s">
        <v>516</v>
      </c>
    </row>
    <row r="8" spans="1:21" x14ac:dyDescent="0.25">
      <c r="A8" s="285">
        <v>1</v>
      </c>
      <c r="B8" s="286">
        <v>7</v>
      </c>
      <c r="C8" s="342">
        <v>10637302000</v>
      </c>
      <c r="D8" s="343">
        <v>1159444000</v>
      </c>
      <c r="E8" s="343">
        <v>0</v>
      </c>
      <c r="F8" s="343">
        <v>-26498000</v>
      </c>
      <c r="G8" s="343">
        <v>64622000</v>
      </c>
      <c r="H8" s="343">
        <v>9967000</v>
      </c>
      <c r="I8" s="343">
        <v>-3681000</v>
      </c>
      <c r="J8" s="343">
        <v>-372000</v>
      </c>
      <c r="K8" s="343">
        <v>38337000</v>
      </c>
      <c r="L8" s="343">
        <v>12775000</v>
      </c>
      <c r="M8" s="343">
        <v>-78780000</v>
      </c>
      <c r="N8" s="302">
        <f>SUM(D8:M8)</f>
        <v>1175814000</v>
      </c>
      <c r="P8" s="302">
        <f>-L8</f>
        <v>-12775000</v>
      </c>
      <c r="Q8" s="340">
        <f>+'Sch 142 Impacts'!L9</f>
        <v>-11999000</v>
      </c>
      <c r="R8" s="302">
        <f>SUM(P8:Q8)</f>
        <v>-24774000</v>
      </c>
      <c r="S8" s="303"/>
      <c r="T8" s="302">
        <f>SUM(R8,N8)</f>
        <v>1151040000</v>
      </c>
      <c r="U8" s="304">
        <f>+R8/N8</f>
        <v>-2.1069658976674881E-2</v>
      </c>
    </row>
    <row r="9" spans="1:21" x14ac:dyDescent="0.25">
      <c r="A9" s="285">
        <f t="shared" ref="A9:A37" si="0">+A8+1</f>
        <v>2</v>
      </c>
      <c r="B9" s="290" t="s">
        <v>282</v>
      </c>
      <c r="C9" s="342">
        <v>2067000</v>
      </c>
      <c r="D9" s="343">
        <v>176000</v>
      </c>
      <c r="E9" s="343">
        <v>0</v>
      </c>
      <c r="F9" s="343">
        <v>-4000</v>
      </c>
      <c r="G9" s="343">
        <v>9000</v>
      </c>
      <c r="H9" s="343">
        <v>2000</v>
      </c>
      <c r="I9" s="343">
        <v>-1000</v>
      </c>
      <c r="J9" s="343">
        <v>0</v>
      </c>
      <c r="K9" s="343">
        <v>5000</v>
      </c>
      <c r="L9" s="343">
        <v>3000</v>
      </c>
      <c r="M9" s="343">
        <v>-15000</v>
      </c>
      <c r="N9" s="302">
        <f>SUM(D9:M9)</f>
        <v>175000</v>
      </c>
      <c r="P9" s="302">
        <f>-L9</f>
        <v>-3000</v>
      </c>
      <c r="Q9" s="340">
        <f>+'Sch 142 Impacts'!L10</f>
        <v>3000</v>
      </c>
      <c r="R9" s="302">
        <f>SUM(P9:Q9)</f>
        <v>0</v>
      </c>
      <c r="S9" s="303"/>
      <c r="T9" s="302">
        <f>SUM(R9,N9)</f>
        <v>175000</v>
      </c>
      <c r="U9" s="304">
        <f>+R9/N9</f>
        <v>0</v>
      </c>
    </row>
    <row r="10" spans="1:21" x14ac:dyDescent="0.25">
      <c r="A10" s="285">
        <f t="shared" si="0"/>
        <v>3</v>
      </c>
      <c r="B10" s="291" t="s">
        <v>77</v>
      </c>
      <c r="C10" s="305">
        <f t="shared" ref="C10:N10" si="1">SUM(C8:C9)</f>
        <v>10639369000</v>
      </c>
      <c r="D10" s="306">
        <f t="shared" si="1"/>
        <v>1159620000</v>
      </c>
      <c r="E10" s="306">
        <f t="shared" si="1"/>
        <v>0</v>
      </c>
      <c r="F10" s="306">
        <f t="shared" si="1"/>
        <v>-26502000</v>
      </c>
      <c r="G10" s="306">
        <f t="shared" si="1"/>
        <v>64631000</v>
      </c>
      <c r="H10" s="306">
        <f t="shared" si="1"/>
        <v>9969000</v>
      </c>
      <c r="I10" s="306">
        <f t="shared" si="1"/>
        <v>-3682000</v>
      </c>
      <c r="J10" s="306">
        <f t="shared" si="1"/>
        <v>-372000</v>
      </c>
      <c r="K10" s="306">
        <f t="shared" si="1"/>
        <v>38342000</v>
      </c>
      <c r="L10" s="306">
        <f t="shared" si="1"/>
        <v>12778000</v>
      </c>
      <c r="M10" s="306">
        <f t="shared" si="1"/>
        <v>-78795000</v>
      </c>
      <c r="N10" s="306">
        <f t="shared" si="1"/>
        <v>1175989000</v>
      </c>
      <c r="P10" s="306">
        <f t="shared" ref="P10:Q10" si="2">SUM(P8:P9)</f>
        <v>-12778000</v>
      </c>
      <c r="Q10" s="306">
        <f t="shared" si="2"/>
        <v>-11996000</v>
      </c>
      <c r="R10" s="306">
        <f>SUM(R8:R9)</f>
        <v>-24774000</v>
      </c>
      <c r="S10" s="303"/>
      <c r="T10" s="306">
        <f>SUM(T8:T9)</f>
        <v>1151215000</v>
      </c>
      <c r="U10" s="307">
        <f>+R10/N10</f>
        <v>-2.1066523581428059E-2</v>
      </c>
    </row>
    <row r="11" spans="1:21" x14ac:dyDescent="0.25">
      <c r="A11" s="285">
        <f t="shared" si="0"/>
        <v>4</v>
      </c>
      <c r="B11" s="285"/>
      <c r="C11" s="301"/>
      <c r="D11" s="302"/>
      <c r="E11" s="302"/>
      <c r="F11" s="302"/>
      <c r="G11" s="302"/>
      <c r="H11" s="302"/>
      <c r="I11" s="302"/>
      <c r="J11" s="302"/>
      <c r="K11" s="302"/>
      <c r="L11" s="302"/>
      <c r="M11" s="302"/>
      <c r="N11" s="302"/>
      <c r="P11" s="302"/>
      <c r="Q11" s="302"/>
      <c r="R11" s="302"/>
      <c r="S11" s="303"/>
      <c r="T11" s="302"/>
      <c r="U11" s="304"/>
    </row>
    <row r="12" spans="1:21" x14ac:dyDescent="0.25">
      <c r="A12" s="285">
        <f t="shared" si="0"/>
        <v>5</v>
      </c>
      <c r="B12" s="286">
        <v>8</v>
      </c>
      <c r="C12" s="342">
        <v>253017000</v>
      </c>
      <c r="D12" s="343">
        <v>25376000</v>
      </c>
      <c r="E12" s="343">
        <v>0</v>
      </c>
      <c r="F12" s="343">
        <v>-509000</v>
      </c>
      <c r="G12" s="343">
        <v>1174000</v>
      </c>
      <c r="H12" s="343">
        <v>216000</v>
      </c>
      <c r="I12" s="343">
        <v>-67000</v>
      </c>
      <c r="J12" s="343">
        <v>-7000</v>
      </c>
      <c r="K12" s="343">
        <v>644000</v>
      </c>
      <c r="L12" s="343">
        <v>338000</v>
      </c>
      <c r="M12" s="343">
        <v>-1874000</v>
      </c>
      <c r="N12" s="302">
        <f t="shared" ref="N12:N18" si="3">SUM(D12:M12)</f>
        <v>25291000</v>
      </c>
      <c r="P12" s="302">
        <f t="shared" ref="P12:P18" si="4">-L12</f>
        <v>-338000</v>
      </c>
      <c r="Q12" s="340">
        <f>+'Sch 142 Impacts'!L13</f>
        <v>346000</v>
      </c>
      <c r="R12" s="302">
        <f t="shared" ref="R12:R18" si="5">SUM(P12:Q12)</f>
        <v>8000</v>
      </c>
      <c r="S12" s="303"/>
      <c r="T12" s="302">
        <f>SUM(R12,N12)</f>
        <v>25299000</v>
      </c>
      <c r="U12" s="304">
        <f t="shared" ref="U12:U19" si="6">+R12/N12</f>
        <v>3.1631805780712508E-4</v>
      </c>
    </row>
    <row r="13" spans="1:21" x14ac:dyDescent="0.25">
      <c r="A13" s="285">
        <f t="shared" si="0"/>
        <v>6</v>
      </c>
      <c r="B13" s="286">
        <v>24</v>
      </c>
      <c r="C13" s="342">
        <v>2759020000</v>
      </c>
      <c r="D13" s="343">
        <v>276708000</v>
      </c>
      <c r="E13" s="343">
        <v>0</v>
      </c>
      <c r="F13" s="343">
        <v>-5551000</v>
      </c>
      <c r="G13" s="343">
        <v>12805000</v>
      </c>
      <c r="H13" s="343">
        <v>2359000</v>
      </c>
      <c r="I13" s="343">
        <v>-726000</v>
      </c>
      <c r="J13" s="343">
        <v>-77000</v>
      </c>
      <c r="K13" s="343">
        <v>7027000</v>
      </c>
      <c r="L13" s="343">
        <v>3683000</v>
      </c>
      <c r="M13" s="343">
        <v>0</v>
      </c>
      <c r="N13" s="302">
        <f t="shared" si="3"/>
        <v>296228000</v>
      </c>
      <c r="P13" s="302">
        <f t="shared" si="4"/>
        <v>-3683000</v>
      </c>
      <c r="Q13" s="340">
        <f>+'Sch 142 Impacts'!L14</f>
        <v>3777000</v>
      </c>
      <c r="R13" s="302">
        <f t="shared" si="5"/>
        <v>94000</v>
      </c>
      <c r="S13" s="303"/>
      <c r="T13" s="302">
        <f t="shared" ref="T13:T18" si="7">SUM(R13,N13)</f>
        <v>296322000</v>
      </c>
      <c r="U13" s="304">
        <f t="shared" si="6"/>
        <v>3.1732314298445793E-4</v>
      </c>
    </row>
    <row r="14" spans="1:21" x14ac:dyDescent="0.25">
      <c r="A14" s="285">
        <f t="shared" si="0"/>
        <v>7</v>
      </c>
      <c r="B14" s="290">
        <v>11</v>
      </c>
      <c r="C14" s="342">
        <v>151312000</v>
      </c>
      <c r="D14" s="343">
        <v>14014000</v>
      </c>
      <c r="E14" s="343">
        <v>0</v>
      </c>
      <c r="F14" s="343">
        <v>-312000</v>
      </c>
      <c r="G14" s="343">
        <v>681000</v>
      </c>
      <c r="H14" s="343">
        <v>120000</v>
      </c>
      <c r="I14" s="343">
        <v>-37000</v>
      </c>
      <c r="J14" s="343">
        <v>-4000</v>
      </c>
      <c r="K14" s="343">
        <v>351000</v>
      </c>
      <c r="L14" s="343">
        <v>202000</v>
      </c>
      <c r="M14" s="343">
        <v>-1121000</v>
      </c>
      <c r="N14" s="302">
        <f t="shared" si="3"/>
        <v>13894000</v>
      </c>
      <c r="P14" s="302">
        <f t="shared" si="4"/>
        <v>-202000</v>
      </c>
      <c r="Q14" s="340">
        <f>+'Sch 142 Impacts'!L15</f>
        <v>231000</v>
      </c>
      <c r="R14" s="302">
        <f t="shared" si="5"/>
        <v>29000</v>
      </c>
      <c r="S14" s="303"/>
      <c r="T14" s="302">
        <f t="shared" si="7"/>
        <v>13923000</v>
      </c>
      <c r="U14" s="304">
        <f t="shared" si="6"/>
        <v>2.0872318986612927E-3</v>
      </c>
    </row>
    <row r="15" spans="1:21" x14ac:dyDescent="0.25">
      <c r="A15" s="285">
        <f t="shared" si="0"/>
        <v>8</v>
      </c>
      <c r="B15" s="290">
        <v>25</v>
      </c>
      <c r="C15" s="342">
        <v>2840201000</v>
      </c>
      <c r="D15" s="343">
        <v>263057000</v>
      </c>
      <c r="E15" s="343">
        <v>0</v>
      </c>
      <c r="F15" s="343">
        <v>-5848000</v>
      </c>
      <c r="G15" s="343">
        <v>12778000</v>
      </c>
      <c r="H15" s="343">
        <v>2255000</v>
      </c>
      <c r="I15" s="343">
        <v>-696000</v>
      </c>
      <c r="J15" s="343">
        <v>-82000</v>
      </c>
      <c r="K15" s="343">
        <v>6584000</v>
      </c>
      <c r="L15" s="343">
        <v>3792000</v>
      </c>
      <c r="M15" s="343">
        <v>0</v>
      </c>
      <c r="N15" s="302">
        <f t="shared" si="3"/>
        <v>281840000</v>
      </c>
      <c r="P15" s="302">
        <f t="shared" si="4"/>
        <v>-3792000</v>
      </c>
      <c r="Q15" s="340">
        <f>+'Sch 142 Impacts'!L16</f>
        <v>4328000</v>
      </c>
      <c r="R15" s="302">
        <f t="shared" si="5"/>
        <v>536000</v>
      </c>
      <c r="S15" s="303"/>
      <c r="T15" s="302">
        <f t="shared" si="7"/>
        <v>282376000</v>
      </c>
      <c r="U15" s="304">
        <f t="shared" si="6"/>
        <v>1.9017882486517172E-3</v>
      </c>
    </row>
    <row r="16" spans="1:21" x14ac:dyDescent="0.25">
      <c r="A16" s="285">
        <f t="shared" si="0"/>
        <v>9</v>
      </c>
      <c r="B16" s="286">
        <v>12</v>
      </c>
      <c r="C16" s="342">
        <v>20054000</v>
      </c>
      <c r="D16" s="343">
        <v>1701000</v>
      </c>
      <c r="E16" s="343">
        <v>0</v>
      </c>
      <c r="F16" s="343">
        <v>-41000</v>
      </c>
      <c r="G16" s="343">
        <v>96000</v>
      </c>
      <c r="H16" s="343">
        <v>14000</v>
      </c>
      <c r="I16" s="343">
        <v>-4000</v>
      </c>
      <c r="J16" s="343">
        <v>-1000</v>
      </c>
      <c r="K16" s="343">
        <v>44000</v>
      </c>
      <c r="L16" s="343">
        <v>-8000</v>
      </c>
      <c r="M16" s="343">
        <v>-149000</v>
      </c>
      <c r="N16" s="302">
        <f t="shared" si="3"/>
        <v>1652000</v>
      </c>
      <c r="P16" s="302">
        <f t="shared" si="4"/>
        <v>8000</v>
      </c>
      <c r="Q16" s="340">
        <f>+'Sch 142 Impacts'!L17+'Sch 142 Impacts'!L19</f>
        <v>2000</v>
      </c>
      <c r="R16" s="302">
        <f t="shared" si="5"/>
        <v>10000</v>
      </c>
      <c r="S16" s="303"/>
      <c r="T16" s="302">
        <f t="shared" si="7"/>
        <v>1662000</v>
      </c>
      <c r="U16" s="304">
        <f t="shared" si="6"/>
        <v>6.0532687651331718E-3</v>
      </c>
    </row>
    <row r="17" spans="1:21" x14ac:dyDescent="0.25">
      <c r="A17" s="285">
        <f t="shared" si="0"/>
        <v>10</v>
      </c>
      <c r="B17" s="286" t="s">
        <v>78</v>
      </c>
      <c r="C17" s="342">
        <v>1893734000</v>
      </c>
      <c r="D17" s="343">
        <v>160642000</v>
      </c>
      <c r="E17" s="343">
        <v>0</v>
      </c>
      <c r="F17" s="343">
        <v>-3899000</v>
      </c>
      <c r="G17" s="343">
        <v>9090000</v>
      </c>
      <c r="H17" s="343">
        <v>1339000</v>
      </c>
      <c r="I17" s="343">
        <v>-383000</v>
      </c>
      <c r="J17" s="343">
        <v>-57000</v>
      </c>
      <c r="K17" s="343">
        <v>4178000</v>
      </c>
      <c r="L17" s="343">
        <v>-741000</v>
      </c>
      <c r="M17" s="343">
        <v>0</v>
      </c>
      <c r="N17" s="302">
        <f t="shared" si="3"/>
        <v>170169000</v>
      </c>
      <c r="P17" s="302">
        <f t="shared" si="4"/>
        <v>741000</v>
      </c>
      <c r="Q17" s="340">
        <f>+'Sch 142 Impacts'!L18+'Sch 142 Impacts'!L20</f>
        <v>184000</v>
      </c>
      <c r="R17" s="302">
        <f t="shared" si="5"/>
        <v>925000</v>
      </c>
      <c r="S17" s="303"/>
      <c r="T17" s="302">
        <f t="shared" si="7"/>
        <v>171094000</v>
      </c>
      <c r="U17" s="304">
        <f t="shared" si="6"/>
        <v>5.435772673048558E-3</v>
      </c>
    </row>
    <row r="18" spans="1:21" x14ac:dyDescent="0.25">
      <c r="A18" s="285">
        <f t="shared" si="0"/>
        <v>11</v>
      </c>
      <c r="B18" s="286">
        <v>29</v>
      </c>
      <c r="C18" s="342">
        <v>16193000</v>
      </c>
      <c r="D18" s="343">
        <v>1323000</v>
      </c>
      <c r="E18" s="343">
        <v>0</v>
      </c>
      <c r="F18" s="343">
        <v>-35000</v>
      </c>
      <c r="G18" s="343">
        <v>74000</v>
      </c>
      <c r="H18" s="343">
        <v>12000</v>
      </c>
      <c r="I18" s="343">
        <v>-4000</v>
      </c>
      <c r="J18" s="343">
        <v>0</v>
      </c>
      <c r="K18" s="343">
        <v>38000</v>
      </c>
      <c r="L18" s="343">
        <v>22000</v>
      </c>
      <c r="M18" s="343">
        <v>-120000</v>
      </c>
      <c r="N18" s="302">
        <f t="shared" si="3"/>
        <v>1310000</v>
      </c>
      <c r="P18" s="302">
        <f t="shared" si="4"/>
        <v>-22000</v>
      </c>
      <c r="Q18" s="340">
        <f>+'Sch 142 Impacts'!L21</f>
        <v>25000</v>
      </c>
      <c r="R18" s="302">
        <f t="shared" si="5"/>
        <v>3000</v>
      </c>
      <c r="S18" s="303"/>
      <c r="T18" s="302">
        <f t="shared" si="7"/>
        <v>1313000</v>
      </c>
      <c r="U18" s="304">
        <f t="shared" si="6"/>
        <v>2.2900763358778627E-3</v>
      </c>
    </row>
    <row r="19" spans="1:21" x14ac:dyDescent="0.25">
      <c r="A19" s="285">
        <f t="shared" si="0"/>
        <v>12</v>
      </c>
      <c r="B19" s="294" t="s">
        <v>79</v>
      </c>
      <c r="C19" s="305">
        <f t="shared" ref="C19:N19" si="8">SUM(C12:C18)</f>
        <v>7933531000</v>
      </c>
      <c r="D19" s="306">
        <f t="shared" si="8"/>
        <v>742821000</v>
      </c>
      <c r="E19" s="306">
        <f t="shared" si="8"/>
        <v>0</v>
      </c>
      <c r="F19" s="306">
        <f t="shared" si="8"/>
        <v>-16195000</v>
      </c>
      <c r="G19" s="306">
        <f t="shared" si="8"/>
        <v>36698000</v>
      </c>
      <c r="H19" s="306">
        <f t="shared" si="8"/>
        <v>6315000</v>
      </c>
      <c r="I19" s="306">
        <f t="shared" si="8"/>
        <v>-1917000</v>
      </c>
      <c r="J19" s="306">
        <f t="shared" si="8"/>
        <v>-228000</v>
      </c>
      <c r="K19" s="306">
        <f t="shared" si="8"/>
        <v>18866000</v>
      </c>
      <c r="L19" s="306">
        <f t="shared" si="8"/>
        <v>7288000</v>
      </c>
      <c r="M19" s="306">
        <f t="shared" si="8"/>
        <v>-3264000</v>
      </c>
      <c r="N19" s="306">
        <f t="shared" si="8"/>
        <v>790384000</v>
      </c>
      <c r="P19" s="306">
        <f t="shared" ref="P19:R19" si="9">SUM(P12:P18)</f>
        <v>-7288000</v>
      </c>
      <c r="Q19" s="306">
        <f t="shared" si="9"/>
        <v>8893000</v>
      </c>
      <c r="R19" s="306">
        <f t="shared" si="9"/>
        <v>1605000</v>
      </c>
      <c r="S19" s="303"/>
      <c r="T19" s="306">
        <f>SUM(T12:T18)</f>
        <v>791989000</v>
      </c>
      <c r="U19" s="307">
        <f t="shared" si="6"/>
        <v>2.0306585153545618E-3</v>
      </c>
    </row>
    <row r="20" spans="1:21" x14ac:dyDescent="0.25">
      <c r="A20" s="285">
        <f t="shared" si="0"/>
        <v>13</v>
      </c>
      <c r="B20" s="285"/>
      <c r="C20" s="301"/>
      <c r="D20" s="302"/>
      <c r="E20" s="302"/>
      <c r="F20" s="302"/>
      <c r="G20" s="302"/>
      <c r="H20" s="302"/>
      <c r="I20" s="302"/>
      <c r="J20" s="302"/>
      <c r="K20" s="302"/>
      <c r="L20" s="302"/>
      <c r="M20" s="302"/>
      <c r="N20" s="302"/>
      <c r="P20" s="302"/>
      <c r="Q20" s="302"/>
      <c r="R20" s="302"/>
      <c r="S20" s="303"/>
      <c r="T20" s="302"/>
      <c r="U20" s="304"/>
    </row>
    <row r="21" spans="1:21" x14ac:dyDescent="0.25">
      <c r="A21" s="285">
        <f t="shared" si="0"/>
        <v>14</v>
      </c>
      <c r="B21" s="286">
        <v>10</v>
      </c>
      <c r="C21" s="342">
        <v>30336000</v>
      </c>
      <c r="D21" s="343">
        <v>2531000</v>
      </c>
      <c r="E21" s="343">
        <v>0</v>
      </c>
      <c r="F21" s="343">
        <v>-61000</v>
      </c>
      <c r="G21" s="343">
        <v>138000</v>
      </c>
      <c r="H21" s="343">
        <v>21000</v>
      </c>
      <c r="I21" s="343">
        <v>-7000</v>
      </c>
      <c r="J21" s="343">
        <v>-1000</v>
      </c>
      <c r="K21" s="343">
        <v>67000</v>
      </c>
      <c r="L21" s="343">
        <v>-3000</v>
      </c>
      <c r="M21" s="343">
        <v>-225000</v>
      </c>
      <c r="N21" s="302">
        <f>SUM(D21:M21)</f>
        <v>2460000</v>
      </c>
      <c r="P21" s="302">
        <f>-L21</f>
        <v>3000</v>
      </c>
      <c r="Q21" s="340">
        <f>+'Sch 142 Impacts'!L24+'Sch 142 Impacts'!L26</f>
        <v>-2000</v>
      </c>
      <c r="R21" s="302">
        <f>SUM(P21:Q21)</f>
        <v>1000</v>
      </c>
      <c r="S21" s="303"/>
      <c r="T21" s="302">
        <f>SUM(R21,N21)</f>
        <v>2461000</v>
      </c>
      <c r="U21" s="304">
        <f t="shared" ref="U21:U25" si="10">+R21/N21</f>
        <v>4.0650406504065041E-4</v>
      </c>
    </row>
    <row r="22" spans="1:21" x14ac:dyDescent="0.25">
      <c r="A22" s="285">
        <f t="shared" si="0"/>
        <v>15</v>
      </c>
      <c r="B22" s="286">
        <v>31</v>
      </c>
      <c r="C22" s="342">
        <v>1286336000</v>
      </c>
      <c r="D22" s="343">
        <v>107316000</v>
      </c>
      <c r="E22" s="343">
        <v>0</v>
      </c>
      <c r="F22" s="343">
        <v>-2579000</v>
      </c>
      <c r="G22" s="343">
        <v>5855000</v>
      </c>
      <c r="H22" s="343">
        <v>895000</v>
      </c>
      <c r="I22" s="343">
        <v>-306000</v>
      </c>
      <c r="J22" s="343">
        <v>-36000</v>
      </c>
      <c r="K22" s="343">
        <v>2827000</v>
      </c>
      <c r="L22" s="343">
        <v>-127000</v>
      </c>
      <c r="M22" s="343">
        <v>0</v>
      </c>
      <c r="N22" s="302">
        <f>SUM(D22:M22)</f>
        <v>113845000</v>
      </c>
      <c r="P22" s="302">
        <f>-L22</f>
        <v>127000</v>
      </c>
      <c r="Q22" s="340">
        <f>+'Sch 142 Impacts'!L25+'Sch 142 Impacts'!L27</f>
        <v>-152000</v>
      </c>
      <c r="R22" s="302">
        <f>SUM(P22:Q22)</f>
        <v>-25000</v>
      </c>
      <c r="S22" s="303"/>
      <c r="T22" s="302">
        <f t="shared" ref="T22:T24" si="11">SUM(R22,N22)</f>
        <v>113820000</v>
      </c>
      <c r="U22" s="304">
        <f t="shared" si="10"/>
        <v>-2.1959682023804295E-4</v>
      </c>
    </row>
    <row r="23" spans="1:21" x14ac:dyDescent="0.25">
      <c r="A23" s="285">
        <f t="shared" si="0"/>
        <v>16</v>
      </c>
      <c r="B23" s="286">
        <v>35</v>
      </c>
      <c r="C23" s="342">
        <v>5161000</v>
      </c>
      <c r="D23" s="343">
        <v>306000</v>
      </c>
      <c r="E23" s="343">
        <v>0</v>
      </c>
      <c r="F23" s="343">
        <v>-7000</v>
      </c>
      <c r="G23" s="343">
        <v>16000</v>
      </c>
      <c r="H23" s="343">
        <v>2000</v>
      </c>
      <c r="I23" s="343">
        <v>-1000</v>
      </c>
      <c r="J23" s="343">
        <v>0</v>
      </c>
      <c r="K23" s="343">
        <v>11000</v>
      </c>
      <c r="L23" s="343">
        <v>7000</v>
      </c>
      <c r="M23" s="343">
        <v>-38000</v>
      </c>
      <c r="N23" s="302">
        <f>SUM(D23:M23)</f>
        <v>296000</v>
      </c>
      <c r="P23" s="302">
        <f>-L23</f>
        <v>-7000</v>
      </c>
      <c r="Q23" s="340">
        <f>+'Sch 142 Impacts'!L28</f>
        <v>8000</v>
      </c>
      <c r="R23" s="302">
        <f>SUM(P23:Q23)</f>
        <v>1000</v>
      </c>
      <c r="S23" s="303"/>
      <c r="T23" s="302">
        <f t="shared" si="11"/>
        <v>297000</v>
      </c>
      <c r="U23" s="304">
        <f t="shared" si="10"/>
        <v>3.3783783783783786E-3</v>
      </c>
    </row>
    <row r="24" spans="1:21" x14ac:dyDescent="0.25">
      <c r="A24" s="285">
        <f t="shared" si="0"/>
        <v>17</v>
      </c>
      <c r="B24" s="286">
        <v>43</v>
      </c>
      <c r="C24" s="342">
        <v>123190000</v>
      </c>
      <c r="D24" s="343">
        <v>11211000</v>
      </c>
      <c r="E24" s="343">
        <v>0</v>
      </c>
      <c r="F24" s="343">
        <v>-223000</v>
      </c>
      <c r="G24" s="343">
        <v>524000</v>
      </c>
      <c r="H24" s="343">
        <v>95000</v>
      </c>
      <c r="I24" s="343">
        <v>-29000</v>
      </c>
      <c r="J24" s="343">
        <v>-3000</v>
      </c>
      <c r="K24" s="343">
        <v>464000</v>
      </c>
      <c r="L24" s="343">
        <v>164000</v>
      </c>
      <c r="M24" s="343">
        <v>0</v>
      </c>
      <c r="N24" s="302">
        <f>SUM(D24:M24)</f>
        <v>12203000</v>
      </c>
      <c r="P24" s="302">
        <f>-L24</f>
        <v>-164000</v>
      </c>
      <c r="Q24" s="340">
        <f>+'Sch 142 Impacts'!L29</f>
        <v>188000</v>
      </c>
      <c r="R24" s="302">
        <f>SUM(P24:Q24)</f>
        <v>24000</v>
      </c>
      <c r="S24" s="303"/>
      <c r="T24" s="302">
        <f t="shared" si="11"/>
        <v>12227000</v>
      </c>
      <c r="U24" s="304">
        <f t="shared" si="10"/>
        <v>1.9667294927476851E-3</v>
      </c>
    </row>
    <row r="25" spans="1:21" x14ac:dyDescent="0.25">
      <c r="A25" s="285">
        <f t="shared" si="0"/>
        <v>18</v>
      </c>
      <c r="B25" s="291" t="s">
        <v>80</v>
      </c>
      <c r="C25" s="305">
        <f t="shared" ref="C25:N25" si="12">SUM(C21:C24)</f>
        <v>1445023000</v>
      </c>
      <c r="D25" s="306">
        <f t="shared" si="12"/>
        <v>121364000</v>
      </c>
      <c r="E25" s="306">
        <f t="shared" si="12"/>
        <v>0</v>
      </c>
      <c r="F25" s="306">
        <f t="shared" si="12"/>
        <v>-2870000</v>
      </c>
      <c r="G25" s="306">
        <f t="shared" si="12"/>
        <v>6533000</v>
      </c>
      <c r="H25" s="306">
        <f t="shared" si="12"/>
        <v>1013000</v>
      </c>
      <c r="I25" s="306">
        <f t="shared" si="12"/>
        <v>-343000</v>
      </c>
      <c r="J25" s="306">
        <f t="shared" si="12"/>
        <v>-40000</v>
      </c>
      <c r="K25" s="306">
        <f t="shared" si="12"/>
        <v>3369000</v>
      </c>
      <c r="L25" s="306">
        <f t="shared" si="12"/>
        <v>41000</v>
      </c>
      <c r="M25" s="306">
        <f t="shared" si="12"/>
        <v>-263000</v>
      </c>
      <c r="N25" s="306">
        <f t="shared" si="12"/>
        <v>128804000</v>
      </c>
      <c r="P25" s="306">
        <f t="shared" ref="P25:T25" si="13">SUM(P21:P24)</f>
        <v>-41000</v>
      </c>
      <c r="Q25" s="306">
        <f t="shared" si="13"/>
        <v>42000</v>
      </c>
      <c r="R25" s="306">
        <f t="shared" si="13"/>
        <v>1000</v>
      </c>
      <c r="S25" s="303"/>
      <c r="T25" s="306">
        <f t="shared" si="13"/>
        <v>128805000</v>
      </c>
      <c r="U25" s="307">
        <f t="shared" si="10"/>
        <v>7.7637340455265365E-6</v>
      </c>
    </row>
    <row r="26" spans="1:21" x14ac:dyDescent="0.25">
      <c r="A26" s="285">
        <f t="shared" si="0"/>
        <v>19</v>
      </c>
      <c r="B26" s="285"/>
      <c r="C26" s="301"/>
      <c r="D26" s="302"/>
      <c r="E26" s="302"/>
      <c r="F26" s="302"/>
      <c r="G26" s="302"/>
      <c r="H26" s="302"/>
      <c r="I26" s="302"/>
      <c r="J26" s="302"/>
      <c r="K26" s="302"/>
      <c r="L26" s="302"/>
      <c r="M26" s="302"/>
      <c r="N26" s="302"/>
      <c r="P26" s="302"/>
      <c r="Q26" s="302"/>
      <c r="R26" s="302"/>
      <c r="S26" s="303"/>
      <c r="T26" s="302"/>
      <c r="U26" s="304"/>
    </row>
    <row r="27" spans="1:21" x14ac:dyDescent="0.25">
      <c r="A27" s="285">
        <f t="shared" si="0"/>
        <v>20</v>
      </c>
      <c r="B27" s="286">
        <v>40</v>
      </c>
      <c r="C27" s="344">
        <v>679072000</v>
      </c>
      <c r="D27" s="345">
        <v>51132000</v>
      </c>
      <c r="E27" s="345">
        <v>0</v>
      </c>
      <c r="F27" s="345">
        <v>-1446000</v>
      </c>
      <c r="G27" s="345">
        <v>3492000</v>
      </c>
      <c r="H27" s="345">
        <v>455000</v>
      </c>
      <c r="I27" s="345">
        <v>-89000</v>
      </c>
      <c r="J27" s="345">
        <v>-20000</v>
      </c>
      <c r="K27" s="345">
        <v>1596000</v>
      </c>
      <c r="L27" s="345">
        <v>907000</v>
      </c>
      <c r="M27" s="345">
        <v>0</v>
      </c>
      <c r="N27" s="306">
        <f>SUM(D27:M27)</f>
        <v>56027000</v>
      </c>
      <c r="P27" s="306">
        <f>-L27</f>
        <v>-907000</v>
      </c>
      <c r="Q27" s="341">
        <f>+'Sch 142 Impacts'!L32</f>
        <v>1298000</v>
      </c>
      <c r="R27" s="306">
        <f>SUM(P27:Q27)</f>
        <v>391000</v>
      </c>
      <c r="S27" s="303"/>
      <c r="T27" s="306">
        <f>SUM(R27,N27)</f>
        <v>56418000</v>
      </c>
      <c r="U27" s="307">
        <f>+R27/N27</f>
        <v>6.9787780891355953E-3</v>
      </c>
    </row>
    <row r="28" spans="1:21" x14ac:dyDescent="0.25">
      <c r="A28" s="285">
        <f t="shared" si="0"/>
        <v>21</v>
      </c>
      <c r="B28" s="286"/>
      <c r="C28" s="301"/>
      <c r="D28" s="302"/>
      <c r="E28" s="302"/>
      <c r="F28" s="302"/>
      <c r="G28" s="302"/>
      <c r="H28" s="302"/>
      <c r="I28" s="302"/>
      <c r="J28" s="302"/>
      <c r="K28" s="302"/>
      <c r="L28" s="302"/>
      <c r="M28" s="302"/>
      <c r="N28" s="302"/>
      <c r="P28" s="302"/>
      <c r="Q28" s="302"/>
      <c r="R28" s="302"/>
      <c r="S28" s="303"/>
      <c r="T28" s="302"/>
      <c r="U28" s="304"/>
    </row>
    <row r="29" spans="1:21" x14ac:dyDescent="0.25">
      <c r="A29" s="285">
        <f t="shared" si="0"/>
        <v>22</v>
      </c>
      <c r="B29" s="286">
        <v>46</v>
      </c>
      <c r="C29" s="342">
        <v>72776000</v>
      </c>
      <c r="D29" s="343">
        <v>4993000</v>
      </c>
      <c r="E29" s="343">
        <v>0</v>
      </c>
      <c r="F29" s="343">
        <v>-75000</v>
      </c>
      <c r="G29" s="343">
        <v>212000</v>
      </c>
      <c r="H29" s="343">
        <v>44000</v>
      </c>
      <c r="I29" s="343">
        <v>-8000</v>
      </c>
      <c r="J29" s="343">
        <v>-1000</v>
      </c>
      <c r="K29" s="343">
        <v>107000</v>
      </c>
      <c r="L29" s="343">
        <v>97000</v>
      </c>
      <c r="M29" s="343">
        <v>0</v>
      </c>
      <c r="N29" s="302">
        <f>SUM(D29:M29)</f>
        <v>5369000</v>
      </c>
      <c r="P29" s="302">
        <f>-L29</f>
        <v>-97000</v>
      </c>
      <c r="Q29" s="340">
        <f>+'Sch 142 Impacts'!L34</f>
        <v>103000</v>
      </c>
      <c r="R29" s="302">
        <f>SUM(P29:Q29)</f>
        <v>6000</v>
      </c>
      <c r="S29" s="303"/>
      <c r="T29" s="302">
        <f>SUM(R29,N29)</f>
        <v>5375000</v>
      </c>
      <c r="U29" s="304">
        <f t="shared" ref="U29:U31" si="14">+R29/N29</f>
        <v>1.1175265412553548E-3</v>
      </c>
    </row>
    <row r="30" spans="1:21" x14ac:dyDescent="0.25">
      <c r="A30" s="285">
        <f t="shared" si="0"/>
        <v>23</v>
      </c>
      <c r="B30" s="286">
        <v>49</v>
      </c>
      <c r="C30" s="342">
        <v>584007000</v>
      </c>
      <c r="D30" s="343">
        <v>39323000</v>
      </c>
      <c r="E30" s="343">
        <v>0</v>
      </c>
      <c r="F30" s="343">
        <v>-1190000</v>
      </c>
      <c r="G30" s="343">
        <v>2585000</v>
      </c>
      <c r="H30" s="343">
        <v>336000</v>
      </c>
      <c r="I30" s="343">
        <v>-64000</v>
      </c>
      <c r="J30" s="343">
        <v>-16000</v>
      </c>
      <c r="K30" s="343">
        <v>856000</v>
      </c>
      <c r="L30" s="343">
        <v>780000</v>
      </c>
      <c r="M30" s="343">
        <v>0</v>
      </c>
      <c r="N30" s="302">
        <f>SUM(D30:M30)</f>
        <v>42610000</v>
      </c>
      <c r="P30" s="302">
        <f>-L30</f>
        <v>-780000</v>
      </c>
      <c r="Q30" s="340">
        <f>+'Sch 142 Impacts'!L35</f>
        <v>828000</v>
      </c>
      <c r="R30" s="302">
        <f>SUM(P30:Q30)</f>
        <v>48000</v>
      </c>
      <c r="S30" s="303"/>
      <c r="T30" s="302">
        <f>SUM(R30,N30)</f>
        <v>42658000</v>
      </c>
      <c r="U30" s="304">
        <f t="shared" si="14"/>
        <v>1.1264961276695612E-3</v>
      </c>
    </row>
    <row r="31" spans="1:21" x14ac:dyDescent="0.25">
      <c r="A31" s="285">
        <f t="shared" si="0"/>
        <v>24</v>
      </c>
      <c r="B31" s="291" t="s">
        <v>81</v>
      </c>
      <c r="C31" s="305">
        <f t="shared" ref="C31:N31" si="15">SUM(C29:C30)</f>
        <v>656783000</v>
      </c>
      <c r="D31" s="306">
        <f t="shared" si="15"/>
        <v>44316000</v>
      </c>
      <c r="E31" s="306">
        <f t="shared" si="15"/>
        <v>0</v>
      </c>
      <c r="F31" s="306">
        <f t="shared" si="15"/>
        <v>-1265000</v>
      </c>
      <c r="G31" s="306">
        <f t="shared" si="15"/>
        <v>2797000</v>
      </c>
      <c r="H31" s="306">
        <f t="shared" si="15"/>
        <v>380000</v>
      </c>
      <c r="I31" s="306">
        <f t="shared" si="15"/>
        <v>-72000</v>
      </c>
      <c r="J31" s="306">
        <f t="shared" si="15"/>
        <v>-17000</v>
      </c>
      <c r="K31" s="306">
        <f t="shared" si="15"/>
        <v>963000</v>
      </c>
      <c r="L31" s="306">
        <f t="shared" si="15"/>
        <v>877000</v>
      </c>
      <c r="M31" s="306">
        <f t="shared" si="15"/>
        <v>0</v>
      </c>
      <c r="N31" s="306">
        <f t="shared" si="15"/>
        <v>47979000</v>
      </c>
      <c r="P31" s="306">
        <f t="shared" ref="P31:T31" si="16">SUM(P29:P30)</f>
        <v>-877000</v>
      </c>
      <c r="Q31" s="306">
        <f t="shared" si="16"/>
        <v>931000</v>
      </c>
      <c r="R31" s="306">
        <f t="shared" si="16"/>
        <v>54000</v>
      </c>
      <c r="S31" s="303"/>
      <c r="T31" s="306">
        <f t="shared" si="16"/>
        <v>48033000</v>
      </c>
      <c r="U31" s="307">
        <f t="shared" si="14"/>
        <v>1.1254924029262803E-3</v>
      </c>
    </row>
    <row r="32" spans="1:21" x14ac:dyDescent="0.25">
      <c r="A32" s="285">
        <f t="shared" si="0"/>
        <v>25</v>
      </c>
      <c r="B32" s="286"/>
      <c r="C32" s="301"/>
      <c r="D32" s="302"/>
      <c r="E32" s="302"/>
      <c r="F32" s="302"/>
      <c r="G32" s="302"/>
      <c r="H32" s="302"/>
      <c r="I32" s="302"/>
      <c r="J32" s="302"/>
      <c r="K32" s="302"/>
      <c r="L32" s="302"/>
      <c r="M32" s="302"/>
      <c r="N32" s="302"/>
      <c r="P32" s="302"/>
      <c r="Q32" s="302"/>
      <c r="R32" s="302"/>
      <c r="S32" s="303"/>
      <c r="T32" s="302"/>
      <c r="U32" s="304"/>
    </row>
    <row r="33" spans="1:21" x14ac:dyDescent="0.25">
      <c r="A33" s="285">
        <f t="shared" si="0"/>
        <v>26</v>
      </c>
      <c r="B33" s="286" t="s">
        <v>82</v>
      </c>
      <c r="C33" s="344">
        <v>76506000</v>
      </c>
      <c r="D33" s="345">
        <v>18910000</v>
      </c>
      <c r="E33" s="345">
        <v>0</v>
      </c>
      <c r="F33" s="345">
        <v>-194000</v>
      </c>
      <c r="G33" s="345">
        <v>480000</v>
      </c>
      <c r="H33" s="345">
        <v>166000</v>
      </c>
      <c r="I33" s="345">
        <v>-107000</v>
      </c>
      <c r="J33" s="345">
        <v>-3000</v>
      </c>
      <c r="K33" s="345">
        <v>783000</v>
      </c>
      <c r="L33" s="345">
        <v>0</v>
      </c>
      <c r="M33" s="345">
        <v>-15000</v>
      </c>
      <c r="N33" s="306">
        <f>SUM(D33:M33)</f>
        <v>20020000</v>
      </c>
      <c r="P33" s="306">
        <f>-L33</f>
        <v>0</v>
      </c>
      <c r="Q33" s="341">
        <f>+'Sch 142 Impacts'!L38</f>
        <v>0</v>
      </c>
      <c r="R33" s="306">
        <f>SUM(P33:Q33)</f>
        <v>0</v>
      </c>
      <c r="S33" s="303"/>
      <c r="T33" s="306">
        <f>SUM(R33,N33)</f>
        <v>20020000</v>
      </c>
      <c r="U33" s="307">
        <f>+R33/N33</f>
        <v>0</v>
      </c>
    </row>
    <row r="34" spans="1:21" x14ac:dyDescent="0.25">
      <c r="A34" s="285">
        <f t="shared" si="0"/>
        <v>27</v>
      </c>
      <c r="B34" s="286"/>
      <c r="C34" s="301"/>
      <c r="D34" s="302"/>
      <c r="E34" s="302"/>
      <c r="F34" s="302"/>
      <c r="G34" s="302"/>
      <c r="H34" s="302"/>
      <c r="I34" s="302"/>
      <c r="J34" s="302"/>
      <c r="K34" s="302"/>
      <c r="L34" s="302"/>
      <c r="M34" s="302"/>
      <c r="N34" s="302"/>
      <c r="P34" s="302"/>
      <c r="Q34" s="302"/>
      <c r="R34" s="302"/>
      <c r="S34" s="303"/>
      <c r="T34" s="302"/>
      <c r="U34" s="304"/>
    </row>
    <row r="35" spans="1:21" x14ac:dyDescent="0.25">
      <c r="A35" s="285">
        <f t="shared" si="0"/>
        <v>28</v>
      </c>
      <c r="B35" s="286" t="s">
        <v>83</v>
      </c>
      <c r="C35" s="344">
        <v>2088697000</v>
      </c>
      <c r="D35" s="345">
        <v>8505000</v>
      </c>
      <c r="E35" s="345">
        <v>0</v>
      </c>
      <c r="F35" s="345">
        <v>0</v>
      </c>
      <c r="G35" s="345">
        <v>2260000</v>
      </c>
      <c r="H35" s="345">
        <v>69000</v>
      </c>
      <c r="I35" s="345">
        <v>-58000</v>
      </c>
      <c r="J35" s="345">
        <v>0</v>
      </c>
      <c r="K35" s="345">
        <v>625000</v>
      </c>
      <c r="L35" s="345">
        <v>0</v>
      </c>
      <c r="M35" s="345">
        <v>0</v>
      </c>
      <c r="N35" s="306">
        <f>SUM(D35:M35)</f>
        <v>11401000</v>
      </c>
      <c r="P35" s="306">
        <f>-L35</f>
        <v>0</v>
      </c>
      <c r="Q35" s="341">
        <f>+'Sch 142 Impacts'!L40</f>
        <v>0</v>
      </c>
      <c r="R35" s="306">
        <f>SUM(P35:Q35)</f>
        <v>0</v>
      </c>
      <c r="S35" s="303"/>
      <c r="T35" s="306">
        <f>SUM(R35,N35)</f>
        <v>11401000</v>
      </c>
      <c r="U35" s="307">
        <f>+R35/N35</f>
        <v>0</v>
      </c>
    </row>
    <row r="36" spans="1:21" x14ac:dyDescent="0.25">
      <c r="A36" s="285">
        <f t="shared" si="0"/>
        <v>29</v>
      </c>
      <c r="B36" s="286"/>
      <c r="C36" s="301"/>
      <c r="D36" s="302"/>
      <c r="E36" s="302"/>
      <c r="F36" s="302"/>
      <c r="G36" s="302"/>
      <c r="H36" s="302"/>
      <c r="I36" s="302"/>
      <c r="J36" s="302"/>
      <c r="K36" s="302"/>
      <c r="L36" s="302"/>
      <c r="M36" s="302"/>
      <c r="N36" s="302"/>
      <c r="P36" s="302"/>
      <c r="Q36" s="302"/>
      <c r="R36" s="302"/>
      <c r="S36" s="303"/>
      <c r="T36" s="302"/>
      <c r="U36" s="304"/>
    </row>
    <row r="37" spans="1:21" ht="13.8" thickBot="1" x14ac:dyDescent="0.3">
      <c r="A37" s="285">
        <f t="shared" si="0"/>
        <v>30</v>
      </c>
      <c r="B37" s="291" t="s">
        <v>84</v>
      </c>
      <c r="C37" s="308">
        <f t="shared" ref="C37:N37" si="17">SUM(C10,C19,C25,C27,C31,C33,C35)</f>
        <v>23518981000</v>
      </c>
      <c r="D37" s="309">
        <f t="shared" si="17"/>
        <v>2146668000</v>
      </c>
      <c r="E37" s="309">
        <f t="shared" si="17"/>
        <v>0</v>
      </c>
      <c r="F37" s="309">
        <f t="shared" si="17"/>
        <v>-48472000</v>
      </c>
      <c r="G37" s="309">
        <f t="shared" si="17"/>
        <v>116891000</v>
      </c>
      <c r="H37" s="309">
        <f t="shared" si="17"/>
        <v>18367000</v>
      </c>
      <c r="I37" s="309">
        <f t="shared" si="17"/>
        <v>-6268000</v>
      </c>
      <c r="J37" s="309">
        <f t="shared" si="17"/>
        <v>-680000</v>
      </c>
      <c r="K37" s="309">
        <f t="shared" si="17"/>
        <v>64544000</v>
      </c>
      <c r="L37" s="309">
        <f t="shared" si="17"/>
        <v>21891000</v>
      </c>
      <c r="M37" s="309">
        <f t="shared" si="17"/>
        <v>-82337000</v>
      </c>
      <c r="N37" s="309">
        <f t="shared" si="17"/>
        <v>2230604000</v>
      </c>
      <c r="P37" s="309">
        <f t="shared" ref="P37:T37" si="18">SUM(P10,P19,P25,P27,P31,P33,P35)</f>
        <v>-21891000</v>
      </c>
      <c r="Q37" s="309">
        <f>SUM(Q10,Q19,Q25,Q27,Q31,Q33,Q35)</f>
        <v>-832000</v>
      </c>
      <c r="R37" s="309">
        <f t="shared" si="18"/>
        <v>-22723000</v>
      </c>
      <c r="S37" s="303"/>
      <c r="T37" s="309">
        <f t="shared" si="18"/>
        <v>2207881000</v>
      </c>
      <c r="U37" s="310">
        <f>+R37/N37</f>
        <v>-1.018692694893401E-2</v>
      </c>
    </row>
    <row r="38" spans="1:21" ht="13.8" thickTop="1" x14ac:dyDescent="0.25">
      <c r="D38" s="288"/>
      <c r="N38" s="298"/>
    </row>
  </sheetData>
  <mergeCells count="4">
    <mergeCell ref="A1:U1"/>
    <mergeCell ref="A2:U2"/>
    <mergeCell ref="A3:U3"/>
    <mergeCell ref="A4:U4"/>
  </mergeCells>
  <printOptions horizontalCentered="1"/>
  <pageMargins left="0.25" right="0.25" top="0.75" bottom="0.75" header="0.3" footer="0.3"/>
  <pageSetup scale="52" orientation="landscape" blackAndWhite="1" r:id="rId1"/>
  <headerFooter>
    <oddHeader>&amp;RAdvice No. 2018-xx
Exhibit No. 15</oddHeader>
    <oddFooter>&amp;L&amp;F
&amp;A&amp;R&amp;D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S86"/>
  <sheetViews>
    <sheetView zoomScaleNormal="100" workbookViewId="0">
      <selection activeCell="C48" sqref="C48"/>
    </sheetView>
  </sheetViews>
  <sheetFormatPr defaultColWidth="9.109375" defaultRowHeight="13.2" x14ac:dyDescent="0.25"/>
  <cols>
    <col min="1" max="1" width="24.88671875" style="277" bestFit="1" customWidth="1"/>
    <col min="2" max="2" width="15.109375" style="277" bestFit="1" customWidth="1"/>
    <col min="3" max="3" width="11.44140625" style="277" bestFit="1" customWidth="1"/>
    <col min="4" max="4" width="8.6640625" style="277" bestFit="1" customWidth="1"/>
    <col min="5" max="5" width="8.5546875" style="277" bestFit="1" customWidth="1"/>
    <col min="6" max="7" width="11.5546875" style="277" bestFit="1" customWidth="1"/>
    <col min="8" max="8" width="9.109375" style="277" bestFit="1" customWidth="1"/>
    <col min="9" max="9" width="7.6640625" style="277" bestFit="1" customWidth="1"/>
    <col min="10" max="12" width="7.88671875" style="277" bestFit="1" customWidth="1"/>
    <col min="13" max="13" width="8.5546875" style="277" bestFit="1" customWidth="1"/>
    <col min="14" max="14" width="10.44140625" style="277" bestFit="1" customWidth="1"/>
    <col min="15" max="16" width="8.5546875" style="277" bestFit="1" customWidth="1"/>
    <col min="17" max="17" width="9.44140625" style="277" customWidth="1"/>
    <col min="18" max="18" width="10.44140625" style="277" bestFit="1" customWidth="1"/>
    <col min="19" max="19" width="10.44140625" style="277" customWidth="1"/>
    <col min="20" max="16384" width="9.109375" style="277"/>
  </cols>
  <sheetData>
    <row r="1" spans="1:19" x14ac:dyDescent="0.25">
      <c r="A1" s="495" t="s">
        <v>0</v>
      </c>
      <c r="B1" s="495"/>
      <c r="C1" s="495"/>
      <c r="D1" s="495"/>
      <c r="E1" s="495"/>
      <c r="F1" s="495"/>
      <c r="G1" s="495"/>
      <c r="H1" s="495"/>
      <c r="I1" s="495"/>
      <c r="J1" s="495"/>
      <c r="K1" s="495"/>
      <c r="L1" s="495"/>
      <c r="M1" s="495"/>
      <c r="N1" s="495"/>
      <c r="O1" s="495"/>
      <c r="P1" s="495"/>
      <c r="Q1" s="495"/>
      <c r="R1" s="495"/>
      <c r="S1" s="495"/>
    </row>
    <row r="2" spans="1:19" x14ac:dyDescent="0.25">
      <c r="A2" s="495" t="str">
        <f>'Delivery Rate Change Calc'!A2:H2</f>
        <v>2018 Electric Decoupling Filing</v>
      </c>
      <c r="B2" s="495"/>
      <c r="C2" s="495"/>
      <c r="D2" s="495"/>
      <c r="E2" s="495"/>
      <c r="F2" s="495"/>
      <c r="G2" s="495"/>
      <c r="H2" s="495"/>
      <c r="I2" s="495"/>
      <c r="J2" s="495"/>
      <c r="K2" s="495"/>
      <c r="L2" s="495"/>
      <c r="M2" s="495"/>
      <c r="N2" s="495"/>
      <c r="O2" s="495"/>
      <c r="P2" s="495"/>
      <c r="Q2" s="495"/>
      <c r="R2" s="495"/>
      <c r="S2" s="495"/>
    </row>
    <row r="3" spans="1:19" x14ac:dyDescent="0.25">
      <c r="A3" s="488" t="s">
        <v>510</v>
      </c>
      <c r="B3" s="495"/>
      <c r="C3" s="495"/>
      <c r="D3" s="495"/>
      <c r="E3" s="495"/>
      <c r="F3" s="495"/>
      <c r="G3" s="495"/>
      <c r="H3" s="495"/>
      <c r="I3" s="495"/>
      <c r="J3" s="495"/>
      <c r="K3" s="495"/>
      <c r="L3" s="495"/>
      <c r="M3" s="495"/>
      <c r="N3" s="495"/>
      <c r="O3" s="495"/>
      <c r="P3" s="495"/>
      <c r="Q3" s="495"/>
      <c r="R3" s="495"/>
      <c r="S3" s="495"/>
    </row>
    <row r="4" spans="1:19" x14ac:dyDescent="0.25">
      <c r="A4" s="495" t="str">
        <f>'Delivery Rate Change Calc'!A4:H4</f>
        <v>Proposed Effective May 1, 2018</v>
      </c>
      <c r="B4" s="495"/>
      <c r="C4" s="495"/>
      <c r="D4" s="495"/>
      <c r="E4" s="495"/>
      <c r="F4" s="495"/>
      <c r="G4" s="495"/>
      <c r="H4" s="495"/>
      <c r="I4" s="495"/>
      <c r="J4" s="495"/>
      <c r="K4" s="495"/>
      <c r="L4" s="495"/>
      <c r="M4" s="495"/>
      <c r="N4" s="495"/>
      <c r="O4" s="495"/>
      <c r="P4" s="495"/>
      <c r="Q4" s="495"/>
      <c r="R4" s="495"/>
      <c r="S4" s="495"/>
    </row>
    <row r="6" spans="1:19" x14ac:dyDescent="0.25">
      <c r="C6" s="491" t="s">
        <v>124</v>
      </c>
      <c r="D6" s="491"/>
      <c r="E6" s="491"/>
      <c r="F6" s="491"/>
      <c r="G6" s="491"/>
      <c r="H6" s="491"/>
      <c r="I6" s="491"/>
      <c r="J6" s="491"/>
      <c r="K6" s="491"/>
      <c r="L6" s="491"/>
      <c r="M6" s="491"/>
      <c r="N6" s="491"/>
    </row>
    <row r="7" spans="1:19" ht="39.6" x14ac:dyDescent="0.25">
      <c r="A7" s="311" t="s">
        <v>125</v>
      </c>
      <c r="B7" s="311" t="s">
        <v>120</v>
      </c>
      <c r="C7" s="312" t="s">
        <v>517</v>
      </c>
      <c r="D7" s="312" t="s">
        <v>518</v>
      </c>
      <c r="E7" s="312" t="s">
        <v>519</v>
      </c>
      <c r="F7" s="312" t="s">
        <v>520</v>
      </c>
      <c r="G7" s="312" t="s">
        <v>521</v>
      </c>
      <c r="H7" s="312" t="s">
        <v>522</v>
      </c>
      <c r="I7" s="312" t="s">
        <v>523</v>
      </c>
      <c r="J7" s="312" t="s">
        <v>524</v>
      </c>
      <c r="K7" s="312" t="s">
        <v>525</v>
      </c>
      <c r="L7" s="312" t="s">
        <v>119</v>
      </c>
      <c r="M7" s="312" t="s">
        <v>526</v>
      </c>
      <c r="N7" s="313" t="s">
        <v>527</v>
      </c>
      <c r="O7" s="313" t="s">
        <v>528</v>
      </c>
      <c r="P7" s="313" t="s">
        <v>529</v>
      </c>
      <c r="Q7" s="312" t="s">
        <v>126</v>
      </c>
      <c r="R7" s="312" t="s">
        <v>530</v>
      </c>
      <c r="S7" s="311" t="s">
        <v>127</v>
      </c>
    </row>
    <row r="8" spans="1:19" x14ac:dyDescent="0.25">
      <c r="A8" s="277" t="s">
        <v>128</v>
      </c>
      <c r="B8" s="314">
        <f>ROUND(+D70,0)</f>
        <v>1215</v>
      </c>
      <c r="C8" s="315">
        <f t="shared" ref="C8:C19" si="0">ROUND($F$34+IF($B8&gt;600,(600*$F$38+(($B8-600)*$F$45)),$B8*$F$38),2)</f>
        <v>130.69</v>
      </c>
      <c r="D8" s="315">
        <f t="shared" ref="D8:D19" si="1">ROUND($B8*$F$56,2)</f>
        <v>0</v>
      </c>
      <c r="E8" s="315">
        <f t="shared" ref="E8:E19" si="2">ROUND($B8*$F$57,2)</f>
        <v>-3.03</v>
      </c>
      <c r="F8" s="315">
        <f t="shared" ref="F8:F19" si="3">ROUND($B8*$F$58,2)</f>
        <v>7.38</v>
      </c>
      <c r="G8" s="315">
        <f t="shared" ref="G8:G19" si="4">ROUND($B8*$F$39,2)</f>
        <v>1.1399999999999999</v>
      </c>
      <c r="H8" s="315">
        <f t="shared" ref="H8:H19" si="5">ROUND($B8*$F$59,2)</f>
        <v>-0.42</v>
      </c>
      <c r="I8" s="315">
        <f t="shared" ref="I8:I19" si="6">ROUND($B8*$F$60,2)</f>
        <v>-0.04</v>
      </c>
      <c r="J8" s="315">
        <f t="shared" ref="J8:J19" si="7">ROUND($B8*$F$40,2)</f>
        <v>4.38</v>
      </c>
      <c r="K8" s="315">
        <f t="shared" ref="K8:K19" si="8">ROUND($F$35+IF($B8&gt;600,(600*$F$41+(($B8-600)*$F$48)),$B8*$F$41),2)</f>
        <v>0</v>
      </c>
      <c r="L8" s="315">
        <f t="shared" ref="L8:L19" si="9">ROUND($B8*$F$42,2)</f>
        <v>1.46</v>
      </c>
      <c r="M8" s="315">
        <f t="shared" ref="M8:M19" si="10">ROUND($B8*$F$52,2)</f>
        <v>-9</v>
      </c>
      <c r="N8" s="315">
        <f>SUM(C8:M8)</f>
        <v>132.56</v>
      </c>
      <c r="O8" s="315">
        <f t="shared" ref="O8:O19" si="11">-L8</f>
        <v>-1.46</v>
      </c>
      <c r="P8" s="315">
        <f>ROUND($B8*$G$42,2)</f>
        <v>-1.37</v>
      </c>
      <c r="Q8" s="316">
        <f t="shared" ref="Q8:Q19" si="12">SUM(O8:P8)</f>
        <v>-2.83</v>
      </c>
      <c r="R8" s="316">
        <f t="shared" ref="R8:R19" si="13">+N8+Q8</f>
        <v>129.72999999999999</v>
      </c>
      <c r="S8" s="317">
        <f t="shared" ref="S8:S19" si="14">+Q8/N8</f>
        <v>-2.1348823174411589E-2</v>
      </c>
    </row>
    <row r="9" spans="1:19" x14ac:dyDescent="0.25">
      <c r="A9" s="277" t="s">
        <v>129</v>
      </c>
      <c r="B9" s="314">
        <f t="shared" ref="B9:B19" si="15">ROUND(+D71,0)</f>
        <v>1012</v>
      </c>
      <c r="C9" s="315">
        <f t="shared" si="0"/>
        <v>108.12</v>
      </c>
      <c r="D9" s="315">
        <f t="shared" si="1"/>
        <v>0</v>
      </c>
      <c r="E9" s="315">
        <f t="shared" si="2"/>
        <v>-2.52</v>
      </c>
      <c r="F9" s="315">
        <f t="shared" si="3"/>
        <v>6.15</v>
      </c>
      <c r="G9" s="315">
        <f t="shared" si="4"/>
        <v>0.95</v>
      </c>
      <c r="H9" s="315">
        <f t="shared" si="5"/>
        <v>-0.35</v>
      </c>
      <c r="I9" s="315">
        <f t="shared" si="6"/>
        <v>-0.04</v>
      </c>
      <c r="J9" s="315">
        <f t="shared" si="7"/>
        <v>3.65</v>
      </c>
      <c r="K9" s="315">
        <f t="shared" si="8"/>
        <v>0</v>
      </c>
      <c r="L9" s="315">
        <f t="shared" si="9"/>
        <v>1.22</v>
      </c>
      <c r="M9" s="315">
        <f t="shared" si="10"/>
        <v>-7.49</v>
      </c>
      <c r="N9" s="315">
        <f t="shared" ref="N9:N19" si="16">SUM(C9:M9)</f>
        <v>109.69000000000003</v>
      </c>
      <c r="O9" s="315">
        <f t="shared" si="11"/>
        <v>-1.22</v>
      </c>
      <c r="P9" s="315">
        <f t="shared" ref="P9:P19" si="17">ROUND($B9*$G$42,2)</f>
        <v>-1.1399999999999999</v>
      </c>
      <c r="Q9" s="316">
        <f t="shared" si="12"/>
        <v>-2.36</v>
      </c>
      <c r="R9" s="316">
        <f t="shared" si="13"/>
        <v>107.33000000000003</v>
      </c>
      <c r="S9" s="317">
        <f t="shared" si="14"/>
        <v>-2.1515179141216149E-2</v>
      </c>
    </row>
    <row r="10" spans="1:19" x14ac:dyDescent="0.25">
      <c r="A10" s="277" t="s">
        <v>130</v>
      </c>
      <c r="B10" s="314">
        <f t="shared" si="15"/>
        <v>1006</v>
      </c>
      <c r="C10" s="315">
        <f t="shared" si="0"/>
        <v>107.45</v>
      </c>
      <c r="D10" s="315">
        <f t="shared" si="1"/>
        <v>0</v>
      </c>
      <c r="E10" s="315">
        <f t="shared" si="2"/>
        <v>-2.5099999999999998</v>
      </c>
      <c r="F10" s="315">
        <f t="shared" si="3"/>
        <v>6.11</v>
      </c>
      <c r="G10" s="315">
        <f t="shared" si="4"/>
        <v>0.94</v>
      </c>
      <c r="H10" s="315">
        <f t="shared" si="5"/>
        <v>-0.35</v>
      </c>
      <c r="I10" s="315">
        <f t="shared" si="6"/>
        <v>-0.04</v>
      </c>
      <c r="J10" s="315">
        <f t="shared" si="7"/>
        <v>3.63</v>
      </c>
      <c r="K10" s="315">
        <f t="shared" si="8"/>
        <v>0</v>
      </c>
      <c r="L10" s="315">
        <f t="shared" si="9"/>
        <v>1.21</v>
      </c>
      <c r="M10" s="315">
        <f t="shared" si="10"/>
        <v>-7.45</v>
      </c>
      <c r="N10" s="315">
        <f t="shared" si="16"/>
        <v>108.98999999999998</v>
      </c>
      <c r="O10" s="315">
        <f t="shared" si="11"/>
        <v>-1.21</v>
      </c>
      <c r="P10" s="315">
        <f t="shared" si="17"/>
        <v>-1.1299999999999999</v>
      </c>
      <c r="Q10" s="316">
        <f t="shared" si="12"/>
        <v>-2.34</v>
      </c>
      <c r="R10" s="316">
        <f t="shared" si="13"/>
        <v>106.64999999999998</v>
      </c>
      <c r="S10" s="317">
        <f t="shared" si="14"/>
        <v>-2.1469859620148642E-2</v>
      </c>
    </row>
    <row r="11" spans="1:19" x14ac:dyDescent="0.25">
      <c r="A11" s="277" t="s">
        <v>131</v>
      </c>
      <c r="B11" s="314">
        <f t="shared" si="15"/>
        <v>828</v>
      </c>
      <c r="C11" s="315">
        <f t="shared" si="0"/>
        <v>87.66</v>
      </c>
      <c r="D11" s="315">
        <f t="shared" si="1"/>
        <v>0</v>
      </c>
      <c r="E11" s="315">
        <f t="shared" si="2"/>
        <v>-2.06</v>
      </c>
      <c r="F11" s="315">
        <f t="shared" si="3"/>
        <v>5.03</v>
      </c>
      <c r="G11" s="315">
        <f t="shared" si="4"/>
        <v>0.78</v>
      </c>
      <c r="H11" s="315">
        <f t="shared" si="5"/>
        <v>-0.28999999999999998</v>
      </c>
      <c r="I11" s="315">
        <f t="shared" si="6"/>
        <v>-0.03</v>
      </c>
      <c r="J11" s="315">
        <f t="shared" si="7"/>
        <v>2.98</v>
      </c>
      <c r="K11" s="315">
        <f t="shared" si="8"/>
        <v>0</v>
      </c>
      <c r="L11" s="315">
        <f t="shared" si="9"/>
        <v>0.99</v>
      </c>
      <c r="M11" s="315">
        <f t="shared" si="10"/>
        <v>-6.13</v>
      </c>
      <c r="N11" s="315">
        <f t="shared" si="16"/>
        <v>88.929999999999993</v>
      </c>
      <c r="O11" s="315">
        <f t="shared" si="11"/>
        <v>-0.99</v>
      </c>
      <c r="P11" s="315">
        <f t="shared" si="17"/>
        <v>-0.93</v>
      </c>
      <c r="Q11" s="316">
        <f t="shared" si="12"/>
        <v>-1.92</v>
      </c>
      <c r="R11" s="316">
        <f t="shared" si="13"/>
        <v>87.009999999999991</v>
      </c>
      <c r="S11" s="317">
        <f t="shared" si="14"/>
        <v>-2.1590014618239065E-2</v>
      </c>
    </row>
    <row r="12" spans="1:19" x14ac:dyDescent="0.25">
      <c r="A12" s="277" t="s">
        <v>132</v>
      </c>
      <c r="B12" s="314">
        <f t="shared" si="15"/>
        <v>716</v>
      </c>
      <c r="C12" s="315">
        <f t="shared" si="0"/>
        <v>75.209999999999994</v>
      </c>
      <c r="D12" s="315">
        <f t="shared" si="1"/>
        <v>0</v>
      </c>
      <c r="E12" s="315">
        <f t="shared" si="2"/>
        <v>-1.78</v>
      </c>
      <c r="F12" s="315">
        <f t="shared" si="3"/>
        <v>4.3499999999999996</v>
      </c>
      <c r="G12" s="315">
        <f t="shared" si="4"/>
        <v>0.67</v>
      </c>
      <c r="H12" s="315">
        <f t="shared" si="5"/>
        <v>-0.25</v>
      </c>
      <c r="I12" s="315">
        <f t="shared" si="6"/>
        <v>-0.03</v>
      </c>
      <c r="J12" s="315">
        <f t="shared" si="7"/>
        <v>2.58</v>
      </c>
      <c r="K12" s="315">
        <f t="shared" si="8"/>
        <v>0</v>
      </c>
      <c r="L12" s="315">
        <f t="shared" si="9"/>
        <v>0.86</v>
      </c>
      <c r="M12" s="315">
        <f t="shared" si="10"/>
        <v>-5.3</v>
      </c>
      <c r="N12" s="315">
        <f t="shared" si="16"/>
        <v>76.309999999999988</v>
      </c>
      <c r="O12" s="315">
        <f t="shared" si="11"/>
        <v>-0.86</v>
      </c>
      <c r="P12" s="315">
        <f t="shared" si="17"/>
        <v>-0.81</v>
      </c>
      <c r="Q12" s="316">
        <f t="shared" si="12"/>
        <v>-1.67</v>
      </c>
      <c r="R12" s="316">
        <f t="shared" si="13"/>
        <v>74.639999999999986</v>
      </c>
      <c r="S12" s="317">
        <f t="shared" si="14"/>
        <v>-2.1884418817979298E-2</v>
      </c>
    </row>
    <row r="13" spans="1:19" x14ac:dyDescent="0.25">
      <c r="A13" s="277" t="s">
        <v>133</v>
      </c>
      <c r="B13" s="314">
        <f t="shared" si="15"/>
        <v>661</v>
      </c>
      <c r="C13" s="315">
        <f t="shared" si="0"/>
        <v>69.09</v>
      </c>
      <c r="D13" s="315">
        <f t="shared" si="1"/>
        <v>0</v>
      </c>
      <c r="E13" s="315">
        <f t="shared" si="2"/>
        <v>-1.65</v>
      </c>
      <c r="F13" s="315">
        <f t="shared" si="3"/>
        <v>4.0199999999999996</v>
      </c>
      <c r="G13" s="315">
        <f t="shared" si="4"/>
        <v>0.62</v>
      </c>
      <c r="H13" s="315">
        <f t="shared" si="5"/>
        <v>-0.23</v>
      </c>
      <c r="I13" s="315">
        <f t="shared" si="6"/>
        <v>-0.02</v>
      </c>
      <c r="J13" s="315">
        <f t="shared" si="7"/>
        <v>2.38</v>
      </c>
      <c r="K13" s="315">
        <f t="shared" si="8"/>
        <v>0</v>
      </c>
      <c r="L13" s="315">
        <f t="shared" si="9"/>
        <v>0.79</v>
      </c>
      <c r="M13" s="315">
        <f t="shared" si="10"/>
        <v>-4.9000000000000004</v>
      </c>
      <c r="N13" s="315">
        <f t="shared" si="16"/>
        <v>70.099999999999994</v>
      </c>
      <c r="O13" s="315">
        <f t="shared" si="11"/>
        <v>-0.79</v>
      </c>
      <c r="P13" s="315">
        <f t="shared" si="17"/>
        <v>-0.75</v>
      </c>
      <c r="Q13" s="316">
        <f t="shared" si="12"/>
        <v>-1.54</v>
      </c>
      <c r="R13" s="316">
        <f t="shared" si="13"/>
        <v>68.559999999999988</v>
      </c>
      <c r="S13" s="317">
        <f t="shared" si="14"/>
        <v>-2.1968616262482171E-2</v>
      </c>
    </row>
    <row r="14" spans="1:19" x14ac:dyDescent="0.25">
      <c r="A14" s="277" t="s">
        <v>134</v>
      </c>
      <c r="B14" s="314">
        <f t="shared" si="15"/>
        <v>674</v>
      </c>
      <c r="C14" s="315">
        <f t="shared" si="0"/>
        <v>70.540000000000006</v>
      </c>
      <c r="D14" s="315">
        <f t="shared" si="1"/>
        <v>0</v>
      </c>
      <c r="E14" s="315">
        <f t="shared" si="2"/>
        <v>-1.68</v>
      </c>
      <c r="F14" s="315">
        <f t="shared" si="3"/>
        <v>4.09</v>
      </c>
      <c r="G14" s="315">
        <f t="shared" si="4"/>
        <v>0.63</v>
      </c>
      <c r="H14" s="315">
        <f t="shared" si="5"/>
        <v>-0.23</v>
      </c>
      <c r="I14" s="315">
        <f t="shared" si="6"/>
        <v>-0.02</v>
      </c>
      <c r="J14" s="315">
        <f t="shared" si="7"/>
        <v>2.4300000000000002</v>
      </c>
      <c r="K14" s="315">
        <f t="shared" si="8"/>
        <v>0</v>
      </c>
      <c r="L14" s="315">
        <f t="shared" si="9"/>
        <v>0.81</v>
      </c>
      <c r="M14" s="315">
        <f t="shared" si="10"/>
        <v>-4.99</v>
      </c>
      <c r="N14" s="315">
        <f t="shared" si="16"/>
        <v>71.580000000000013</v>
      </c>
      <c r="O14" s="315">
        <f t="shared" si="11"/>
        <v>-0.81</v>
      </c>
      <c r="P14" s="315">
        <f t="shared" si="17"/>
        <v>-0.76</v>
      </c>
      <c r="Q14" s="316">
        <f t="shared" si="12"/>
        <v>-1.57</v>
      </c>
      <c r="R14" s="316">
        <f t="shared" si="13"/>
        <v>70.010000000000019</v>
      </c>
      <c r="S14" s="317">
        <f t="shared" si="14"/>
        <v>-2.1933500977926793E-2</v>
      </c>
    </row>
    <row r="15" spans="1:19" x14ac:dyDescent="0.25">
      <c r="A15" s="277" t="s">
        <v>135</v>
      </c>
      <c r="B15" s="314">
        <f t="shared" si="15"/>
        <v>667</v>
      </c>
      <c r="C15" s="315">
        <f t="shared" si="0"/>
        <v>69.760000000000005</v>
      </c>
      <c r="D15" s="315">
        <f t="shared" si="1"/>
        <v>0</v>
      </c>
      <c r="E15" s="315">
        <f t="shared" si="2"/>
        <v>-1.66</v>
      </c>
      <c r="F15" s="315">
        <f t="shared" si="3"/>
        <v>4.05</v>
      </c>
      <c r="G15" s="315">
        <f t="shared" si="4"/>
        <v>0.62</v>
      </c>
      <c r="H15" s="315">
        <f t="shared" si="5"/>
        <v>-0.23</v>
      </c>
      <c r="I15" s="315">
        <f t="shared" si="6"/>
        <v>-0.02</v>
      </c>
      <c r="J15" s="315">
        <f t="shared" si="7"/>
        <v>2.4</v>
      </c>
      <c r="K15" s="315">
        <f t="shared" si="8"/>
        <v>0</v>
      </c>
      <c r="L15" s="315">
        <f t="shared" si="9"/>
        <v>0.8</v>
      </c>
      <c r="M15" s="315">
        <f t="shared" si="10"/>
        <v>-4.9400000000000004</v>
      </c>
      <c r="N15" s="315">
        <f t="shared" si="16"/>
        <v>70.780000000000015</v>
      </c>
      <c r="O15" s="315">
        <f t="shared" si="11"/>
        <v>-0.8</v>
      </c>
      <c r="P15" s="315">
        <f t="shared" si="17"/>
        <v>-0.75</v>
      </c>
      <c r="Q15" s="316">
        <f t="shared" si="12"/>
        <v>-1.55</v>
      </c>
      <c r="R15" s="316">
        <f t="shared" si="13"/>
        <v>69.230000000000018</v>
      </c>
      <c r="S15" s="317">
        <f t="shared" si="14"/>
        <v>-2.1898841480644245E-2</v>
      </c>
    </row>
    <row r="16" spans="1:19" x14ac:dyDescent="0.25">
      <c r="A16" s="277" t="s">
        <v>136</v>
      </c>
      <c r="B16" s="314">
        <f t="shared" si="15"/>
        <v>660</v>
      </c>
      <c r="C16" s="315">
        <f t="shared" si="0"/>
        <v>68.98</v>
      </c>
      <c r="D16" s="315">
        <f t="shared" si="1"/>
        <v>0</v>
      </c>
      <c r="E16" s="315">
        <f t="shared" si="2"/>
        <v>-1.64</v>
      </c>
      <c r="F16" s="315">
        <f t="shared" si="3"/>
        <v>4.01</v>
      </c>
      <c r="G16" s="315">
        <f t="shared" si="4"/>
        <v>0.62</v>
      </c>
      <c r="H16" s="315">
        <f t="shared" si="5"/>
        <v>-0.23</v>
      </c>
      <c r="I16" s="315">
        <f t="shared" si="6"/>
        <v>-0.02</v>
      </c>
      <c r="J16" s="315">
        <f t="shared" si="7"/>
        <v>2.38</v>
      </c>
      <c r="K16" s="315">
        <f t="shared" si="8"/>
        <v>0</v>
      </c>
      <c r="L16" s="315">
        <f t="shared" si="9"/>
        <v>0.79</v>
      </c>
      <c r="M16" s="315">
        <f t="shared" si="10"/>
        <v>-4.8899999999999997</v>
      </c>
      <c r="N16" s="315">
        <f t="shared" si="16"/>
        <v>70.000000000000014</v>
      </c>
      <c r="O16" s="315">
        <f t="shared" si="11"/>
        <v>-0.79</v>
      </c>
      <c r="P16" s="315">
        <f t="shared" si="17"/>
        <v>-0.74</v>
      </c>
      <c r="Q16" s="316">
        <f t="shared" si="12"/>
        <v>-1.53</v>
      </c>
      <c r="R16" s="316">
        <f t="shared" si="13"/>
        <v>68.470000000000013</v>
      </c>
      <c r="S16" s="317">
        <f t="shared" si="14"/>
        <v>-2.1857142857142853E-2</v>
      </c>
    </row>
    <row r="17" spans="1:19" x14ac:dyDescent="0.25">
      <c r="A17" s="277" t="s">
        <v>137</v>
      </c>
      <c r="B17" s="314">
        <f t="shared" si="15"/>
        <v>803</v>
      </c>
      <c r="C17" s="315">
        <f t="shared" si="0"/>
        <v>84.88</v>
      </c>
      <c r="D17" s="315">
        <f t="shared" si="1"/>
        <v>0</v>
      </c>
      <c r="E17" s="315">
        <f t="shared" si="2"/>
        <v>-2</v>
      </c>
      <c r="F17" s="315">
        <f t="shared" si="3"/>
        <v>4.88</v>
      </c>
      <c r="G17" s="315">
        <f t="shared" si="4"/>
        <v>0.75</v>
      </c>
      <c r="H17" s="315">
        <f t="shared" si="5"/>
        <v>-0.28000000000000003</v>
      </c>
      <c r="I17" s="315">
        <f t="shared" si="6"/>
        <v>-0.03</v>
      </c>
      <c r="J17" s="315">
        <f t="shared" si="7"/>
        <v>2.89</v>
      </c>
      <c r="K17" s="315">
        <f t="shared" si="8"/>
        <v>0</v>
      </c>
      <c r="L17" s="315">
        <f t="shared" si="9"/>
        <v>0.96</v>
      </c>
      <c r="M17" s="315">
        <f t="shared" si="10"/>
        <v>-5.95</v>
      </c>
      <c r="N17" s="315">
        <f t="shared" si="16"/>
        <v>86.09999999999998</v>
      </c>
      <c r="O17" s="315">
        <f t="shared" si="11"/>
        <v>-0.96</v>
      </c>
      <c r="P17" s="315">
        <f t="shared" si="17"/>
        <v>-0.91</v>
      </c>
      <c r="Q17" s="316">
        <f t="shared" si="12"/>
        <v>-1.87</v>
      </c>
      <c r="R17" s="316">
        <f t="shared" si="13"/>
        <v>84.229999999999976</v>
      </c>
      <c r="S17" s="317">
        <f t="shared" si="14"/>
        <v>-2.1718931475029041E-2</v>
      </c>
    </row>
    <row r="18" spans="1:19" x14ac:dyDescent="0.25">
      <c r="A18" s="277" t="s">
        <v>138</v>
      </c>
      <c r="B18" s="314">
        <f t="shared" si="15"/>
        <v>991</v>
      </c>
      <c r="C18" s="315">
        <f t="shared" si="0"/>
        <v>105.79</v>
      </c>
      <c r="D18" s="315">
        <f t="shared" si="1"/>
        <v>0</v>
      </c>
      <c r="E18" s="315">
        <f t="shared" si="2"/>
        <v>-2.4700000000000002</v>
      </c>
      <c r="F18" s="315">
        <f t="shared" si="3"/>
        <v>6.02</v>
      </c>
      <c r="G18" s="315">
        <f t="shared" si="4"/>
        <v>0.93</v>
      </c>
      <c r="H18" s="315">
        <f t="shared" si="5"/>
        <v>-0.34</v>
      </c>
      <c r="I18" s="315">
        <f t="shared" si="6"/>
        <v>-0.03</v>
      </c>
      <c r="J18" s="315">
        <f t="shared" si="7"/>
        <v>3.57</v>
      </c>
      <c r="K18" s="315">
        <f t="shared" si="8"/>
        <v>0</v>
      </c>
      <c r="L18" s="315">
        <f t="shared" si="9"/>
        <v>1.19</v>
      </c>
      <c r="M18" s="315">
        <f t="shared" si="10"/>
        <v>-7.34</v>
      </c>
      <c r="N18" s="315">
        <f t="shared" si="16"/>
        <v>107.32</v>
      </c>
      <c r="O18" s="315">
        <f t="shared" si="11"/>
        <v>-1.19</v>
      </c>
      <c r="P18" s="315">
        <f t="shared" si="17"/>
        <v>-1.1200000000000001</v>
      </c>
      <c r="Q18" s="316">
        <f t="shared" si="12"/>
        <v>-2.31</v>
      </c>
      <c r="R18" s="316">
        <f t="shared" si="13"/>
        <v>105.00999999999999</v>
      </c>
      <c r="S18" s="317">
        <f t="shared" si="14"/>
        <v>-2.1524412970555351E-2</v>
      </c>
    </row>
    <row r="19" spans="1:19" x14ac:dyDescent="0.25">
      <c r="A19" s="277" t="s">
        <v>139</v>
      </c>
      <c r="B19" s="314">
        <f t="shared" si="15"/>
        <v>1257</v>
      </c>
      <c r="C19" s="315">
        <f t="shared" si="0"/>
        <v>135.36000000000001</v>
      </c>
      <c r="D19" s="315">
        <f t="shared" si="1"/>
        <v>0</v>
      </c>
      <c r="E19" s="315">
        <f t="shared" si="2"/>
        <v>-3.13</v>
      </c>
      <c r="F19" s="315">
        <f t="shared" si="3"/>
        <v>7.64</v>
      </c>
      <c r="G19" s="315">
        <f t="shared" si="4"/>
        <v>1.18</v>
      </c>
      <c r="H19" s="315">
        <f t="shared" si="5"/>
        <v>-0.43</v>
      </c>
      <c r="I19" s="315">
        <f t="shared" si="6"/>
        <v>-0.04</v>
      </c>
      <c r="J19" s="315">
        <f t="shared" si="7"/>
        <v>4.53</v>
      </c>
      <c r="K19" s="315">
        <f t="shared" si="8"/>
        <v>0</v>
      </c>
      <c r="L19" s="315">
        <f t="shared" si="9"/>
        <v>1.51</v>
      </c>
      <c r="M19" s="315">
        <f t="shared" si="10"/>
        <v>-9.31</v>
      </c>
      <c r="N19" s="315">
        <f t="shared" si="16"/>
        <v>137.31</v>
      </c>
      <c r="O19" s="315">
        <f t="shared" si="11"/>
        <v>-1.51</v>
      </c>
      <c r="P19" s="315">
        <f t="shared" si="17"/>
        <v>-1.42</v>
      </c>
      <c r="Q19" s="316">
        <f t="shared" si="12"/>
        <v>-2.9299999999999997</v>
      </c>
      <c r="R19" s="316">
        <f t="shared" si="13"/>
        <v>134.38</v>
      </c>
      <c r="S19" s="317">
        <f t="shared" si="14"/>
        <v>-2.1338576942684435E-2</v>
      </c>
    </row>
    <row r="20" spans="1:19" x14ac:dyDescent="0.25">
      <c r="C20" s="316"/>
      <c r="D20" s="316"/>
      <c r="E20" s="316"/>
      <c r="F20" s="316"/>
      <c r="G20" s="316"/>
      <c r="H20" s="316"/>
      <c r="I20" s="316"/>
      <c r="J20" s="316"/>
      <c r="K20" s="316"/>
      <c r="L20" s="316"/>
      <c r="M20" s="316"/>
      <c r="N20" s="315"/>
      <c r="O20" s="315"/>
      <c r="P20" s="315"/>
      <c r="Q20" s="316"/>
      <c r="R20" s="316"/>
      <c r="S20" s="317"/>
    </row>
    <row r="21" spans="1:19" ht="13.8" thickBot="1" x14ac:dyDescent="0.3">
      <c r="A21" s="318" t="s">
        <v>140</v>
      </c>
      <c r="B21" s="319">
        <f>SUM(B8:B20)</f>
        <v>10490</v>
      </c>
      <c r="C21" s="320">
        <f>SUM(C8:C20)</f>
        <v>1113.5299999999997</v>
      </c>
      <c r="D21" s="320">
        <f>SUM(D8:D20)</f>
        <v>0</v>
      </c>
      <c r="E21" s="320">
        <f>SUM(E8:E20)</f>
        <v>-26.129999999999995</v>
      </c>
      <c r="F21" s="320">
        <f t="shared" ref="F21:R21" si="18">SUM(F8:F20)</f>
        <v>63.730000000000004</v>
      </c>
      <c r="G21" s="320">
        <f t="shared" si="18"/>
        <v>9.83</v>
      </c>
      <c r="H21" s="320">
        <f t="shared" si="18"/>
        <v>-3.6300000000000003</v>
      </c>
      <c r="I21" s="320">
        <f t="shared" si="18"/>
        <v>-0.35999999999999993</v>
      </c>
      <c r="J21" s="320">
        <f t="shared" si="18"/>
        <v>37.799999999999997</v>
      </c>
      <c r="K21" s="320">
        <f t="shared" si="18"/>
        <v>0</v>
      </c>
      <c r="L21" s="320">
        <f t="shared" si="18"/>
        <v>12.59</v>
      </c>
      <c r="M21" s="320">
        <f t="shared" si="18"/>
        <v>-77.69</v>
      </c>
      <c r="N21" s="321">
        <f t="shared" si="18"/>
        <v>1129.67</v>
      </c>
      <c r="O21" s="321">
        <f t="shared" si="18"/>
        <v>-12.59</v>
      </c>
      <c r="P21" s="321">
        <f t="shared" si="18"/>
        <v>-11.83</v>
      </c>
      <c r="Q21" s="320">
        <f t="shared" si="18"/>
        <v>-24.42</v>
      </c>
      <c r="R21" s="320">
        <f t="shared" si="18"/>
        <v>1105.25</v>
      </c>
      <c r="S21" s="322">
        <f>+Q21/N21</f>
        <v>-2.1616932378482213E-2</v>
      </c>
    </row>
    <row r="22" spans="1:19" ht="13.8" thickTop="1" x14ac:dyDescent="0.25">
      <c r="A22" s="318"/>
      <c r="C22" s="323"/>
      <c r="D22" s="323"/>
      <c r="E22" s="323"/>
      <c r="F22" s="323"/>
      <c r="G22" s="323"/>
      <c r="H22" s="323"/>
      <c r="I22" s="323"/>
      <c r="J22" s="323"/>
      <c r="K22" s="323"/>
      <c r="L22" s="323"/>
      <c r="M22" s="323"/>
      <c r="N22" s="324"/>
      <c r="O22" s="324"/>
      <c r="P22" s="324"/>
      <c r="Q22" s="323"/>
      <c r="R22" s="323"/>
      <c r="S22" s="325"/>
    </row>
    <row r="23" spans="1:19" ht="13.8" thickBot="1" x14ac:dyDescent="0.3">
      <c r="A23" s="326" t="s">
        <v>141</v>
      </c>
      <c r="B23" s="319">
        <f>ROUND(+B21/12,0)</f>
        <v>874</v>
      </c>
      <c r="C23" s="320">
        <f>+C21/12</f>
        <v>92.794166666666641</v>
      </c>
      <c r="D23" s="320">
        <f>+D21/12</f>
        <v>0</v>
      </c>
      <c r="E23" s="320">
        <f>+E21/12</f>
        <v>-2.1774999999999998</v>
      </c>
      <c r="F23" s="320">
        <f t="shared" ref="F23:R23" si="19">+F21/12</f>
        <v>5.310833333333334</v>
      </c>
      <c r="G23" s="320">
        <f t="shared" si="19"/>
        <v>0.81916666666666671</v>
      </c>
      <c r="H23" s="320">
        <f t="shared" si="19"/>
        <v>-0.30250000000000005</v>
      </c>
      <c r="I23" s="320">
        <f t="shared" si="19"/>
        <v>-2.9999999999999995E-2</v>
      </c>
      <c r="J23" s="320">
        <f t="shared" si="19"/>
        <v>3.15</v>
      </c>
      <c r="K23" s="320">
        <f t="shared" si="19"/>
        <v>0</v>
      </c>
      <c r="L23" s="320">
        <f t="shared" si="19"/>
        <v>1.0491666666666666</v>
      </c>
      <c r="M23" s="320">
        <f t="shared" si="19"/>
        <v>-6.4741666666666662</v>
      </c>
      <c r="N23" s="321">
        <f t="shared" si="19"/>
        <v>94.139166666666668</v>
      </c>
      <c r="O23" s="321">
        <f>-L23</f>
        <v>-1.0491666666666666</v>
      </c>
      <c r="P23" s="321">
        <f t="shared" ref="P23:P29" si="20">ROUND($B23*$G$42,2)</f>
        <v>-0.99</v>
      </c>
      <c r="Q23" s="321">
        <f t="shared" si="19"/>
        <v>-2.0350000000000001</v>
      </c>
      <c r="R23" s="320">
        <f t="shared" si="19"/>
        <v>92.104166666666671</v>
      </c>
      <c r="S23" s="322">
        <f>+Q23/N23</f>
        <v>-2.1616932378482213E-2</v>
      </c>
    </row>
    <row r="24" spans="1:19" ht="13.8" thickTop="1" x14ac:dyDescent="0.25">
      <c r="C24" s="323"/>
      <c r="D24" s="323"/>
      <c r="E24" s="323"/>
      <c r="F24" s="323"/>
      <c r="G24" s="323"/>
      <c r="H24" s="323"/>
      <c r="I24" s="323"/>
      <c r="J24" s="323"/>
      <c r="K24" s="323"/>
      <c r="L24" s="323"/>
      <c r="M24" s="323"/>
      <c r="N24" s="324"/>
      <c r="O24" s="324"/>
      <c r="P24" s="324"/>
      <c r="Q24" s="324"/>
      <c r="R24" s="323"/>
    </row>
    <row r="25" spans="1:19" x14ac:dyDescent="0.25">
      <c r="A25" s="327" t="s">
        <v>531</v>
      </c>
      <c r="B25" s="328"/>
      <c r="C25" s="329">
        <f>+C21/$B$21*100</f>
        <v>10.615157292659672</v>
      </c>
      <c r="D25" s="329">
        <f t="shared" ref="D25:R25" si="21">+D21/$B$21*100</f>
        <v>0</v>
      </c>
      <c r="E25" s="329">
        <f t="shared" si="21"/>
        <v>-0.2490943755958055</v>
      </c>
      <c r="F25" s="329">
        <f t="shared" si="21"/>
        <v>0.60753098188751198</v>
      </c>
      <c r="G25" s="329">
        <f t="shared" si="21"/>
        <v>9.3708293612964733E-2</v>
      </c>
      <c r="H25" s="329">
        <f t="shared" si="21"/>
        <v>-3.4604385128693994E-2</v>
      </c>
      <c r="I25" s="329">
        <f t="shared" si="21"/>
        <v>-3.4318398474737838E-3</v>
      </c>
      <c r="J25" s="329">
        <f t="shared" si="21"/>
        <v>0.36034318398474735</v>
      </c>
      <c r="K25" s="329">
        <f t="shared" si="21"/>
        <v>0</v>
      </c>
      <c r="L25" s="329">
        <f t="shared" si="21"/>
        <v>0.12001906577693042</v>
      </c>
      <c r="M25" s="329">
        <f t="shared" si="21"/>
        <v>-0.74061010486177314</v>
      </c>
      <c r="N25" s="329">
        <f t="shared" si="21"/>
        <v>10.769018112488085</v>
      </c>
      <c r="O25" s="329">
        <f t="shared" si="21"/>
        <v>-0.12001906577693042</v>
      </c>
      <c r="P25" s="329">
        <f t="shared" si="21"/>
        <v>-0.11277407054337465</v>
      </c>
      <c r="Q25" s="329">
        <f t="shared" si="21"/>
        <v>-0.23279313632030507</v>
      </c>
      <c r="R25" s="329">
        <f t="shared" si="21"/>
        <v>10.536224976167778</v>
      </c>
      <c r="S25" s="317"/>
    </row>
    <row r="26" spans="1:19" x14ac:dyDescent="0.25">
      <c r="C26" s="323"/>
      <c r="D26" s="323"/>
      <c r="E26" s="323"/>
      <c r="F26" s="323"/>
      <c r="G26" s="323"/>
      <c r="H26" s="323"/>
      <c r="I26" s="323"/>
      <c r="J26" s="323"/>
      <c r="K26" s="323"/>
      <c r="L26" s="323"/>
      <c r="M26" s="323"/>
      <c r="N26" s="324"/>
      <c r="O26" s="324"/>
      <c r="P26" s="324"/>
      <c r="Q26" s="324"/>
      <c r="R26" s="323"/>
    </row>
    <row r="27" spans="1:19" ht="13.8" thickBot="1" x14ac:dyDescent="0.3">
      <c r="A27" s="326" t="s">
        <v>532</v>
      </c>
      <c r="B27" s="319">
        <v>1000</v>
      </c>
      <c r="C27" s="320">
        <f>ROUND($F$34+IF($B27&gt;600,(600*$F$38+(($B27-600)*$F$45)),$B27*$F$38),2)</f>
        <v>106.79</v>
      </c>
      <c r="D27" s="320">
        <f>ROUND($B27*$F$56,2)</f>
        <v>0</v>
      </c>
      <c r="E27" s="320">
        <f>ROUND($B27*$F$57,2)</f>
        <v>-2.4900000000000002</v>
      </c>
      <c r="F27" s="320">
        <f>ROUND($B27*$F$58,2)</f>
        <v>6.08</v>
      </c>
      <c r="G27" s="320">
        <f>ROUND($B27*$F$39,2)</f>
        <v>0.94</v>
      </c>
      <c r="H27" s="320">
        <f>ROUND($B27*$F$59,2)</f>
        <v>-0.35</v>
      </c>
      <c r="I27" s="320">
        <f>ROUND($B27*$F$60,2)</f>
        <v>-0.04</v>
      </c>
      <c r="J27" s="320">
        <f>ROUND($B27*$F$40,2)</f>
        <v>3.6</v>
      </c>
      <c r="K27" s="320">
        <f>ROUND($F$35+IF($B27&gt;600,(600*$F$41+(($B27-600)*$F$48)),$B27*$F$38),2)</f>
        <v>0</v>
      </c>
      <c r="L27" s="320">
        <f>ROUND($B27*$F$42,2)</f>
        <v>1.2</v>
      </c>
      <c r="M27" s="320">
        <f>ROUND($B27*$F$52,2)</f>
        <v>-7.41</v>
      </c>
      <c r="N27" s="321">
        <f>SUM(C27:M27)</f>
        <v>108.32000000000001</v>
      </c>
      <c r="O27" s="321">
        <f>-L27</f>
        <v>-1.2</v>
      </c>
      <c r="P27" s="321">
        <f t="shared" si="20"/>
        <v>-1.1299999999999999</v>
      </c>
      <c r="Q27" s="321">
        <f>SUM(O27:P27)</f>
        <v>-2.33</v>
      </c>
      <c r="R27" s="320">
        <f>+N27+Q27</f>
        <v>105.99000000000001</v>
      </c>
      <c r="S27" s="322">
        <f>+Q27/N27</f>
        <v>-2.1510339734121121E-2</v>
      </c>
    </row>
    <row r="28" spans="1:19" ht="13.8" thickTop="1" x14ac:dyDescent="0.25">
      <c r="A28" s="326"/>
      <c r="B28" s="330"/>
      <c r="C28" s="331"/>
      <c r="D28" s="331"/>
      <c r="E28" s="331"/>
      <c r="F28" s="331"/>
      <c r="G28" s="331"/>
      <c r="H28" s="331"/>
      <c r="I28" s="331"/>
      <c r="J28" s="331"/>
      <c r="K28" s="331"/>
      <c r="L28" s="331"/>
      <c r="M28" s="331"/>
      <c r="N28" s="332"/>
      <c r="O28" s="332"/>
      <c r="P28" s="332"/>
      <c r="Q28" s="332"/>
      <c r="R28" s="331"/>
      <c r="S28" s="333"/>
    </row>
    <row r="29" spans="1:19" ht="13.8" thickBot="1" x14ac:dyDescent="0.3">
      <c r="A29" s="326" t="s">
        <v>533</v>
      </c>
      <c r="B29" s="319">
        <v>900</v>
      </c>
      <c r="C29" s="320">
        <f>ROUND($F$34+IF($B29&gt;600,(600*$F$38+(($B29-600)*$F$45)),$B29*$F$38),2)</f>
        <v>95.67</v>
      </c>
      <c r="D29" s="320">
        <f>ROUND($B29*$F$56,2)</f>
        <v>0</v>
      </c>
      <c r="E29" s="320">
        <f>ROUND($B29*$F$57,2)</f>
        <v>-2.2400000000000002</v>
      </c>
      <c r="F29" s="320">
        <f>ROUND($B29*$F$58,2)</f>
        <v>5.47</v>
      </c>
      <c r="G29" s="320">
        <f>ROUND($B29*$F$39,2)</f>
        <v>0.84</v>
      </c>
      <c r="H29" s="320">
        <f>ROUND($B29*$F$59,2)</f>
        <v>-0.31</v>
      </c>
      <c r="I29" s="320">
        <f>ROUND($B29*$F$60,2)</f>
        <v>-0.03</v>
      </c>
      <c r="J29" s="320">
        <f>ROUND($B29*$F$40,2)</f>
        <v>3.24</v>
      </c>
      <c r="K29" s="320">
        <f>ROUND($F$35+IF($B29&gt;600,(600*$F$41+(($B29-600)*$F$48)),$B29*$F$38),2)</f>
        <v>0</v>
      </c>
      <c r="L29" s="320">
        <f>ROUND($B29*$F$42,2)</f>
        <v>1.08</v>
      </c>
      <c r="M29" s="320">
        <f>ROUND($B29*$F$52,2)</f>
        <v>-6.67</v>
      </c>
      <c r="N29" s="321">
        <f>SUM(C29:M29)</f>
        <v>97.05</v>
      </c>
      <c r="O29" s="321">
        <f>-L29</f>
        <v>-1.08</v>
      </c>
      <c r="P29" s="321">
        <f t="shared" si="20"/>
        <v>-1.02</v>
      </c>
      <c r="Q29" s="321">
        <f>SUM(O29:P29)</f>
        <v>-2.1</v>
      </c>
      <c r="R29" s="320">
        <f>+N29+Q29</f>
        <v>94.95</v>
      </c>
      <c r="S29" s="322">
        <f>+Q29/N29</f>
        <v>-2.1638330757341579E-2</v>
      </c>
    </row>
    <row r="30" spans="1:19" ht="13.8" thickTop="1" x14ac:dyDescent="0.25"/>
    <row r="32" spans="1:19" ht="52.8" x14ac:dyDescent="0.25">
      <c r="A32" s="334" t="s">
        <v>534</v>
      </c>
      <c r="B32" s="335"/>
      <c r="C32" s="335"/>
      <c r="D32" s="335"/>
      <c r="F32" s="359" t="s">
        <v>535</v>
      </c>
      <c r="G32" s="360" t="s">
        <v>536</v>
      </c>
      <c r="H32" s="297"/>
      <c r="I32" s="297"/>
      <c r="J32" s="297"/>
      <c r="K32" s="297"/>
      <c r="L32" s="297"/>
      <c r="M32" s="297"/>
    </row>
    <row r="33" spans="1:13" x14ac:dyDescent="0.25">
      <c r="A33" s="492" t="s">
        <v>142</v>
      </c>
      <c r="B33" s="492"/>
      <c r="C33" s="492"/>
      <c r="D33" s="492"/>
      <c r="F33" s="361"/>
      <c r="G33" s="362"/>
      <c r="H33" s="297"/>
      <c r="I33" s="297"/>
      <c r="J33" s="297"/>
      <c r="K33" s="297"/>
      <c r="L33" s="297"/>
      <c r="M33" s="297"/>
    </row>
    <row r="34" spans="1:13" x14ac:dyDescent="0.25">
      <c r="A34" s="493" t="s">
        <v>537</v>
      </c>
      <c r="B34" s="493"/>
      <c r="C34" s="493"/>
      <c r="D34" s="493"/>
      <c r="F34" s="377">
        <v>7.49</v>
      </c>
      <c r="G34" s="363">
        <f>+F34</f>
        <v>7.49</v>
      </c>
      <c r="H34" s="297" t="s">
        <v>143</v>
      </c>
      <c r="I34" s="297"/>
      <c r="J34" s="297"/>
      <c r="K34" s="297"/>
      <c r="L34" s="297"/>
      <c r="M34" s="297"/>
    </row>
    <row r="35" spans="1:13" x14ac:dyDescent="0.25">
      <c r="A35" s="493" t="s">
        <v>144</v>
      </c>
      <c r="B35" s="493"/>
      <c r="C35" s="493"/>
      <c r="D35" s="493"/>
      <c r="F35" s="378">
        <v>0</v>
      </c>
      <c r="G35" s="364">
        <f>+F35</f>
        <v>0</v>
      </c>
      <c r="H35" s="297" t="s">
        <v>143</v>
      </c>
      <c r="I35" s="297"/>
      <c r="J35" s="297"/>
      <c r="K35" s="297"/>
      <c r="L35" s="297"/>
      <c r="M35" s="297"/>
    </row>
    <row r="36" spans="1:13" ht="13.8" thickBot="1" x14ac:dyDescent="0.3">
      <c r="A36" s="490" t="s">
        <v>145</v>
      </c>
      <c r="B36" s="490"/>
      <c r="C36" s="490"/>
      <c r="D36" s="490"/>
      <c r="F36" s="365">
        <f>SUM(F34:F35)</f>
        <v>7.49</v>
      </c>
      <c r="G36" s="366">
        <f>SUM(G34:G35)</f>
        <v>7.49</v>
      </c>
      <c r="H36" s="297"/>
      <c r="I36" s="297"/>
      <c r="J36" s="297"/>
      <c r="K36" s="297"/>
      <c r="L36" s="297"/>
      <c r="M36" s="297"/>
    </row>
    <row r="37" spans="1:13" ht="13.8" thickTop="1" x14ac:dyDescent="0.25">
      <c r="A37" s="492" t="s">
        <v>146</v>
      </c>
      <c r="B37" s="492"/>
      <c r="C37" s="492"/>
      <c r="D37" s="492"/>
      <c r="F37" s="367"/>
      <c r="G37" s="368"/>
      <c r="H37" s="297"/>
      <c r="I37" s="297"/>
      <c r="J37" s="297"/>
      <c r="K37" s="297"/>
      <c r="L37" s="297"/>
      <c r="M37" s="297"/>
    </row>
    <row r="38" spans="1:13" x14ac:dyDescent="0.25">
      <c r="A38" s="493" t="s">
        <v>147</v>
      </c>
      <c r="B38" s="493"/>
      <c r="C38" s="493"/>
      <c r="D38" s="493"/>
      <c r="F38" s="379">
        <v>9.1361999999999999E-2</v>
      </c>
      <c r="G38" s="370">
        <f>+F38</f>
        <v>9.1361999999999999E-2</v>
      </c>
      <c r="H38" s="297" t="s">
        <v>148</v>
      </c>
      <c r="I38" s="297"/>
      <c r="J38" s="297"/>
      <c r="K38" s="297"/>
      <c r="L38" s="297"/>
      <c r="M38" s="297"/>
    </row>
    <row r="39" spans="1:13" x14ac:dyDescent="0.25">
      <c r="A39" s="493" t="s">
        <v>149</v>
      </c>
      <c r="B39" s="493"/>
      <c r="C39" s="493"/>
      <c r="D39" s="493"/>
      <c r="F39" s="379">
        <v>9.3700000000000001E-4</v>
      </c>
      <c r="G39" s="370">
        <v>9.3700000000000001E-4</v>
      </c>
      <c r="H39" s="297" t="s">
        <v>148</v>
      </c>
      <c r="I39" s="297"/>
      <c r="J39" s="297"/>
      <c r="K39" s="297"/>
      <c r="L39" s="297"/>
      <c r="M39" s="297"/>
    </row>
    <row r="40" spans="1:13" x14ac:dyDescent="0.25">
      <c r="A40" s="493" t="s">
        <v>150</v>
      </c>
      <c r="B40" s="493"/>
      <c r="C40" s="493"/>
      <c r="D40" s="493"/>
      <c r="F40" s="379">
        <v>3.6039999999999996E-3</v>
      </c>
      <c r="G40" s="370">
        <f>+F40</f>
        <v>3.6039999999999996E-3</v>
      </c>
      <c r="H40" s="280" t="s">
        <v>148</v>
      </c>
      <c r="I40" s="280"/>
      <c r="J40" s="280"/>
      <c r="K40" s="297"/>
      <c r="L40" s="297"/>
      <c r="M40" s="297"/>
    </row>
    <row r="41" spans="1:13" x14ac:dyDescent="0.25">
      <c r="A41" s="493" t="s">
        <v>151</v>
      </c>
      <c r="B41" s="493"/>
      <c r="C41" s="493"/>
      <c r="D41" s="493"/>
      <c r="F41" s="379">
        <v>0</v>
      </c>
      <c r="G41" s="370">
        <f>+F41</f>
        <v>0</v>
      </c>
      <c r="H41" s="280" t="s">
        <v>148</v>
      </c>
      <c r="I41" s="280"/>
      <c r="J41" s="280"/>
      <c r="K41" s="297"/>
      <c r="L41" s="297"/>
      <c r="M41" s="297"/>
    </row>
    <row r="42" spans="1:13" x14ac:dyDescent="0.25">
      <c r="A42" s="493" t="s">
        <v>152</v>
      </c>
      <c r="B42" s="493"/>
      <c r="C42" s="493"/>
      <c r="D42" s="493"/>
      <c r="F42" s="380">
        <f>+'Sch 142 Impacts'!$H$9</f>
        <v>1.201E-3</v>
      </c>
      <c r="G42" s="381">
        <f>'Summary of Rates'!E11</f>
        <v>-1.1280000000000001E-3</v>
      </c>
      <c r="H42" s="280" t="s">
        <v>148</v>
      </c>
      <c r="I42" s="280"/>
      <c r="J42" s="280"/>
      <c r="K42" s="297"/>
      <c r="L42" s="297"/>
      <c r="M42" s="297"/>
    </row>
    <row r="43" spans="1:13" ht="13.8" thickBot="1" x14ac:dyDescent="0.3">
      <c r="A43" s="490" t="s">
        <v>153</v>
      </c>
      <c r="B43" s="490"/>
      <c r="C43" s="490"/>
      <c r="D43" s="490"/>
      <c r="F43" s="371">
        <f>SUM(F38:F42)</f>
        <v>9.7103999999999982E-2</v>
      </c>
      <c r="G43" s="372">
        <f>SUM(G38:G42)</f>
        <v>9.4774999999999984E-2</v>
      </c>
      <c r="H43" s="280" t="s">
        <v>148</v>
      </c>
      <c r="I43" s="280"/>
      <c r="J43" s="280"/>
      <c r="K43" s="297"/>
      <c r="L43" s="297"/>
      <c r="M43" s="297"/>
    </row>
    <row r="44" spans="1:13" ht="13.8" thickTop="1" x14ac:dyDescent="0.25">
      <c r="A44" s="492"/>
      <c r="B44" s="492"/>
      <c r="C44" s="492"/>
      <c r="D44" s="492"/>
      <c r="F44" s="369"/>
      <c r="G44" s="370"/>
      <c r="H44" s="297"/>
      <c r="I44" s="297"/>
      <c r="J44" s="297"/>
      <c r="K44" s="297"/>
      <c r="L44" s="297"/>
      <c r="M44" s="297"/>
    </row>
    <row r="45" spans="1:13" x14ac:dyDescent="0.25">
      <c r="A45" s="492" t="s">
        <v>154</v>
      </c>
      <c r="B45" s="492"/>
      <c r="C45" s="492"/>
      <c r="D45" s="492"/>
      <c r="F45" s="379">
        <v>0.111197</v>
      </c>
      <c r="G45" s="370">
        <f>+F45</f>
        <v>0.111197</v>
      </c>
      <c r="H45" s="297" t="s">
        <v>148</v>
      </c>
      <c r="I45" s="297"/>
      <c r="J45" s="297"/>
      <c r="K45" s="297"/>
      <c r="L45" s="297"/>
      <c r="M45" s="297"/>
    </row>
    <row r="46" spans="1:13" x14ac:dyDescent="0.25">
      <c r="A46" s="493" t="s">
        <v>149</v>
      </c>
      <c r="B46" s="493"/>
      <c r="C46" s="493"/>
      <c r="D46" s="493"/>
      <c r="F46" s="379">
        <f>+F39</f>
        <v>9.3700000000000001E-4</v>
      </c>
      <c r="G46" s="370">
        <f>+G39</f>
        <v>9.3700000000000001E-4</v>
      </c>
      <c r="H46" s="297" t="s">
        <v>148</v>
      </c>
      <c r="I46" s="297"/>
      <c r="J46" s="297"/>
      <c r="K46" s="297"/>
      <c r="L46" s="297"/>
      <c r="M46" s="297"/>
    </row>
    <row r="47" spans="1:13" x14ac:dyDescent="0.25">
      <c r="A47" s="493" t="s">
        <v>150</v>
      </c>
      <c r="B47" s="493"/>
      <c r="C47" s="493"/>
      <c r="D47" s="493"/>
      <c r="F47" s="379">
        <f t="shared" ref="F47:F49" si="22">+F40</f>
        <v>3.6039999999999996E-3</v>
      </c>
      <c r="G47" s="370">
        <f>+F47</f>
        <v>3.6039999999999996E-3</v>
      </c>
      <c r="H47" s="297" t="s">
        <v>148</v>
      </c>
      <c r="I47" s="297"/>
      <c r="J47" s="297"/>
      <c r="K47" s="297"/>
      <c r="L47" s="297"/>
      <c r="M47" s="297"/>
    </row>
    <row r="48" spans="1:13" x14ac:dyDescent="0.25">
      <c r="A48" s="493" t="s">
        <v>155</v>
      </c>
      <c r="B48" s="493"/>
      <c r="C48" s="493"/>
      <c r="D48" s="493"/>
      <c r="F48" s="379">
        <f t="shared" si="22"/>
        <v>0</v>
      </c>
      <c r="G48" s="370">
        <f>+F48</f>
        <v>0</v>
      </c>
      <c r="H48" s="280" t="s">
        <v>148</v>
      </c>
      <c r="I48" s="280"/>
      <c r="J48" s="280"/>
      <c r="K48" s="297"/>
      <c r="L48" s="297"/>
      <c r="M48" s="297"/>
    </row>
    <row r="49" spans="1:19" x14ac:dyDescent="0.25">
      <c r="A49" s="493" t="s">
        <v>152</v>
      </c>
      <c r="B49" s="493"/>
      <c r="C49" s="493"/>
      <c r="D49" s="493"/>
      <c r="F49" s="379">
        <f t="shared" si="22"/>
        <v>1.201E-3</v>
      </c>
      <c r="G49" s="381">
        <f>'Summary of Rates'!E11</f>
        <v>-1.1280000000000001E-3</v>
      </c>
      <c r="H49" s="280" t="s">
        <v>148</v>
      </c>
      <c r="I49" s="280"/>
      <c r="J49" s="280"/>
      <c r="K49" s="297"/>
      <c r="L49" s="297"/>
      <c r="M49" s="297"/>
    </row>
    <row r="50" spans="1:19" ht="13.8" thickBot="1" x14ac:dyDescent="0.3">
      <c r="A50" s="490" t="s">
        <v>156</v>
      </c>
      <c r="B50" s="490"/>
      <c r="C50" s="490"/>
      <c r="D50" s="490"/>
      <c r="F50" s="371">
        <f>SUM(F45:F49)</f>
        <v>0.11693899999999999</v>
      </c>
      <c r="G50" s="372">
        <f>SUM(G45:G49)</f>
        <v>0.11460999999999999</v>
      </c>
      <c r="H50" s="280" t="s">
        <v>148</v>
      </c>
      <c r="I50" s="280"/>
      <c r="J50" s="280"/>
      <c r="K50" s="297"/>
      <c r="L50" s="297"/>
      <c r="M50" s="297"/>
    </row>
    <row r="51" spans="1:19" ht="13.8" thickTop="1" x14ac:dyDescent="0.25">
      <c r="A51" s="492"/>
      <c r="B51" s="492"/>
      <c r="C51" s="492"/>
      <c r="D51" s="492"/>
      <c r="F51" s="369"/>
      <c r="G51" s="370"/>
      <c r="H51" s="280"/>
      <c r="I51" s="280"/>
      <c r="J51" s="280"/>
      <c r="K51" s="297"/>
      <c r="L51" s="297"/>
      <c r="M51" s="297"/>
    </row>
    <row r="52" spans="1:19" x14ac:dyDescent="0.25">
      <c r="A52" s="490" t="s">
        <v>163</v>
      </c>
      <c r="B52" s="490"/>
      <c r="C52" s="490"/>
      <c r="D52" s="490"/>
      <c r="F52" s="379">
        <v>-7.4060000000000003E-3</v>
      </c>
      <c r="G52" s="370">
        <v>-7.4060000000000003E-3</v>
      </c>
      <c r="H52" s="280" t="s">
        <v>148</v>
      </c>
      <c r="I52" s="280"/>
      <c r="J52" s="280"/>
      <c r="K52" s="297"/>
      <c r="L52" s="297"/>
      <c r="M52" s="297"/>
    </row>
    <row r="53" spans="1:19" x14ac:dyDescent="0.25">
      <c r="A53" s="490" t="s">
        <v>161</v>
      </c>
      <c r="B53" s="490"/>
      <c r="C53" s="490"/>
      <c r="D53" s="490"/>
      <c r="F53" s="379">
        <v>0</v>
      </c>
      <c r="G53" s="370">
        <f>+F53</f>
        <v>0</v>
      </c>
      <c r="H53" s="280" t="s">
        <v>148</v>
      </c>
      <c r="K53" s="297"/>
      <c r="L53" s="297"/>
      <c r="M53" s="297"/>
    </row>
    <row r="54" spans="1:19" x14ac:dyDescent="0.25">
      <c r="A54" s="492"/>
      <c r="B54" s="492"/>
      <c r="C54" s="492"/>
      <c r="D54" s="492"/>
      <c r="F54" s="379"/>
      <c r="G54" s="370"/>
      <c r="I54" s="297"/>
      <c r="J54" s="297"/>
      <c r="K54" s="297"/>
      <c r="L54" s="297"/>
      <c r="M54" s="297"/>
    </row>
    <row r="55" spans="1:19" x14ac:dyDescent="0.25">
      <c r="A55" s="492" t="s">
        <v>538</v>
      </c>
      <c r="B55" s="492"/>
      <c r="C55" s="492"/>
      <c r="D55" s="492"/>
      <c r="F55" s="379"/>
      <c r="G55" s="370"/>
      <c r="H55" s="297" t="s">
        <v>148</v>
      </c>
      <c r="I55" s="297"/>
      <c r="J55" s="297"/>
      <c r="K55" s="297"/>
      <c r="L55" s="297"/>
      <c r="M55" s="297"/>
    </row>
    <row r="56" spans="1:19" x14ac:dyDescent="0.25">
      <c r="A56" s="493" t="s">
        <v>157</v>
      </c>
      <c r="B56" s="493"/>
      <c r="C56" s="493"/>
      <c r="D56" s="493"/>
      <c r="E56" s="328"/>
      <c r="F56" s="379">
        <v>0</v>
      </c>
      <c r="G56" s="370">
        <f>+F56</f>
        <v>0</v>
      </c>
      <c r="H56" s="297" t="s">
        <v>148</v>
      </c>
      <c r="I56" s="280"/>
      <c r="J56" s="280"/>
      <c r="K56" s="280"/>
      <c r="L56" s="280"/>
      <c r="M56" s="280"/>
      <c r="N56" s="328"/>
      <c r="O56" s="328"/>
      <c r="P56" s="328"/>
      <c r="Q56" s="328"/>
      <c r="R56" s="328"/>
      <c r="S56" s="328"/>
    </row>
    <row r="57" spans="1:19" x14ac:dyDescent="0.25">
      <c r="A57" s="493" t="s">
        <v>158</v>
      </c>
      <c r="B57" s="493"/>
      <c r="C57" s="493"/>
      <c r="D57" s="493"/>
      <c r="F57" s="379">
        <v>-2.4910000000000002E-3</v>
      </c>
      <c r="G57" s="370">
        <f>+F57</f>
        <v>-2.4910000000000002E-3</v>
      </c>
      <c r="H57" s="280" t="s">
        <v>148</v>
      </c>
      <c r="I57" s="280"/>
      <c r="J57" s="280"/>
      <c r="K57" s="297"/>
      <c r="L57" s="297"/>
      <c r="M57" s="297"/>
    </row>
    <row r="58" spans="1:19" x14ac:dyDescent="0.25">
      <c r="A58" s="493" t="s">
        <v>159</v>
      </c>
      <c r="B58" s="493"/>
      <c r="C58" s="493"/>
      <c r="D58" s="493"/>
      <c r="F58" s="379">
        <v>6.0750000000000005E-3</v>
      </c>
      <c r="G58" s="370">
        <f>+F58</f>
        <v>6.0750000000000005E-3</v>
      </c>
      <c r="H58" s="280" t="s">
        <v>148</v>
      </c>
      <c r="I58" s="280"/>
      <c r="J58" s="280"/>
      <c r="K58" s="316"/>
      <c r="L58" s="297"/>
      <c r="M58" s="297"/>
    </row>
    <row r="59" spans="1:19" x14ac:dyDescent="0.25">
      <c r="A59" s="493" t="s">
        <v>160</v>
      </c>
      <c r="B59" s="493"/>
      <c r="C59" s="493"/>
      <c r="D59" s="493"/>
      <c r="F59" s="379">
        <v>-3.4600000000000001E-4</v>
      </c>
      <c r="G59" s="370">
        <f t="shared" ref="G59:G60" si="23">+F59</f>
        <v>-3.4600000000000001E-4</v>
      </c>
      <c r="H59" s="280" t="s">
        <v>148</v>
      </c>
      <c r="I59" s="280"/>
      <c r="J59" s="280"/>
      <c r="K59" s="297"/>
      <c r="L59" s="297"/>
      <c r="M59" s="297"/>
    </row>
    <row r="60" spans="1:19" x14ac:dyDescent="0.25">
      <c r="A60" s="493" t="s">
        <v>162</v>
      </c>
      <c r="B60" s="493"/>
      <c r="C60" s="493"/>
      <c r="D60" s="493"/>
      <c r="F60" s="380">
        <v>-3.4999999999999997E-5</v>
      </c>
      <c r="G60" s="370">
        <f t="shared" si="23"/>
        <v>-3.4999999999999997E-5</v>
      </c>
      <c r="H60" s="280" t="s">
        <v>148</v>
      </c>
      <c r="I60" s="280"/>
      <c r="J60" s="280"/>
      <c r="K60" s="297"/>
      <c r="L60" s="297"/>
      <c r="M60" s="297"/>
    </row>
    <row r="61" spans="1:19" ht="13.8" thickBot="1" x14ac:dyDescent="0.3">
      <c r="A61" s="490" t="s">
        <v>539</v>
      </c>
      <c r="B61" s="490"/>
      <c r="C61" s="490"/>
      <c r="D61" s="490"/>
      <c r="F61" s="371">
        <f>SUM(F56:F60)</f>
        <v>3.2030000000000006E-3</v>
      </c>
      <c r="G61" s="372">
        <f>SUM(G56:G60)</f>
        <v>3.2030000000000006E-3</v>
      </c>
      <c r="H61" s="280" t="s">
        <v>148</v>
      </c>
    </row>
    <row r="62" spans="1:19" ht="13.8" thickTop="1" x14ac:dyDescent="0.25">
      <c r="A62" s="492"/>
      <c r="B62" s="492"/>
      <c r="C62" s="492"/>
      <c r="D62" s="492"/>
      <c r="F62" s="367"/>
      <c r="G62" s="368"/>
    </row>
    <row r="63" spans="1:19" x14ac:dyDescent="0.25">
      <c r="A63" s="490" t="s">
        <v>540</v>
      </c>
      <c r="B63" s="490"/>
      <c r="C63" s="490"/>
      <c r="D63" s="490"/>
      <c r="F63" s="373">
        <f>SUM(F43,F52:F53,F61)</f>
        <v>9.2900999999999984E-2</v>
      </c>
      <c r="G63" s="374">
        <f>SUM(G43,G52:G53,G61)</f>
        <v>9.0571999999999986E-2</v>
      </c>
      <c r="H63" s="280" t="s">
        <v>148</v>
      </c>
    </row>
    <row r="64" spans="1:19" x14ac:dyDescent="0.25">
      <c r="A64" s="490" t="s">
        <v>541</v>
      </c>
      <c r="B64" s="490"/>
      <c r="C64" s="490"/>
      <c r="D64" s="490"/>
      <c r="F64" s="375">
        <f>SUM(F50,F52:F53,F61)</f>
        <v>0.11273599999999999</v>
      </c>
      <c r="G64" s="376">
        <f>SUM(G50,G52:G53,G61)</f>
        <v>0.11040699999999999</v>
      </c>
      <c r="H64" s="280" t="s">
        <v>148</v>
      </c>
    </row>
    <row r="68" spans="1:19" x14ac:dyDescent="0.25">
      <c r="A68" s="494" t="s">
        <v>542</v>
      </c>
      <c r="B68" s="494"/>
      <c r="C68" s="494"/>
      <c r="D68" s="494"/>
    </row>
    <row r="69" spans="1:19" ht="52.8" x14ac:dyDescent="0.25">
      <c r="A69" s="336"/>
      <c r="B69" s="336" t="s">
        <v>543</v>
      </c>
      <c r="C69" s="336" t="s">
        <v>544</v>
      </c>
      <c r="D69" s="336" t="s">
        <v>545</v>
      </c>
      <c r="E69" s="336"/>
      <c r="F69" s="336"/>
      <c r="G69" s="336"/>
      <c r="H69" s="336"/>
      <c r="I69" s="336"/>
      <c r="J69" s="336"/>
      <c r="K69" s="336"/>
      <c r="L69" s="336"/>
      <c r="M69" s="336"/>
      <c r="N69" s="336"/>
      <c r="O69" s="336"/>
      <c r="P69" s="336"/>
      <c r="Q69" s="336"/>
      <c r="R69" s="336"/>
      <c r="S69" s="336"/>
    </row>
    <row r="70" spans="1:19" x14ac:dyDescent="0.25">
      <c r="A70" s="277" t="str">
        <f t="shared" ref="A70:A81" si="24">+A8</f>
        <v>January</v>
      </c>
      <c r="B70" s="337">
        <v>1234636000</v>
      </c>
      <c r="C70" s="337">
        <v>1016496</v>
      </c>
      <c r="D70" s="287">
        <f>ROUND(+B70/C70,0)</f>
        <v>1215</v>
      </c>
    </row>
    <row r="71" spans="1:19" x14ac:dyDescent="0.25">
      <c r="A71" s="277" t="str">
        <f t="shared" si="24"/>
        <v>February</v>
      </c>
      <c r="B71" s="337">
        <v>1029270000</v>
      </c>
      <c r="C71" s="337">
        <v>1017516</v>
      </c>
      <c r="D71" s="287">
        <f t="shared" ref="D71:D81" si="25">ROUND(+B71/C71,0)</f>
        <v>1012</v>
      </c>
    </row>
    <row r="72" spans="1:19" x14ac:dyDescent="0.25">
      <c r="A72" s="277" t="str">
        <f t="shared" si="24"/>
        <v>March</v>
      </c>
      <c r="B72" s="337">
        <v>1024363000</v>
      </c>
      <c r="C72" s="337">
        <v>1018388</v>
      </c>
      <c r="D72" s="287">
        <f t="shared" si="25"/>
        <v>1006</v>
      </c>
    </row>
    <row r="73" spans="1:19" x14ac:dyDescent="0.25">
      <c r="A73" s="277" t="str">
        <f t="shared" si="24"/>
        <v>April</v>
      </c>
      <c r="B73" s="337">
        <v>843593000</v>
      </c>
      <c r="C73" s="337">
        <v>1019192</v>
      </c>
      <c r="D73" s="287">
        <f t="shared" si="25"/>
        <v>828</v>
      </c>
    </row>
    <row r="74" spans="1:19" x14ac:dyDescent="0.25">
      <c r="A74" s="277" t="str">
        <f t="shared" si="24"/>
        <v>May</v>
      </c>
      <c r="B74" s="337">
        <v>721943000</v>
      </c>
      <c r="C74" s="337">
        <v>1008265</v>
      </c>
      <c r="D74" s="287">
        <f t="shared" si="25"/>
        <v>716</v>
      </c>
    </row>
    <row r="75" spans="1:19" x14ac:dyDescent="0.25">
      <c r="A75" s="277" t="str">
        <f t="shared" si="24"/>
        <v>June</v>
      </c>
      <c r="B75" s="337">
        <v>667129000</v>
      </c>
      <c r="C75" s="337">
        <v>1008940</v>
      </c>
      <c r="D75" s="287">
        <f t="shared" si="25"/>
        <v>661</v>
      </c>
    </row>
    <row r="76" spans="1:19" x14ac:dyDescent="0.25">
      <c r="A76" s="277" t="str">
        <f t="shared" si="24"/>
        <v>July</v>
      </c>
      <c r="B76" s="337">
        <v>680085000</v>
      </c>
      <c r="C76" s="337">
        <v>1009438</v>
      </c>
      <c r="D76" s="287">
        <f t="shared" si="25"/>
        <v>674</v>
      </c>
    </row>
    <row r="77" spans="1:19" x14ac:dyDescent="0.25">
      <c r="A77" s="277" t="str">
        <f t="shared" si="24"/>
        <v>August</v>
      </c>
      <c r="B77" s="337">
        <v>674003000</v>
      </c>
      <c r="C77" s="337">
        <v>1010258</v>
      </c>
      <c r="D77" s="287">
        <f t="shared" si="25"/>
        <v>667</v>
      </c>
    </row>
    <row r="78" spans="1:19" x14ac:dyDescent="0.25">
      <c r="A78" s="277" t="str">
        <f t="shared" si="24"/>
        <v>September</v>
      </c>
      <c r="B78" s="337">
        <v>667633000</v>
      </c>
      <c r="C78" s="337">
        <v>1011360</v>
      </c>
      <c r="D78" s="287">
        <f t="shared" si="25"/>
        <v>660</v>
      </c>
    </row>
    <row r="79" spans="1:19" x14ac:dyDescent="0.25">
      <c r="A79" s="277" t="str">
        <f t="shared" si="24"/>
        <v>October</v>
      </c>
      <c r="B79" s="337">
        <v>813086000</v>
      </c>
      <c r="C79" s="337">
        <v>1012833</v>
      </c>
      <c r="D79" s="287">
        <f t="shared" si="25"/>
        <v>803</v>
      </c>
    </row>
    <row r="80" spans="1:19" x14ac:dyDescent="0.25">
      <c r="A80" s="277" t="str">
        <f t="shared" si="24"/>
        <v>November</v>
      </c>
      <c r="B80" s="337">
        <v>1005285000</v>
      </c>
      <c r="C80" s="337">
        <v>1014205</v>
      </c>
      <c r="D80" s="287">
        <f t="shared" si="25"/>
        <v>991</v>
      </c>
    </row>
    <row r="81" spans="1:4" x14ac:dyDescent="0.25">
      <c r="A81" s="277" t="str">
        <f t="shared" si="24"/>
        <v>December</v>
      </c>
      <c r="B81" s="337">
        <v>1276276000</v>
      </c>
      <c r="C81" s="337">
        <v>1015301</v>
      </c>
      <c r="D81" s="287">
        <f t="shared" si="25"/>
        <v>1257</v>
      </c>
    </row>
    <row r="82" spans="1:4" x14ac:dyDescent="0.25">
      <c r="A82" s="277" t="s">
        <v>84</v>
      </c>
      <c r="B82" s="287">
        <f>SUM(B70:B81)</f>
        <v>10637302000</v>
      </c>
      <c r="C82" s="287">
        <f>SUM(C70:C81)</f>
        <v>12162192</v>
      </c>
      <c r="D82" s="287">
        <f>SUM(D70:D81)</f>
        <v>10490</v>
      </c>
    </row>
    <row r="83" spans="1:4" x14ac:dyDescent="0.25">
      <c r="D83" s="287"/>
    </row>
    <row r="84" spans="1:4" x14ac:dyDescent="0.25">
      <c r="A84" s="277" t="s">
        <v>286</v>
      </c>
      <c r="B84" s="287"/>
      <c r="C84" s="287"/>
      <c r="D84" s="287">
        <f>ROUND(AVERAGE(D70:D81),0)</f>
        <v>874</v>
      </c>
    </row>
    <row r="85" spans="1:4" x14ac:dyDescent="0.25">
      <c r="D85" s="287"/>
    </row>
    <row r="86" spans="1:4" x14ac:dyDescent="0.25">
      <c r="D86" s="287"/>
    </row>
  </sheetData>
  <mergeCells count="38">
    <mergeCell ref="A62:D62"/>
    <mergeCell ref="A63:D63"/>
    <mergeCell ref="A64:D64"/>
    <mergeCell ref="A68:D68"/>
    <mergeCell ref="A1:S1"/>
    <mergeCell ref="A2:S2"/>
    <mergeCell ref="A3:S3"/>
    <mergeCell ref="A4:S4"/>
    <mergeCell ref="A56:D56"/>
    <mergeCell ref="A57:D57"/>
    <mergeCell ref="A58:D58"/>
    <mergeCell ref="A59:D59"/>
    <mergeCell ref="A60:D60"/>
    <mergeCell ref="A61:D61"/>
    <mergeCell ref="A50:D50"/>
    <mergeCell ref="A51:D51"/>
    <mergeCell ref="A52:D52"/>
    <mergeCell ref="A53:D53"/>
    <mergeCell ref="A54:D54"/>
    <mergeCell ref="A55:D55"/>
    <mergeCell ref="A44:D44"/>
    <mergeCell ref="A45:D45"/>
    <mergeCell ref="A46:D46"/>
    <mergeCell ref="A47:D47"/>
    <mergeCell ref="A48:D48"/>
    <mergeCell ref="A49:D49"/>
    <mergeCell ref="A43:D43"/>
    <mergeCell ref="C6:N6"/>
    <mergeCell ref="A33:D33"/>
    <mergeCell ref="A34:D34"/>
    <mergeCell ref="A35:D35"/>
    <mergeCell ref="A36:D36"/>
    <mergeCell ref="A37:D37"/>
    <mergeCell ref="A38:D38"/>
    <mergeCell ref="A39:D39"/>
    <mergeCell ref="A40:D40"/>
    <mergeCell ref="A41:D41"/>
    <mergeCell ref="A42:D42"/>
  </mergeCells>
  <printOptions horizontalCentered="1"/>
  <pageMargins left="0.25" right="0.25" top="0.75" bottom="0.75" header="0.3" footer="0.3"/>
  <pageSetup scale="58" orientation="landscape" blackAndWhite="1" r:id="rId1"/>
  <headerFooter>
    <oddHeader>&amp;RAdvice No. 2018-xx
Exhibit No. 16</oddHeader>
    <oddFooter>&amp;L&amp;F
&amp;A&amp;R&amp;D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46"/>
  <sheetViews>
    <sheetView zoomScale="110" zoomScaleNormal="110" workbookViewId="0">
      <pane xSplit="3" ySplit="7" topLeftCell="D8" activePane="bottomRight" state="frozen"/>
      <selection activeCell="C48" sqref="C48"/>
      <selection pane="topRight" activeCell="C48" sqref="C48"/>
      <selection pane="bottomLeft" activeCell="C48" sqref="C48"/>
      <selection pane="bottomRight" activeCell="C48" sqref="C48"/>
    </sheetView>
  </sheetViews>
  <sheetFormatPr defaultColWidth="8.88671875" defaultRowHeight="13.2" x14ac:dyDescent="0.25"/>
  <cols>
    <col min="1" max="1" width="4.44140625" style="297" bestFit="1" customWidth="1"/>
    <col min="2" max="2" width="11.6640625" style="297" bestFit="1" customWidth="1"/>
    <col min="3" max="3" width="21" style="297" bestFit="1" customWidth="1"/>
    <col min="4" max="4" width="15.109375" style="297" bestFit="1" customWidth="1"/>
    <col min="5" max="5" width="10.44140625" style="297" bestFit="1" customWidth="1"/>
    <col min="6" max="6" width="17.6640625" style="297" bestFit="1" customWidth="1"/>
    <col min="7" max="7" width="3.33203125" style="297" customWidth="1"/>
    <col min="8" max="8" width="11.5546875" style="297" bestFit="1" customWidth="1"/>
    <col min="9" max="9" width="11.6640625" style="297" bestFit="1" customWidth="1"/>
    <col min="10" max="10" width="2.88671875" style="297" customWidth="1"/>
    <col min="11" max="11" width="15.109375" style="297" bestFit="1" customWidth="1"/>
    <col min="12" max="12" width="13.33203125" style="297" bestFit="1" customWidth="1"/>
    <col min="13" max="14" width="8.88671875" style="277"/>
    <col min="15" max="16384" width="8.88671875" style="297"/>
  </cols>
  <sheetData>
    <row r="1" spans="1:14" x14ac:dyDescent="0.25">
      <c r="A1" s="496" t="s">
        <v>0</v>
      </c>
      <c r="B1" s="496"/>
      <c r="C1" s="496"/>
      <c r="D1" s="496"/>
      <c r="E1" s="496"/>
      <c r="F1" s="496"/>
      <c r="G1" s="496"/>
      <c r="H1" s="496"/>
      <c r="I1" s="496"/>
      <c r="J1" s="496"/>
      <c r="K1" s="496"/>
      <c r="L1" s="496"/>
    </row>
    <row r="2" spans="1:14" x14ac:dyDescent="0.25">
      <c r="A2" s="489" t="str">
        <f>'Delivery Rate Change Calc'!A2:H2</f>
        <v>2018 Electric Decoupling Filing</v>
      </c>
      <c r="B2" s="489"/>
      <c r="C2" s="489"/>
      <c r="D2" s="489"/>
      <c r="E2" s="489"/>
      <c r="F2" s="489"/>
      <c r="G2" s="489"/>
      <c r="H2" s="489"/>
      <c r="I2" s="489"/>
      <c r="J2" s="489"/>
      <c r="K2" s="489"/>
      <c r="L2" s="489"/>
    </row>
    <row r="3" spans="1:14" x14ac:dyDescent="0.25">
      <c r="A3" s="496" t="s">
        <v>557</v>
      </c>
      <c r="B3" s="496"/>
      <c r="C3" s="496"/>
      <c r="D3" s="496"/>
      <c r="E3" s="496"/>
      <c r="F3" s="496"/>
      <c r="G3" s="496"/>
      <c r="H3" s="496"/>
      <c r="I3" s="496"/>
      <c r="J3" s="496"/>
      <c r="K3" s="496"/>
      <c r="L3" s="496"/>
    </row>
    <row r="4" spans="1:14" x14ac:dyDescent="0.25">
      <c r="A4" s="496" t="str">
        <f>'Delivery Rate Change Calc'!A4:H4</f>
        <v>Proposed Effective May 1, 2018</v>
      </c>
      <c r="B4" s="496"/>
      <c r="C4" s="496"/>
      <c r="D4" s="496"/>
      <c r="E4" s="496"/>
      <c r="F4" s="496"/>
      <c r="G4" s="496"/>
      <c r="H4" s="496"/>
      <c r="I4" s="496"/>
      <c r="J4" s="496"/>
      <c r="K4" s="496"/>
      <c r="L4" s="496"/>
    </row>
    <row r="5" spans="1:14" x14ac:dyDescent="0.25">
      <c r="A5" s="496"/>
      <c r="B5" s="496"/>
      <c r="C5" s="496"/>
      <c r="D5" s="496"/>
      <c r="E5" s="496"/>
      <c r="F5" s="496"/>
      <c r="G5" s="496"/>
      <c r="H5" s="496"/>
      <c r="I5" s="496"/>
      <c r="J5" s="496"/>
      <c r="K5" s="496"/>
      <c r="L5" s="496"/>
    </row>
    <row r="6" spans="1:14" x14ac:dyDescent="0.25">
      <c r="A6" s="278"/>
      <c r="B6" s="279"/>
      <c r="C6" s="279"/>
      <c r="D6" s="496" t="s">
        <v>553</v>
      </c>
      <c r="E6" s="496"/>
      <c r="F6" s="496"/>
      <c r="G6" s="280"/>
      <c r="H6" s="280"/>
      <c r="I6" s="280"/>
      <c r="J6" s="280"/>
      <c r="K6" s="280"/>
      <c r="L6" s="280"/>
    </row>
    <row r="7" spans="1:14" s="338" customFormat="1" ht="52.8" x14ac:dyDescent="0.25">
      <c r="A7" s="346" t="s">
        <v>56</v>
      </c>
      <c r="B7" s="346" t="s">
        <v>31</v>
      </c>
      <c r="C7" s="346" t="s">
        <v>209</v>
      </c>
      <c r="D7" s="347" t="s">
        <v>506</v>
      </c>
      <c r="E7" s="283" t="s">
        <v>546</v>
      </c>
      <c r="F7" s="284" t="s">
        <v>57</v>
      </c>
      <c r="G7" s="348"/>
      <c r="H7" s="347" t="s">
        <v>554</v>
      </c>
      <c r="I7" s="347" t="s">
        <v>555</v>
      </c>
      <c r="J7" s="348"/>
      <c r="K7" s="283" t="s">
        <v>547</v>
      </c>
      <c r="L7" s="283" t="s">
        <v>558</v>
      </c>
      <c r="M7" s="277"/>
      <c r="N7" s="277"/>
    </row>
    <row r="8" spans="1:14" s="338" customFormat="1" ht="39.6" x14ac:dyDescent="0.25">
      <c r="A8" s="346"/>
      <c r="B8" s="346"/>
      <c r="C8" s="346"/>
      <c r="D8" s="300" t="s">
        <v>9</v>
      </c>
      <c r="E8" s="349" t="s">
        <v>10</v>
      </c>
      <c r="F8" s="300" t="s">
        <v>11</v>
      </c>
      <c r="G8" s="300"/>
      <c r="H8" s="300" t="s">
        <v>12</v>
      </c>
      <c r="I8" s="348" t="s">
        <v>13</v>
      </c>
      <c r="J8" s="300"/>
      <c r="K8" s="300" t="s">
        <v>548</v>
      </c>
      <c r="L8" s="300" t="s">
        <v>549</v>
      </c>
      <c r="M8" s="277"/>
      <c r="N8" s="277"/>
    </row>
    <row r="9" spans="1:14" s="338" customFormat="1" x14ac:dyDescent="0.25">
      <c r="A9" s="279">
        <v>1</v>
      </c>
      <c r="B9" s="279">
        <v>7</v>
      </c>
      <c r="C9" s="280"/>
      <c r="D9" s="342">
        <v>10637302000</v>
      </c>
      <c r="E9" s="301"/>
      <c r="F9" s="343">
        <v>1159444000</v>
      </c>
      <c r="G9" s="348"/>
      <c r="H9" s="354">
        <v>1.201E-3</v>
      </c>
      <c r="I9" s="356">
        <f>'Summary of Rates'!E11</f>
        <v>-1.1280000000000001E-3</v>
      </c>
      <c r="J9" s="348"/>
      <c r="K9" s="302">
        <f>ROUND(D9*H9,-3)</f>
        <v>12775000</v>
      </c>
      <c r="L9" s="302">
        <f>ROUND(D9*I9,-3)</f>
        <v>-11999000</v>
      </c>
      <c r="M9" s="277"/>
      <c r="N9" s="277"/>
    </row>
    <row r="10" spans="1:14" s="338" customFormat="1" x14ac:dyDescent="0.25">
      <c r="A10" s="279">
        <f t="shared" ref="A10:A42" si="0">+A9+1</f>
        <v>2</v>
      </c>
      <c r="B10" s="278" t="s">
        <v>282</v>
      </c>
      <c r="C10" s="280"/>
      <c r="D10" s="342">
        <v>2067000</v>
      </c>
      <c r="E10" s="301"/>
      <c r="F10" s="343">
        <v>176000</v>
      </c>
      <c r="G10" s="348"/>
      <c r="H10" s="354">
        <f>H13</f>
        <v>1.335E-3</v>
      </c>
      <c r="I10" s="356">
        <f>'Summary of Rates'!E17</f>
        <v>1.524E-3</v>
      </c>
      <c r="J10" s="348"/>
      <c r="K10" s="302">
        <f>ROUND(D10*H10,-3)</f>
        <v>3000</v>
      </c>
      <c r="L10" s="302">
        <f>ROUND(D10*I10,-3)</f>
        <v>3000</v>
      </c>
      <c r="M10" s="277"/>
      <c r="N10" s="277"/>
    </row>
    <row r="11" spans="1:14" x14ac:dyDescent="0.25">
      <c r="A11" s="279">
        <f t="shared" si="0"/>
        <v>3</v>
      </c>
      <c r="B11" s="279"/>
      <c r="C11" s="280" t="s">
        <v>77</v>
      </c>
      <c r="D11" s="305">
        <f>SUM(D9:D10)</f>
        <v>10639369000</v>
      </c>
      <c r="E11" s="301"/>
      <c r="F11" s="306">
        <f>SUM(F9:F10)</f>
        <v>1159620000</v>
      </c>
      <c r="G11" s="348"/>
      <c r="H11" s="350"/>
      <c r="I11" s="350"/>
      <c r="J11" s="348"/>
      <c r="K11" s="306">
        <f>SUM(K9:K10)</f>
        <v>12778000</v>
      </c>
      <c r="L11" s="306">
        <f>SUM(L9:L10)</f>
        <v>-11996000</v>
      </c>
    </row>
    <row r="12" spans="1:14" x14ac:dyDescent="0.25">
      <c r="A12" s="279">
        <f t="shared" si="0"/>
        <v>4</v>
      </c>
      <c r="B12" s="279"/>
      <c r="C12" s="280"/>
      <c r="D12" s="301"/>
      <c r="E12" s="301"/>
      <c r="F12" s="302"/>
      <c r="G12" s="351"/>
      <c r="H12" s="350"/>
      <c r="I12" s="350"/>
      <c r="J12" s="351"/>
      <c r="K12" s="302"/>
      <c r="L12" s="302"/>
    </row>
    <row r="13" spans="1:14" x14ac:dyDescent="0.25">
      <c r="A13" s="279">
        <f t="shared" si="0"/>
        <v>5</v>
      </c>
      <c r="B13" s="278" t="s">
        <v>550</v>
      </c>
      <c r="C13" s="280"/>
      <c r="D13" s="342">
        <v>253017000</v>
      </c>
      <c r="E13" s="301"/>
      <c r="F13" s="343">
        <v>25376000</v>
      </c>
      <c r="G13" s="351"/>
      <c r="H13" s="354">
        <v>1.335E-3</v>
      </c>
      <c r="I13" s="356">
        <f>'Summary of Rates'!E14</f>
        <v>1.369E-3</v>
      </c>
      <c r="J13" s="351"/>
      <c r="K13" s="302">
        <f>ROUND(D13*H13,-3)</f>
        <v>338000</v>
      </c>
      <c r="L13" s="302">
        <f>ROUND(D13*I13,-3)</f>
        <v>346000</v>
      </c>
    </row>
    <row r="14" spans="1:14" x14ac:dyDescent="0.25">
      <c r="A14" s="279">
        <f t="shared" si="0"/>
        <v>6</v>
      </c>
      <c r="B14" s="279">
        <v>24</v>
      </c>
      <c r="C14" s="280"/>
      <c r="D14" s="342">
        <v>2759020000</v>
      </c>
      <c r="E14" s="301"/>
      <c r="F14" s="343">
        <v>276708000</v>
      </c>
      <c r="G14" s="351"/>
      <c r="H14" s="354">
        <f>+H13</f>
        <v>1.335E-3</v>
      </c>
      <c r="I14" s="356">
        <f>'Summary of Rates'!E14</f>
        <v>1.369E-3</v>
      </c>
      <c r="J14" s="351"/>
      <c r="K14" s="302">
        <f>ROUND(D14*H14,-3)</f>
        <v>3683000</v>
      </c>
      <c r="L14" s="302">
        <f>ROUND(D14*I14,-3)</f>
        <v>3777000</v>
      </c>
    </row>
    <row r="15" spans="1:14" x14ac:dyDescent="0.25">
      <c r="A15" s="279">
        <f t="shared" si="0"/>
        <v>7</v>
      </c>
      <c r="B15" s="278">
        <v>11</v>
      </c>
      <c r="C15" s="280"/>
      <c r="D15" s="342">
        <v>151312000</v>
      </c>
      <c r="E15" s="301"/>
      <c r="F15" s="343">
        <v>14014000</v>
      </c>
      <c r="G15" s="351"/>
      <c r="H15" s="354">
        <v>1.335E-3</v>
      </c>
      <c r="I15" s="356">
        <f>'Summary of Rates'!E17</f>
        <v>1.524E-3</v>
      </c>
      <c r="J15" s="351"/>
      <c r="K15" s="302">
        <f>ROUND(D15*H15,-3)</f>
        <v>202000</v>
      </c>
      <c r="L15" s="302">
        <f>ROUND(D15*I15,-3)</f>
        <v>231000</v>
      </c>
    </row>
    <row r="16" spans="1:14" x14ac:dyDescent="0.25">
      <c r="A16" s="279">
        <f t="shared" si="0"/>
        <v>8</v>
      </c>
      <c r="B16" s="278">
        <v>25</v>
      </c>
      <c r="C16" s="280"/>
      <c r="D16" s="342">
        <v>2840201000</v>
      </c>
      <c r="E16" s="301"/>
      <c r="F16" s="343">
        <v>263057000</v>
      </c>
      <c r="G16" s="351"/>
      <c r="H16" s="354">
        <f>+H15</f>
        <v>1.335E-3</v>
      </c>
      <c r="I16" s="356">
        <f>'Summary of Rates'!E17</f>
        <v>1.524E-3</v>
      </c>
      <c r="J16" s="351"/>
      <c r="K16" s="302">
        <f>ROUND(D16*H16,-3)</f>
        <v>3792000</v>
      </c>
      <c r="L16" s="302">
        <f>ROUND(D16*I16,-3)</f>
        <v>4328000</v>
      </c>
    </row>
    <row r="17" spans="1:12" x14ac:dyDescent="0.25">
      <c r="A17" s="279">
        <f t="shared" si="0"/>
        <v>9</v>
      </c>
      <c r="B17" s="279">
        <v>12</v>
      </c>
      <c r="C17" s="280"/>
      <c r="D17" s="342">
        <v>20054000</v>
      </c>
      <c r="E17" s="301"/>
      <c r="F17" s="343"/>
      <c r="G17" s="351"/>
      <c r="H17" s="354">
        <v>0</v>
      </c>
      <c r="I17" s="356">
        <f>'Summary of Rates'!E24</f>
        <v>3.0400000000000002E-4</v>
      </c>
      <c r="J17" s="351"/>
      <c r="K17" s="302">
        <f t="shared" ref="K17:K18" si="1">ROUND(D17*H17,-3)</f>
        <v>0</v>
      </c>
      <c r="L17" s="302">
        <f t="shared" ref="L17:L18" si="2">ROUND(D17*I17,-3)</f>
        <v>6000</v>
      </c>
    </row>
    <row r="18" spans="1:12" s="277" customFormat="1" x14ac:dyDescent="0.25">
      <c r="A18" s="279">
        <f t="shared" si="0"/>
        <v>10</v>
      </c>
      <c r="B18" s="278" t="s">
        <v>551</v>
      </c>
      <c r="C18" s="280"/>
      <c r="D18" s="342">
        <v>1893734000</v>
      </c>
      <c r="E18" s="301"/>
      <c r="F18" s="343"/>
      <c r="G18" s="351"/>
      <c r="H18" s="354">
        <v>0</v>
      </c>
      <c r="I18" s="356">
        <f>'Summary of Rates'!E24</f>
        <v>3.0400000000000002E-4</v>
      </c>
      <c r="J18" s="351"/>
      <c r="K18" s="302">
        <f t="shared" si="1"/>
        <v>0</v>
      </c>
      <c r="L18" s="302">
        <f t="shared" si="2"/>
        <v>576000</v>
      </c>
    </row>
    <row r="19" spans="1:12" s="277" customFormat="1" x14ac:dyDescent="0.25">
      <c r="A19" s="279">
        <f t="shared" si="0"/>
        <v>11</v>
      </c>
      <c r="B19" s="279">
        <v>12</v>
      </c>
      <c r="C19" s="280"/>
      <c r="D19" s="342"/>
      <c r="E19" s="301">
        <v>47459</v>
      </c>
      <c r="F19" s="343">
        <v>1701000</v>
      </c>
      <c r="G19" s="351"/>
      <c r="H19" s="355">
        <v>-0.17</v>
      </c>
      <c r="I19" s="357">
        <f>'Summary of Rates'!E23</f>
        <v>-0.09</v>
      </c>
      <c r="J19" s="351"/>
      <c r="K19" s="302">
        <f>ROUND(E19*H19,-3)</f>
        <v>-8000</v>
      </c>
      <c r="L19" s="302">
        <f>ROUND(E19*I19,-3)</f>
        <v>-4000</v>
      </c>
    </row>
    <row r="20" spans="1:12" s="277" customFormat="1" x14ac:dyDescent="0.25">
      <c r="A20" s="279">
        <f t="shared" si="0"/>
        <v>12</v>
      </c>
      <c r="B20" s="278" t="s">
        <v>551</v>
      </c>
      <c r="C20" s="280"/>
      <c r="D20" s="342"/>
      <c r="E20" s="301">
        <v>4359242</v>
      </c>
      <c r="F20" s="343">
        <v>160642000</v>
      </c>
      <c r="G20" s="351"/>
      <c r="H20" s="355">
        <f>+H19</f>
        <v>-0.17</v>
      </c>
      <c r="I20" s="357">
        <f>'Summary of Rates'!E23</f>
        <v>-0.09</v>
      </c>
      <c r="J20" s="351"/>
      <c r="K20" s="302">
        <f>ROUND(E20*H20,-3)</f>
        <v>-741000</v>
      </c>
      <c r="L20" s="302">
        <f>ROUND(E20*I20,-3)</f>
        <v>-392000</v>
      </c>
    </row>
    <row r="21" spans="1:12" s="277" customFormat="1" x14ac:dyDescent="0.25">
      <c r="A21" s="279">
        <f t="shared" si="0"/>
        <v>13</v>
      </c>
      <c r="B21" s="279">
        <v>29</v>
      </c>
      <c r="C21" s="280"/>
      <c r="D21" s="342">
        <v>16193000</v>
      </c>
      <c r="E21" s="301"/>
      <c r="F21" s="343">
        <v>1323000</v>
      </c>
      <c r="G21" s="351"/>
      <c r="H21" s="354">
        <v>1.335E-3</v>
      </c>
      <c r="I21" s="356">
        <f>'Summary of Rates'!E17</f>
        <v>1.524E-3</v>
      </c>
      <c r="J21" s="351"/>
      <c r="K21" s="302">
        <f>ROUND(D21*H21,-3)</f>
        <v>22000</v>
      </c>
      <c r="L21" s="302">
        <f>ROUND(D21*I21,-3)</f>
        <v>25000</v>
      </c>
    </row>
    <row r="22" spans="1:12" s="277" customFormat="1" x14ac:dyDescent="0.25">
      <c r="A22" s="279">
        <f t="shared" si="0"/>
        <v>14</v>
      </c>
      <c r="B22" s="279"/>
      <c r="C22" s="352" t="s">
        <v>79</v>
      </c>
      <c r="D22" s="305">
        <f>SUM(D13:D21)</f>
        <v>7933531000</v>
      </c>
      <c r="E22" s="305">
        <f>SUM(E13:E21)</f>
        <v>4406701</v>
      </c>
      <c r="F22" s="306">
        <f>SUM(F13:F21)</f>
        <v>742821000</v>
      </c>
      <c r="G22" s="351"/>
      <c r="H22" s="350"/>
      <c r="I22" s="350"/>
      <c r="J22" s="351"/>
      <c r="K22" s="306">
        <f>SUM(K13:K21)</f>
        <v>7288000</v>
      </c>
      <c r="L22" s="306">
        <f>SUM(L13:L21)</f>
        <v>8893000</v>
      </c>
    </row>
    <row r="23" spans="1:12" s="277" customFormat="1" x14ac:dyDescent="0.25">
      <c r="A23" s="279">
        <f t="shared" si="0"/>
        <v>15</v>
      </c>
      <c r="B23" s="279"/>
      <c r="C23" s="280"/>
      <c r="D23" s="301"/>
      <c r="E23" s="301"/>
      <c r="F23" s="302"/>
      <c r="G23" s="351"/>
      <c r="H23" s="350"/>
      <c r="I23" s="350"/>
      <c r="J23" s="351"/>
      <c r="K23" s="302"/>
      <c r="L23" s="302"/>
    </row>
    <row r="24" spans="1:12" s="277" customFormat="1" x14ac:dyDescent="0.25">
      <c r="A24" s="279">
        <f t="shared" si="0"/>
        <v>16</v>
      </c>
      <c r="B24" s="279">
        <v>10</v>
      </c>
      <c r="C24" s="280"/>
      <c r="D24" s="342">
        <v>30336000</v>
      </c>
      <c r="E24" s="301"/>
      <c r="F24" s="302"/>
      <c r="G24" s="351"/>
      <c r="H24" s="354">
        <v>0</v>
      </c>
      <c r="I24" s="356">
        <f>'Summary of Rates'!E28</f>
        <v>1.5300000000000001E-4</v>
      </c>
      <c r="J24" s="351"/>
      <c r="K24" s="302">
        <f>ROUND(D24*H24,-3)</f>
        <v>0</v>
      </c>
      <c r="L24" s="302">
        <f>ROUND(D24*I24,-3)</f>
        <v>5000</v>
      </c>
    </row>
    <row r="25" spans="1:12" s="277" customFormat="1" x14ac:dyDescent="0.25">
      <c r="A25" s="279">
        <f t="shared" si="0"/>
        <v>17</v>
      </c>
      <c r="B25" s="279">
        <v>31</v>
      </c>
      <c r="C25" s="280"/>
      <c r="D25" s="342">
        <v>1286336000</v>
      </c>
      <c r="E25" s="301"/>
      <c r="F25" s="302"/>
      <c r="G25" s="351"/>
      <c r="H25" s="354">
        <v>0</v>
      </c>
      <c r="I25" s="356">
        <f>'Summary of Rates'!E28</f>
        <v>1.5300000000000001E-4</v>
      </c>
      <c r="J25" s="351"/>
      <c r="K25" s="302">
        <f>ROUND(D25*H25,-3)</f>
        <v>0</v>
      </c>
      <c r="L25" s="302">
        <f>ROUND(D25*I25,-3)</f>
        <v>197000</v>
      </c>
    </row>
    <row r="26" spans="1:12" s="277" customFormat="1" x14ac:dyDescent="0.25">
      <c r="A26" s="279">
        <f t="shared" si="0"/>
        <v>18</v>
      </c>
      <c r="B26" s="279">
        <v>10</v>
      </c>
      <c r="C26" s="280"/>
      <c r="D26" s="358"/>
      <c r="E26" s="301">
        <v>65163</v>
      </c>
      <c r="F26" s="343">
        <v>2531000</v>
      </c>
      <c r="G26" s="351"/>
      <c r="H26" s="355">
        <v>-0.04</v>
      </c>
      <c r="I26" s="357">
        <f>'Summary of Rates'!E27</f>
        <v>-0.11</v>
      </c>
      <c r="J26" s="351"/>
      <c r="K26" s="302">
        <f>ROUND(E26*H26,-3)</f>
        <v>-3000</v>
      </c>
      <c r="L26" s="302">
        <f>ROUND(E26*I26,-3)</f>
        <v>-7000</v>
      </c>
    </row>
    <row r="27" spans="1:12" s="277" customFormat="1" x14ac:dyDescent="0.25">
      <c r="A27" s="279">
        <f t="shared" si="0"/>
        <v>19</v>
      </c>
      <c r="B27" s="279">
        <v>31</v>
      </c>
      <c r="C27" s="280"/>
      <c r="D27" s="358"/>
      <c r="E27" s="301">
        <v>3173045</v>
      </c>
      <c r="F27" s="343">
        <v>107316000</v>
      </c>
      <c r="G27" s="351"/>
      <c r="H27" s="355">
        <f>+H26</f>
        <v>-0.04</v>
      </c>
      <c r="I27" s="357">
        <f>'Summary of Rates'!E27</f>
        <v>-0.11</v>
      </c>
      <c r="J27" s="351"/>
      <c r="K27" s="302">
        <f>ROUND(E27*H27,-3)</f>
        <v>-127000</v>
      </c>
      <c r="L27" s="302">
        <f>ROUND(E27*I27,-3)</f>
        <v>-349000</v>
      </c>
    </row>
    <row r="28" spans="1:12" s="277" customFormat="1" x14ac:dyDescent="0.25">
      <c r="A28" s="279">
        <f t="shared" si="0"/>
        <v>20</v>
      </c>
      <c r="B28" s="279">
        <v>35</v>
      </c>
      <c r="C28" s="280"/>
      <c r="D28" s="342">
        <v>5161000</v>
      </c>
      <c r="E28" s="301"/>
      <c r="F28" s="343">
        <v>306000</v>
      </c>
      <c r="G28" s="351"/>
      <c r="H28" s="354">
        <v>1.335E-3</v>
      </c>
      <c r="I28" s="356">
        <f>'Summary of Rates'!E17</f>
        <v>1.524E-3</v>
      </c>
      <c r="J28" s="351"/>
      <c r="K28" s="302">
        <f>ROUND(D28*H28,-3)</f>
        <v>7000</v>
      </c>
      <c r="L28" s="302">
        <f>ROUND(D28*I28,-3)</f>
        <v>8000</v>
      </c>
    </row>
    <row r="29" spans="1:12" s="277" customFormat="1" x14ac:dyDescent="0.25">
      <c r="A29" s="279">
        <f t="shared" si="0"/>
        <v>21</v>
      </c>
      <c r="B29" s="279">
        <v>43</v>
      </c>
      <c r="C29" s="280"/>
      <c r="D29" s="342">
        <v>123190000</v>
      </c>
      <c r="E29" s="301"/>
      <c r="F29" s="343">
        <v>11211000</v>
      </c>
      <c r="G29" s="351"/>
      <c r="H29" s="354">
        <v>1.335E-3</v>
      </c>
      <c r="I29" s="356">
        <f>'Summary of Rates'!E17</f>
        <v>1.524E-3</v>
      </c>
      <c r="J29" s="351"/>
      <c r="K29" s="302">
        <f>ROUND(D29*H29,-3)</f>
        <v>164000</v>
      </c>
      <c r="L29" s="302">
        <f>ROUND(D29*I29,-3)</f>
        <v>188000</v>
      </c>
    </row>
    <row r="30" spans="1:12" s="277" customFormat="1" x14ac:dyDescent="0.25">
      <c r="A30" s="279">
        <f t="shared" si="0"/>
        <v>22</v>
      </c>
      <c r="B30" s="279"/>
      <c r="C30" s="280" t="s">
        <v>80</v>
      </c>
      <c r="D30" s="305">
        <f>SUM(D24:D29)</f>
        <v>1445023000</v>
      </c>
      <c r="E30" s="305">
        <f>SUM(E26:E29)</f>
        <v>3238208</v>
      </c>
      <c r="F30" s="306">
        <f>SUM(F26:F29)</f>
        <v>121364000</v>
      </c>
      <c r="G30" s="351"/>
      <c r="H30" s="350"/>
      <c r="I30" s="350"/>
      <c r="J30" s="351"/>
      <c r="K30" s="306">
        <f>SUM(K24:K29)</f>
        <v>41000</v>
      </c>
      <c r="L30" s="306">
        <f>SUM(L24:L29)</f>
        <v>42000</v>
      </c>
    </row>
    <row r="31" spans="1:12" s="277" customFormat="1" x14ac:dyDescent="0.25">
      <c r="A31" s="279">
        <f t="shared" si="0"/>
        <v>23</v>
      </c>
      <c r="B31" s="279"/>
      <c r="C31" s="280"/>
      <c r="D31" s="301"/>
      <c r="E31" s="301"/>
      <c r="F31" s="302"/>
      <c r="G31" s="351"/>
      <c r="H31" s="350"/>
      <c r="I31" s="350"/>
      <c r="J31" s="351"/>
      <c r="K31" s="302"/>
      <c r="L31" s="302"/>
    </row>
    <row r="32" spans="1:12" s="277" customFormat="1" x14ac:dyDescent="0.25">
      <c r="A32" s="279">
        <f t="shared" si="0"/>
        <v>24</v>
      </c>
      <c r="B32" s="279">
        <v>40</v>
      </c>
      <c r="C32" s="280"/>
      <c r="D32" s="344">
        <v>679072000</v>
      </c>
      <c r="E32" s="301"/>
      <c r="F32" s="343">
        <v>51132000</v>
      </c>
      <c r="G32" s="351"/>
      <c r="H32" s="354">
        <v>1.335E-3</v>
      </c>
      <c r="I32" s="356">
        <f>'Summary of Rates'!E20</f>
        <v>1.9119999999999999E-3</v>
      </c>
      <c r="J32" s="351"/>
      <c r="K32" s="302">
        <f>ROUND(D32*H32,-3)</f>
        <v>907000</v>
      </c>
      <c r="L32" s="302">
        <f>ROUND(D32*I32,-3)</f>
        <v>1298000</v>
      </c>
    </row>
    <row r="33" spans="1:12" s="277" customFormat="1" x14ac:dyDescent="0.25">
      <c r="A33" s="279">
        <f t="shared" si="0"/>
        <v>25</v>
      </c>
      <c r="B33" s="279"/>
      <c r="C33" s="280"/>
      <c r="D33" s="301"/>
      <c r="E33" s="301"/>
      <c r="F33" s="343"/>
      <c r="G33" s="351"/>
      <c r="H33" s="350"/>
      <c r="I33" s="350"/>
      <c r="J33" s="351"/>
      <c r="K33" s="302"/>
      <c r="L33" s="302"/>
    </row>
    <row r="34" spans="1:12" s="277" customFormat="1" x14ac:dyDescent="0.25">
      <c r="A34" s="279">
        <f t="shared" si="0"/>
        <v>26</v>
      </c>
      <c r="B34" s="279">
        <v>46</v>
      </c>
      <c r="C34" s="280"/>
      <c r="D34" s="342">
        <v>72776000</v>
      </c>
      <c r="E34" s="301"/>
      <c r="F34" s="343">
        <v>4993000</v>
      </c>
      <c r="G34" s="351"/>
      <c r="H34" s="354">
        <v>1.335E-3</v>
      </c>
      <c r="I34" s="356">
        <f>'Summary of Rates'!E31</f>
        <v>1.418E-3</v>
      </c>
      <c r="J34" s="351"/>
      <c r="K34" s="302">
        <f>ROUND(D34*H34,-3)</f>
        <v>97000</v>
      </c>
      <c r="L34" s="302">
        <f>ROUND(D34*I34,-3)</f>
        <v>103000</v>
      </c>
    </row>
    <row r="35" spans="1:12" s="277" customFormat="1" x14ac:dyDescent="0.25">
      <c r="A35" s="279">
        <f t="shared" si="0"/>
        <v>27</v>
      </c>
      <c r="B35" s="279">
        <v>49</v>
      </c>
      <c r="C35" s="280"/>
      <c r="D35" s="342">
        <v>584007000</v>
      </c>
      <c r="E35" s="301"/>
      <c r="F35" s="343">
        <v>39323000</v>
      </c>
      <c r="G35" s="351"/>
      <c r="H35" s="354">
        <v>1.335E-3</v>
      </c>
      <c r="I35" s="356">
        <f>'Summary of Rates'!E31</f>
        <v>1.418E-3</v>
      </c>
      <c r="J35" s="351"/>
      <c r="K35" s="302">
        <f>ROUND(D35*H35,-3)</f>
        <v>780000</v>
      </c>
      <c r="L35" s="302">
        <f>ROUND(D35*I35,-3)</f>
        <v>828000</v>
      </c>
    </row>
    <row r="36" spans="1:12" s="277" customFormat="1" x14ac:dyDescent="0.25">
      <c r="A36" s="279">
        <f t="shared" si="0"/>
        <v>28</v>
      </c>
      <c r="B36" s="279"/>
      <c r="C36" s="280" t="s">
        <v>81</v>
      </c>
      <c r="D36" s="305">
        <f>SUM(D34:D35)</f>
        <v>656783000</v>
      </c>
      <c r="E36" s="301"/>
      <c r="F36" s="306">
        <f>SUM(F34:F35)</f>
        <v>44316000</v>
      </c>
      <c r="G36" s="351"/>
      <c r="H36" s="350"/>
      <c r="I36" s="350"/>
      <c r="J36" s="351"/>
      <c r="K36" s="306">
        <f>SUM(K34:K35)</f>
        <v>877000</v>
      </c>
      <c r="L36" s="306">
        <f>SUM(L34:L35)</f>
        <v>931000</v>
      </c>
    </row>
    <row r="37" spans="1:12" s="277" customFormat="1" x14ac:dyDescent="0.25">
      <c r="A37" s="279">
        <f t="shared" si="0"/>
        <v>29</v>
      </c>
      <c r="B37" s="279"/>
      <c r="C37" s="280"/>
      <c r="D37" s="301"/>
      <c r="E37" s="301"/>
      <c r="F37" s="302"/>
      <c r="G37" s="351"/>
      <c r="H37" s="353"/>
      <c r="I37" s="353"/>
      <c r="J37" s="351"/>
      <c r="K37" s="302"/>
      <c r="L37" s="302"/>
    </row>
    <row r="38" spans="1:12" s="277" customFormat="1" x14ac:dyDescent="0.25">
      <c r="A38" s="279">
        <f t="shared" si="0"/>
        <v>30</v>
      </c>
      <c r="B38" s="279" t="s">
        <v>82</v>
      </c>
      <c r="C38" s="280"/>
      <c r="D38" s="344">
        <v>76506000</v>
      </c>
      <c r="E38" s="301"/>
      <c r="F38" s="343">
        <v>18910000</v>
      </c>
      <c r="G38" s="351"/>
      <c r="H38" s="353"/>
      <c r="I38" s="353"/>
      <c r="J38" s="351"/>
      <c r="K38" s="302">
        <f>ROUND(D38*H38,-3)</f>
        <v>0</v>
      </c>
      <c r="L38" s="302">
        <f>ROUND(D38*I38,-3)</f>
        <v>0</v>
      </c>
    </row>
    <row r="39" spans="1:12" s="277" customFormat="1" x14ac:dyDescent="0.25">
      <c r="A39" s="279">
        <f t="shared" si="0"/>
        <v>31</v>
      </c>
      <c r="B39" s="279"/>
      <c r="C39" s="280"/>
      <c r="D39" s="301"/>
      <c r="E39" s="301"/>
      <c r="F39" s="343"/>
      <c r="G39" s="351"/>
      <c r="H39" s="353"/>
      <c r="I39" s="353"/>
      <c r="J39" s="351"/>
      <c r="K39" s="302"/>
      <c r="L39" s="302"/>
    </row>
    <row r="40" spans="1:12" s="277" customFormat="1" x14ac:dyDescent="0.25">
      <c r="A40" s="279">
        <f t="shared" si="0"/>
        <v>32</v>
      </c>
      <c r="B40" s="279" t="s">
        <v>83</v>
      </c>
      <c r="C40" s="280"/>
      <c r="D40" s="344">
        <v>2088697000</v>
      </c>
      <c r="E40" s="301"/>
      <c r="F40" s="343">
        <v>8505000</v>
      </c>
      <c r="G40" s="351"/>
      <c r="H40" s="353"/>
      <c r="I40" s="353"/>
      <c r="J40" s="351"/>
      <c r="K40" s="302">
        <f>ROUND(D40*H40,-3)</f>
        <v>0</v>
      </c>
      <c r="L40" s="302">
        <f>ROUND(D40*I40,-3)</f>
        <v>0</v>
      </c>
    </row>
    <row r="41" spans="1:12" s="277" customFormat="1" x14ac:dyDescent="0.25">
      <c r="A41" s="279">
        <f t="shared" si="0"/>
        <v>33</v>
      </c>
      <c r="B41" s="279"/>
      <c r="C41" s="280"/>
      <c r="D41" s="301"/>
      <c r="E41" s="301"/>
      <c r="F41" s="302"/>
      <c r="G41" s="351"/>
      <c r="H41" s="353"/>
      <c r="I41" s="353"/>
      <c r="J41" s="351"/>
      <c r="K41" s="302"/>
      <c r="L41" s="302"/>
    </row>
    <row r="42" spans="1:12" s="277" customFormat="1" ht="13.8" thickBot="1" x14ac:dyDescent="0.3">
      <c r="A42" s="279">
        <f t="shared" si="0"/>
        <v>34</v>
      </c>
      <c r="B42" s="279"/>
      <c r="C42" s="352" t="s">
        <v>552</v>
      </c>
      <c r="D42" s="308">
        <f>SUM(D11,D22,D30,D32,D36,D38,D40)</f>
        <v>23518981000</v>
      </c>
      <c r="E42" s="308">
        <f>SUM(E11,E22,E30,E32,E36,E38,E40)</f>
        <v>7644909</v>
      </c>
      <c r="F42" s="309">
        <f>SUM(F11,F22,F30,F32,F36,F38,F40)</f>
        <v>2146668000</v>
      </c>
      <c r="G42" s="351"/>
      <c r="H42" s="353"/>
      <c r="I42" s="353"/>
      <c r="J42" s="351"/>
      <c r="K42" s="309">
        <f>SUM(K11,K22,K30,K32,K36,K38,K40)</f>
        <v>21891000</v>
      </c>
      <c r="L42" s="309">
        <f>SUM(L11,L22,L30,L32,L36,L38,L40)</f>
        <v>-832000</v>
      </c>
    </row>
    <row r="43" spans="1:12" s="277" customFormat="1" ht="13.8" thickTop="1" x14ac:dyDescent="0.25">
      <c r="A43" s="297"/>
      <c r="B43" s="297"/>
      <c r="C43" s="297"/>
      <c r="D43" s="297"/>
      <c r="E43" s="297"/>
      <c r="F43" s="297"/>
      <c r="G43" s="339"/>
      <c r="H43" s="297"/>
      <c r="I43" s="297"/>
      <c r="J43" s="339"/>
      <c r="K43" s="297"/>
      <c r="L43" s="297"/>
    </row>
    <row r="44" spans="1:12" s="277" customFormat="1" x14ac:dyDescent="0.25">
      <c r="A44" s="297"/>
      <c r="B44" s="297"/>
      <c r="C44" s="297"/>
      <c r="D44" s="297"/>
      <c r="E44" s="297"/>
      <c r="F44" s="297"/>
      <c r="G44" s="339"/>
      <c r="H44" s="297"/>
      <c r="I44" s="297"/>
      <c r="J44" s="339"/>
      <c r="K44" s="297"/>
      <c r="L44" s="297"/>
    </row>
    <row r="45" spans="1:12" s="277" customFormat="1" x14ac:dyDescent="0.25">
      <c r="A45" s="297"/>
      <c r="B45" s="297"/>
      <c r="C45" s="297"/>
      <c r="D45" s="297"/>
      <c r="E45" s="297"/>
      <c r="F45" s="297"/>
      <c r="G45" s="339"/>
      <c r="H45" s="297"/>
      <c r="I45" s="297"/>
      <c r="J45" s="339"/>
      <c r="K45" s="297"/>
      <c r="L45" s="297"/>
    </row>
    <row r="46" spans="1:12" s="277" customFormat="1" x14ac:dyDescent="0.25">
      <c r="A46" s="297"/>
      <c r="B46" s="297"/>
      <c r="C46" s="297"/>
      <c r="D46" s="297"/>
      <c r="E46" s="297"/>
      <c r="F46" s="297"/>
      <c r="G46" s="339"/>
      <c r="H46" s="297"/>
      <c r="I46" s="297"/>
      <c r="J46" s="339"/>
      <c r="K46" s="297"/>
      <c r="L46" s="297"/>
    </row>
  </sheetData>
  <mergeCells count="6">
    <mergeCell ref="A1:L1"/>
    <mergeCell ref="A2:L2"/>
    <mergeCell ref="A3:L3"/>
    <mergeCell ref="A5:L5"/>
    <mergeCell ref="D6:F6"/>
    <mergeCell ref="A4:L4"/>
  </mergeCells>
  <printOptions horizontalCentered="1"/>
  <pageMargins left="0.25" right="0.25" top="0.75" bottom="0.75" header="0.3" footer="0.3"/>
  <pageSetup scale="86" orientation="landscape" blackAndWhite="1" r:id="rId1"/>
  <headerFooter>
    <oddHeader>&amp;RAdvice No. 2018-xx
Exhibit No. 17</oddHeader>
    <oddFooter>&amp;L&amp;F
&amp;A&amp;R&amp;D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
  <sheetViews>
    <sheetView workbookViewId="0">
      <selection activeCell="C48" sqref="C48"/>
    </sheetView>
  </sheetViews>
  <sheetFormatPr defaultRowHeight="14.4" x14ac:dyDescent="0.3"/>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78"/>
  <sheetViews>
    <sheetView zoomScaleNormal="100" workbookViewId="0">
      <pane xSplit="2" ySplit="7" topLeftCell="C8"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3.6640625" style="54" customWidth="1"/>
    <col min="2" max="2" width="41" style="54" customWidth="1"/>
    <col min="3" max="3" width="15.5546875" style="54" bestFit="1" customWidth="1"/>
    <col min="4" max="8" width="13.6640625" style="54" customWidth="1"/>
    <col min="9" max="10" width="14.5546875" style="54" bestFit="1" customWidth="1"/>
    <col min="11" max="11" width="13.6640625" style="54" customWidth="1"/>
    <col min="12" max="14" width="14.5546875" style="54" bestFit="1" customWidth="1"/>
    <col min="15" max="15" width="15" style="54" bestFit="1" customWidth="1"/>
    <col min="16" max="17" width="12.33203125" style="54" customWidth="1"/>
    <col min="18" max="31" width="9.109375" style="54"/>
    <col min="32" max="32" width="9.109375" style="54" customWidth="1"/>
    <col min="33" max="16384" width="9.109375" style="54"/>
  </cols>
  <sheetData>
    <row r="1" spans="1:20" x14ac:dyDescent="0.25">
      <c r="A1" s="485" t="s">
        <v>0</v>
      </c>
      <c r="B1" s="485"/>
      <c r="C1" s="485"/>
      <c r="D1" s="485"/>
      <c r="E1" s="485"/>
      <c r="F1" s="485"/>
      <c r="G1" s="485"/>
      <c r="H1" s="485"/>
      <c r="I1" s="485"/>
      <c r="J1" s="485"/>
      <c r="K1" s="485"/>
      <c r="L1" s="485"/>
      <c r="M1" s="485"/>
      <c r="N1" s="485"/>
      <c r="O1" s="485"/>
    </row>
    <row r="2" spans="1:20" x14ac:dyDescent="0.25">
      <c r="A2" s="485" t="s">
        <v>559</v>
      </c>
      <c r="B2" s="485"/>
      <c r="C2" s="485"/>
      <c r="D2" s="485"/>
      <c r="E2" s="485"/>
      <c r="F2" s="485"/>
      <c r="G2" s="485"/>
      <c r="H2" s="485"/>
      <c r="I2" s="485"/>
      <c r="J2" s="485"/>
      <c r="K2" s="485"/>
      <c r="L2" s="485"/>
      <c r="M2" s="485"/>
      <c r="N2" s="485"/>
      <c r="O2" s="485"/>
    </row>
    <row r="3" spans="1:20" x14ac:dyDescent="0.25">
      <c r="A3" s="485" t="s">
        <v>560</v>
      </c>
      <c r="B3" s="485"/>
      <c r="C3" s="485"/>
      <c r="D3" s="485"/>
      <c r="E3" s="485"/>
      <c r="F3" s="485"/>
      <c r="G3" s="485"/>
      <c r="H3" s="485"/>
      <c r="I3" s="485"/>
      <c r="J3" s="485"/>
      <c r="K3" s="485"/>
      <c r="L3" s="485"/>
      <c r="M3" s="485"/>
      <c r="N3" s="485"/>
      <c r="O3" s="485"/>
    </row>
    <row r="4" spans="1:20" x14ac:dyDescent="0.25">
      <c r="A4" s="485" t="s">
        <v>561</v>
      </c>
      <c r="B4" s="485"/>
      <c r="C4" s="485"/>
      <c r="D4" s="485"/>
      <c r="E4" s="485"/>
      <c r="F4" s="485"/>
      <c r="G4" s="485"/>
      <c r="H4" s="485"/>
      <c r="I4" s="485"/>
      <c r="J4" s="485"/>
      <c r="K4" s="485"/>
      <c r="L4" s="485"/>
      <c r="M4" s="485"/>
      <c r="N4" s="485"/>
      <c r="O4" s="485"/>
    </row>
    <row r="5" spans="1:20" x14ac:dyDescent="0.25">
      <c r="A5" s="10"/>
      <c r="B5" s="10"/>
      <c r="C5" s="10"/>
      <c r="D5" s="10"/>
      <c r="E5" s="10"/>
      <c r="F5" s="10"/>
      <c r="G5" s="10"/>
      <c r="H5" s="10"/>
      <c r="I5" s="10"/>
      <c r="J5" s="10"/>
      <c r="K5" s="10"/>
      <c r="L5" s="10"/>
      <c r="M5" s="10"/>
      <c r="N5" s="10"/>
      <c r="O5" s="246"/>
    </row>
    <row r="6" spans="1:20" x14ac:dyDescent="0.25">
      <c r="A6" s="246"/>
      <c r="B6" s="246"/>
      <c r="C6" s="246"/>
      <c r="D6" s="246"/>
      <c r="E6" s="246"/>
      <c r="F6" s="246"/>
      <c r="G6" s="246"/>
      <c r="H6" s="246"/>
      <c r="I6" s="246"/>
      <c r="J6" s="246"/>
      <c r="K6" s="246"/>
      <c r="L6" s="246"/>
      <c r="M6" s="246"/>
      <c r="N6" s="246"/>
      <c r="O6" s="246"/>
    </row>
    <row r="7" spans="1:20" ht="25.5" customHeight="1" x14ac:dyDescent="0.25">
      <c r="A7" s="382"/>
      <c r="B7" s="383"/>
      <c r="C7" s="384">
        <v>42736</v>
      </c>
      <c r="D7" s="384">
        <f t="shared" ref="D7:N7" si="0">EDATE(C7,1)</f>
        <v>42767</v>
      </c>
      <c r="E7" s="384">
        <f t="shared" si="0"/>
        <v>42795</v>
      </c>
      <c r="F7" s="384">
        <f t="shared" si="0"/>
        <v>42826</v>
      </c>
      <c r="G7" s="384">
        <f t="shared" si="0"/>
        <v>42856</v>
      </c>
      <c r="H7" s="384">
        <f t="shared" si="0"/>
        <v>42887</v>
      </c>
      <c r="I7" s="384">
        <f t="shared" si="0"/>
        <v>42917</v>
      </c>
      <c r="J7" s="384">
        <f t="shared" si="0"/>
        <v>42948</v>
      </c>
      <c r="K7" s="384">
        <f t="shared" si="0"/>
        <v>42979</v>
      </c>
      <c r="L7" s="384">
        <f t="shared" si="0"/>
        <v>43009</v>
      </c>
      <c r="M7" s="384">
        <f t="shared" si="0"/>
        <v>43040</v>
      </c>
      <c r="N7" s="384">
        <f t="shared" si="0"/>
        <v>43070</v>
      </c>
      <c r="O7" s="384" t="s">
        <v>84</v>
      </c>
      <c r="P7" s="385"/>
      <c r="Q7" s="385"/>
      <c r="R7" s="386"/>
      <c r="S7" s="386"/>
      <c r="T7" s="386"/>
    </row>
    <row r="8" spans="1:20" x14ac:dyDescent="0.25">
      <c r="A8" s="10"/>
      <c r="B8" s="10"/>
      <c r="C8" s="10"/>
      <c r="D8" s="10"/>
      <c r="E8" s="10"/>
      <c r="F8" s="10"/>
      <c r="G8" s="10"/>
      <c r="H8" s="10"/>
      <c r="I8" s="10"/>
      <c r="J8" s="10"/>
      <c r="K8" s="10"/>
      <c r="L8" s="10"/>
      <c r="M8" s="10"/>
      <c r="N8" s="10"/>
      <c r="O8" s="246"/>
    </row>
    <row r="9" spans="1:20" x14ac:dyDescent="0.25">
      <c r="A9" s="387">
        <v>1</v>
      </c>
      <c r="B9" s="388" t="s">
        <v>86</v>
      </c>
      <c r="C9" s="389">
        <v>993955</v>
      </c>
      <c r="D9" s="389">
        <v>994781</v>
      </c>
      <c r="E9" s="389">
        <v>995035</v>
      </c>
      <c r="F9" s="389">
        <v>995669</v>
      </c>
      <c r="G9" s="389">
        <v>996651</v>
      </c>
      <c r="H9" s="389">
        <v>997073</v>
      </c>
      <c r="I9" s="389">
        <v>997453</v>
      </c>
      <c r="J9" s="389">
        <v>998449</v>
      </c>
      <c r="K9" s="389">
        <v>999833</v>
      </c>
      <c r="L9" s="389">
        <v>1001371</v>
      </c>
      <c r="M9" s="389">
        <v>1002685</v>
      </c>
      <c r="N9" s="389">
        <v>1003984</v>
      </c>
      <c r="O9" s="390"/>
      <c r="P9" s="222"/>
      <c r="Q9" s="222"/>
    </row>
    <row r="10" spans="1:20" x14ac:dyDescent="0.25">
      <c r="A10" s="391">
        <v>2</v>
      </c>
      <c r="B10" s="392" t="s">
        <v>562</v>
      </c>
      <c r="C10" s="393">
        <v>40.171521997926774</v>
      </c>
      <c r="D10" s="393">
        <v>38.452089266158531</v>
      </c>
      <c r="E10" s="393">
        <v>35.413503182049105</v>
      </c>
      <c r="F10" s="393">
        <v>31.593643819935124</v>
      </c>
      <c r="G10" s="393">
        <v>25.534695833706273</v>
      </c>
      <c r="H10" s="393">
        <v>23.698635424015553</v>
      </c>
      <c r="I10" s="393">
        <v>22.11647916365126</v>
      </c>
      <c r="J10" s="393">
        <v>21.757757077400978</v>
      </c>
      <c r="K10" s="393">
        <v>21.974855861079703</v>
      </c>
      <c r="L10" s="393">
        <v>22.961075324112485</v>
      </c>
      <c r="M10" s="393">
        <v>30.628818021982845</v>
      </c>
      <c r="N10" s="393">
        <v>22.411117758182776</v>
      </c>
      <c r="O10" s="394"/>
      <c r="P10" s="395"/>
      <c r="Q10" s="395"/>
    </row>
    <row r="11" spans="1:20" x14ac:dyDescent="0.25">
      <c r="A11" s="10">
        <v>3</v>
      </c>
      <c r="B11" s="246" t="s">
        <v>563</v>
      </c>
      <c r="C11" s="18">
        <f t="shared" ref="C11:N11" si="1">C9*C10</f>
        <v>39928685.147449307</v>
      </c>
      <c r="D11" s="18">
        <f t="shared" si="1"/>
        <v>38251407.81227845</v>
      </c>
      <c r="E11" s="18">
        <f t="shared" si="1"/>
        <v>35237675.138750233</v>
      </c>
      <c r="F11" s="18">
        <f t="shared" si="1"/>
        <v>31456811.748550985</v>
      </c>
      <c r="G11" s="18">
        <f t="shared" si="1"/>
        <v>25449180.137359191</v>
      </c>
      <c r="H11" s="18">
        <f t="shared" si="1"/>
        <v>23629269.518129461</v>
      </c>
      <c r="I11" s="18">
        <f t="shared" si="1"/>
        <v>22060148.491221439</v>
      </c>
      <c r="J11" s="18">
        <f t="shared" si="1"/>
        <v>21724010.79617393</v>
      </c>
      <c r="K11" s="18">
        <f t="shared" si="1"/>
        <v>21971186.060150903</v>
      </c>
      <c r="L11" s="18">
        <f t="shared" si="1"/>
        <v>22992554.958381843</v>
      </c>
      <c r="M11" s="18">
        <f t="shared" si="1"/>
        <v>30711056.398371868</v>
      </c>
      <c r="N11" s="18">
        <f t="shared" si="1"/>
        <v>22500403.651331376</v>
      </c>
      <c r="O11" s="18">
        <f>SUM(C11:N11)</f>
        <v>335912389.85814899</v>
      </c>
      <c r="P11" s="396"/>
      <c r="Q11" s="396"/>
    </row>
    <row r="12" spans="1:20" x14ac:dyDescent="0.25">
      <c r="A12" s="10">
        <v>4</v>
      </c>
      <c r="B12" s="246"/>
      <c r="C12" s="246"/>
      <c r="D12" s="246"/>
      <c r="E12" s="246"/>
      <c r="F12" s="246"/>
      <c r="G12" s="246"/>
      <c r="H12" s="246"/>
      <c r="I12" s="246"/>
      <c r="J12" s="246"/>
      <c r="K12" s="246"/>
      <c r="L12" s="246"/>
      <c r="M12" s="246"/>
      <c r="N12" s="246"/>
      <c r="O12" s="246"/>
      <c r="P12" s="221"/>
      <c r="Q12" s="221"/>
    </row>
    <row r="13" spans="1:20" x14ac:dyDescent="0.25">
      <c r="A13" s="387">
        <v>5</v>
      </c>
      <c r="B13" s="388" t="s">
        <v>564</v>
      </c>
      <c r="C13" s="389">
        <v>1341937020.7970498</v>
      </c>
      <c r="D13" s="389">
        <v>1087168867.7942808</v>
      </c>
      <c r="E13" s="389">
        <v>1047302267.1694123</v>
      </c>
      <c r="F13" s="389">
        <v>848426507.12702656</v>
      </c>
      <c r="G13" s="389">
        <v>760135202.56473196</v>
      </c>
      <c r="H13" s="389">
        <v>638275990.36593723</v>
      </c>
      <c r="I13" s="389">
        <v>689234650.92026353</v>
      </c>
      <c r="J13" s="389">
        <v>723641887.47464812</v>
      </c>
      <c r="K13" s="389">
        <v>668346487.45000005</v>
      </c>
      <c r="L13" s="389">
        <v>838747358.38999999</v>
      </c>
      <c r="M13" s="389">
        <v>1018666864.04</v>
      </c>
      <c r="N13" s="389">
        <v>717025968.82261848</v>
      </c>
      <c r="O13" s="246"/>
      <c r="P13" s="222"/>
      <c r="Q13" s="222"/>
    </row>
    <row r="14" spans="1:20" x14ac:dyDescent="0.25">
      <c r="A14" s="391">
        <v>6</v>
      </c>
      <c r="B14" s="392" t="s">
        <v>204</v>
      </c>
      <c r="C14" s="397">
        <v>3.1384000000000002E-2</v>
      </c>
      <c r="D14" s="397">
        <v>3.1384000000000002E-2</v>
      </c>
      <c r="E14" s="397">
        <v>3.1384000000000002E-2</v>
      </c>
      <c r="F14" s="397">
        <v>3.1384000000000002E-2</v>
      </c>
      <c r="G14" s="397">
        <v>3.3930000000000002E-2</v>
      </c>
      <c r="H14" s="397">
        <v>3.3930000000000002E-2</v>
      </c>
      <c r="I14" s="397">
        <v>3.3930000000000002E-2</v>
      </c>
      <c r="J14" s="397">
        <v>3.3930000000000002E-2</v>
      </c>
      <c r="K14" s="397">
        <v>3.3930000000000002E-2</v>
      </c>
      <c r="L14" s="397">
        <v>3.3930000000000002E-2</v>
      </c>
      <c r="M14" s="397">
        <v>3.3930000000000002E-2</v>
      </c>
      <c r="N14" s="397">
        <v>3.3930000000000002E-2</v>
      </c>
      <c r="O14" s="28"/>
      <c r="P14" s="398"/>
      <c r="Q14" s="398"/>
    </row>
    <row r="15" spans="1:20" x14ac:dyDescent="0.25">
      <c r="A15" s="10">
        <v>7</v>
      </c>
      <c r="B15" s="246" t="s">
        <v>565</v>
      </c>
      <c r="C15" s="18">
        <f t="shared" ref="C15:N15" si="2">C13*C14</f>
        <v>42115351.460694611</v>
      </c>
      <c r="D15" s="18">
        <f t="shared" si="2"/>
        <v>34119707.746855713</v>
      </c>
      <c r="E15" s="18">
        <f t="shared" si="2"/>
        <v>32868534.352844838</v>
      </c>
      <c r="F15" s="18">
        <f t="shared" si="2"/>
        <v>26627017.499674603</v>
      </c>
      <c r="G15" s="18">
        <f t="shared" si="2"/>
        <v>25791387.423021358</v>
      </c>
      <c r="H15" s="18">
        <f t="shared" si="2"/>
        <v>21656704.353116252</v>
      </c>
      <c r="I15" s="18">
        <f t="shared" si="2"/>
        <v>23385731.705724541</v>
      </c>
      <c r="J15" s="18">
        <f t="shared" si="2"/>
        <v>24553169.24201481</v>
      </c>
      <c r="K15" s="18">
        <f t="shared" si="2"/>
        <v>22676996.319178503</v>
      </c>
      <c r="L15" s="18">
        <f t="shared" si="2"/>
        <v>28458697.870172702</v>
      </c>
      <c r="M15" s="18">
        <f t="shared" si="2"/>
        <v>34563366.696877204</v>
      </c>
      <c r="N15" s="18">
        <f t="shared" si="2"/>
        <v>24328691.122151446</v>
      </c>
      <c r="O15" s="18">
        <f>SUM(C15:N15)</f>
        <v>341145355.79232651</v>
      </c>
      <c r="P15" s="396"/>
      <c r="Q15" s="396"/>
    </row>
    <row r="16" spans="1:20" x14ac:dyDescent="0.25">
      <c r="A16" s="10">
        <v>8</v>
      </c>
      <c r="B16" s="246"/>
      <c r="C16" s="246"/>
      <c r="D16" s="246"/>
      <c r="E16" s="246"/>
      <c r="F16" s="246"/>
      <c r="G16" s="246"/>
      <c r="H16" s="246"/>
      <c r="I16" s="246"/>
      <c r="J16" s="246"/>
      <c r="K16" s="246"/>
      <c r="L16" s="246"/>
      <c r="M16" s="246"/>
      <c r="N16" s="246"/>
      <c r="O16" s="18"/>
    </row>
    <row r="17" spans="1:17" x14ac:dyDescent="0.25">
      <c r="A17" s="387">
        <v>9</v>
      </c>
      <c r="B17" s="388" t="s">
        <v>566</v>
      </c>
      <c r="C17" s="389">
        <v>0</v>
      </c>
      <c r="D17" s="389">
        <v>0</v>
      </c>
      <c r="E17" s="389">
        <v>0</v>
      </c>
      <c r="F17" s="389">
        <v>0</v>
      </c>
      <c r="G17" s="389">
        <v>-34428056.542769216</v>
      </c>
      <c r="H17" s="389">
        <v>15589737.601</v>
      </c>
      <c r="I17" s="389"/>
      <c r="J17" s="389"/>
      <c r="K17" s="389"/>
      <c r="L17" s="389"/>
      <c r="M17" s="389"/>
      <c r="N17" s="389"/>
      <c r="O17" s="18"/>
    </row>
    <row r="18" spans="1:17" x14ac:dyDescent="0.25">
      <c r="A18" s="391">
        <v>10</v>
      </c>
      <c r="B18" s="392" t="s">
        <v>204</v>
      </c>
      <c r="C18" s="397">
        <v>2.9964000000000001E-2</v>
      </c>
      <c r="D18" s="397">
        <v>0</v>
      </c>
      <c r="E18" s="397">
        <v>0</v>
      </c>
      <c r="F18" s="397"/>
      <c r="G18" s="397">
        <f>$F$14</f>
        <v>3.1384000000000002E-2</v>
      </c>
      <c r="H18" s="397">
        <f>$F$14</f>
        <v>3.1384000000000002E-2</v>
      </c>
      <c r="I18" s="397">
        <f>$F$14</f>
        <v>3.1384000000000002E-2</v>
      </c>
      <c r="J18" s="397"/>
      <c r="K18" s="397"/>
      <c r="L18" s="397"/>
      <c r="M18" s="397"/>
      <c r="N18" s="397"/>
      <c r="O18" s="18"/>
    </row>
    <row r="19" spans="1:17" x14ac:dyDescent="0.25">
      <c r="A19" s="10">
        <v>11</v>
      </c>
      <c r="B19" s="246" t="s">
        <v>565</v>
      </c>
      <c r="C19" s="18">
        <f t="shared" ref="C19:N19" si="3">C17*C18</f>
        <v>0</v>
      </c>
      <c r="D19" s="18">
        <f t="shared" si="3"/>
        <v>0</v>
      </c>
      <c r="E19" s="18">
        <f t="shared" si="3"/>
        <v>0</v>
      </c>
      <c r="F19" s="18">
        <f t="shared" si="3"/>
        <v>0</v>
      </c>
      <c r="G19" s="18">
        <f t="shared" si="3"/>
        <v>-1080490.1265382692</v>
      </c>
      <c r="H19" s="18">
        <f t="shared" si="3"/>
        <v>489268.324869784</v>
      </c>
      <c r="I19" s="18">
        <f t="shared" si="3"/>
        <v>0</v>
      </c>
      <c r="J19" s="18">
        <f t="shared" si="3"/>
        <v>0</v>
      </c>
      <c r="K19" s="18">
        <f t="shared" si="3"/>
        <v>0</v>
      </c>
      <c r="L19" s="18">
        <f t="shared" si="3"/>
        <v>0</v>
      </c>
      <c r="M19" s="18">
        <f t="shared" si="3"/>
        <v>0</v>
      </c>
      <c r="N19" s="18">
        <f t="shared" si="3"/>
        <v>0</v>
      </c>
      <c r="O19" s="18">
        <f>SUM(C19:N19)</f>
        <v>-591221.80166848516</v>
      </c>
    </row>
    <row r="20" spans="1:17" x14ac:dyDescent="0.25">
      <c r="A20" s="10">
        <v>12</v>
      </c>
      <c r="B20" s="246"/>
      <c r="C20" s="246"/>
      <c r="D20" s="246"/>
      <c r="E20" s="246"/>
      <c r="F20" s="246"/>
      <c r="G20" s="246"/>
      <c r="H20" s="246"/>
      <c r="I20" s="246"/>
      <c r="J20" s="246"/>
      <c r="K20" s="246"/>
      <c r="L20" s="246"/>
      <c r="M20" s="246"/>
      <c r="N20" s="246"/>
      <c r="O20" s="18"/>
    </row>
    <row r="21" spans="1:17" x14ac:dyDescent="0.25">
      <c r="A21" s="10">
        <v>13</v>
      </c>
      <c r="B21" s="246" t="s">
        <v>567</v>
      </c>
      <c r="C21" s="36">
        <f>C15+C19</f>
        <v>42115351.460694611</v>
      </c>
      <c r="D21" s="18">
        <f t="shared" ref="D21:N21" si="4">D15+D19</f>
        <v>34119707.746855713</v>
      </c>
      <c r="E21" s="18">
        <f t="shared" si="4"/>
        <v>32868534.352844838</v>
      </c>
      <c r="F21" s="18">
        <f t="shared" si="4"/>
        <v>26627017.499674603</v>
      </c>
      <c r="G21" s="18">
        <f t="shared" si="4"/>
        <v>24710897.296483088</v>
      </c>
      <c r="H21" s="18">
        <f t="shared" si="4"/>
        <v>22145972.677986037</v>
      </c>
      <c r="I21" s="18">
        <f t="shared" si="4"/>
        <v>23385731.705724541</v>
      </c>
      <c r="J21" s="18">
        <f t="shared" si="4"/>
        <v>24553169.24201481</v>
      </c>
      <c r="K21" s="18">
        <f t="shared" si="4"/>
        <v>22676996.319178503</v>
      </c>
      <c r="L21" s="18">
        <f t="shared" si="4"/>
        <v>28458697.870172702</v>
      </c>
      <c r="M21" s="18">
        <f t="shared" si="4"/>
        <v>34563366.696877204</v>
      </c>
      <c r="N21" s="18">
        <f t="shared" si="4"/>
        <v>24328691.122151446</v>
      </c>
      <c r="O21" s="18">
        <f>SUM(C21:N21)</f>
        <v>340554133.99065804</v>
      </c>
    </row>
    <row r="22" spans="1:17" x14ac:dyDescent="0.25">
      <c r="A22" s="10">
        <v>14</v>
      </c>
      <c r="B22" s="246"/>
      <c r="C22" s="246"/>
      <c r="D22" s="246"/>
      <c r="E22" s="246"/>
      <c r="F22" s="246"/>
      <c r="G22" s="246"/>
      <c r="H22" s="246"/>
      <c r="I22" s="246"/>
      <c r="J22" s="246"/>
      <c r="K22" s="246"/>
      <c r="L22" s="246"/>
      <c r="M22" s="246"/>
      <c r="N22" s="246"/>
      <c r="O22" s="18"/>
    </row>
    <row r="23" spans="1:17" x14ac:dyDescent="0.25">
      <c r="A23" s="10">
        <v>15</v>
      </c>
      <c r="B23" s="246" t="s">
        <v>568</v>
      </c>
      <c r="C23" s="36">
        <f>C11-C21</f>
        <v>-2186666.3132453039</v>
      </c>
      <c r="D23" s="36">
        <f t="shared" ref="D23:N23" si="5">D11-D21</f>
        <v>4131700.0654227361</v>
      </c>
      <c r="E23" s="36">
        <f t="shared" si="5"/>
        <v>2369140.7859053947</v>
      </c>
      <c r="F23" s="36">
        <f t="shared" si="5"/>
        <v>4829794.2488763817</v>
      </c>
      <c r="G23" s="36">
        <f t="shared" si="5"/>
        <v>738282.84087610245</v>
      </c>
      <c r="H23" s="36">
        <f t="shared" si="5"/>
        <v>1483296.8401434235</v>
      </c>
      <c r="I23" s="36">
        <f t="shared" si="5"/>
        <v>-1325583.214503102</v>
      </c>
      <c r="J23" s="36">
        <f t="shared" si="5"/>
        <v>-2829158.4458408803</v>
      </c>
      <c r="K23" s="36">
        <f t="shared" si="5"/>
        <v>-705810.25902760029</v>
      </c>
      <c r="L23" s="36">
        <f t="shared" si="5"/>
        <v>-5466142.911790859</v>
      </c>
      <c r="M23" s="36">
        <f t="shared" si="5"/>
        <v>-3852310.298505336</v>
      </c>
      <c r="N23" s="36">
        <f t="shared" si="5"/>
        <v>-1828287.4708200693</v>
      </c>
      <c r="O23" s="36">
        <f>SUM(C23:N23)</f>
        <v>-4641744.1325091124</v>
      </c>
      <c r="P23" s="396"/>
      <c r="Q23" s="396"/>
    </row>
    <row r="24" spans="1:17" x14ac:dyDescent="0.25">
      <c r="A24" s="10">
        <v>16</v>
      </c>
      <c r="B24" s="246"/>
      <c r="C24" s="246"/>
      <c r="D24" s="246"/>
      <c r="E24" s="246"/>
      <c r="F24" s="246"/>
      <c r="G24" s="246"/>
      <c r="H24" s="246"/>
      <c r="I24" s="246"/>
      <c r="J24" s="246"/>
      <c r="K24" s="246"/>
      <c r="L24" s="246"/>
      <c r="M24" s="246"/>
      <c r="N24" s="246"/>
      <c r="O24" s="18"/>
    </row>
    <row r="25" spans="1:17" s="246" customFormat="1" x14ac:dyDescent="0.25">
      <c r="A25" s="10">
        <v>17</v>
      </c>
      <c r="B25" s="246" t="s">
        <v>569</v>
      </c>
      <c r="C25" s="36">
        <v>56996.11</v>
      </c>
      <c r="D25" s="36">
        <v>56827.82</v>
      </c>
      <c r="E25" s="36">
        <v>63349.08</v>
      </c>
      <c r="F25" s="36">
        <v>75392.02</v>
      </c>
      <c r="G25" s="36">
        <v>70683.749961908572</v>
      </c>
      <c r="H25" s="36">
        <v>61061.125896578451</v>
      </c>
      <c r="I25" s="36">
        <v>63133.504148562322</v>
      </c>
      <c r="J25" s="36">
        <v>54174.849812881635</v>
      </c>
      <c r="K25" s="36">
        <v>46227.887284948636</v>
      </c>
      <c r="L25" s="36">
        <v>36073.707505815932</v>
      </c>
      <c r="M25" s="36">
        <v>17096.537534725201</v>
      </c>
      <c r="N25" s="36"/>
      <c r="O25" s="36">
        <f>SUM(C25:N25)</f>
        <v>601016.39214542066</v>
      </c>
      <c r="P25" s="36"/>
      <c r="Q25" s="36"/>
    </row>
    <row r="26" spans="1:17" x14ac:dyDescent="0.25">
      <c r="A26" s="10">
        <v>18</v>
      </c>
      <c r="B26" s="246"/>
      <c r="C26" s="246"/>
      <c r="D26" s="246"/>
      <c r="E26" s="246"/>
      <c r="F26" s="246"/>
      <c r="G26" s="246"/>
      <c r="H26" s="246"/>
      <c r="I26" s="246"/>
      <c r="J26" s="246"/>
      <c r="K26" s="246"/>
      <c r="L26" s="246"/>
      <c r="M26" s="246"/>
      <c r="N26" s="246"/>
      <c r="O26" s="18"/>
    </row>
    <row r="27" spans="1:17" s="246" customFormat="1" x14ac:dyDescent="0.25">
      <c r="A27" s="10">
        <v>19</v>
      </c>
      <c r="B27" s="246" t="s">
        <v>570</v>
      </c>
      <c r="C27" s="18">
        <v>39747170.451904714</v>
      </c>
      <c r="D27" s="18">
        <f t="shared" ref="D27:N27" si="6">C27+D51+D25</f>
        <v>43747206.051904716</v>
      </c>
      <c r="E27" s="18">
        <f t="shared" si="6"/>
        <v>46071613.341904715</v>
      </c>
      <c r="F27" s="18">
        <f t="shared" si="6"/>
        <v>50756459.571904719</v>
      </c>
      <c r="G27" s="18">
        <f t="shared" si="6"/>
        <v>51531744.961259119</v>
      </c>
      <c r="H27" s="18">
        <f t="shared" si="6"/>
        <v>53008433.442154936</v>
      </c>
      <c r="I27" s="18">
        <f t="shared" si="6"/>
        <v>51806458.163629249</v>
      </c>
      <c r="J27" s="18">
        <f t="shared" si="6"/>
        <v>49160543.605058953</v>
      </c>
      <c r="K27" s="18">
        <f t="shared" si="6"/>
        <v>48533161.0031434</v>
      </c>
      <c r="L27" s="18">
        <f>K27+L51+L25</f>
        <v>43352462.70463717</v>
      </c>
      <c r="M27" s="18">
        <f t="shared" si="6"/>
        <v>39692995.191794671</v>
      </c>
      <c r="N27" s="18">
        <f t="shared" si="6"/>
        <v>37948116.023680881</v>
      </c>
      <c r="O27" s="18"/>
    </row>
    <row r="28" spans="1:17" x14ac:dyDescent="0.25">
      <c r="A28" s="10">
        <v>20</v>
      </c>
      <c r="B28" s="246"/>
      <c r="C28" s="246"/>
      <c r="D28" s="246"/>
      <c r="E28" s="246"/>
      <c r="F28" s="246"/>
      <c r="G28" s="246"/>
      <c r="H28" s="246"/>
      <c r="I28" s="246"/>
      <c r="J28" s="246"/>
      <c r="K28" s="246"/>
      <c r="L28" s="246"/>
      <c r="M28" s="246"/>
      <c r="N28" s="246"/>
      <c r="O28" s="18"/>
    </row>
    <row r="29" spans="1:17" x14ac:dyDescent="0.25">
      <c r="A29" s="10">
        <v>21</v>
      </c>
      <c r="B29" s="246" t="s">
        <v>571</v>
      </c>
      <c r="C29" s="27">
        <v>9.2400000000000002E-4</v>
      </c>
      <c r="D29" s="27">
        <v>9.2400000000000002E-4</v>
      </c>
      <c r="E29" s="27">
        <v>9.2400000000000002E-4</v>
      </c>
      <c r="F29" s="27">
        <v>9.2400000000000002E-4</v>
      </c>
      <c r="G29" s="27">
        <v>1.201E-3</v>
      </c>
      <c r="H29" s="27">
        <v>1.201E-3</v>
      </c>
      <c r="I29" s="27">
        <v>1.201E-3</v>
      </c>
      <c r="J29" s="27">
        <v>1.201E-3</v>
      </c>
      <c r="K29" s="27">
        <v>1.201E-3</v>
      </c>
      <c r="L29" s="27">
        <v>1.201E-3</v>
      </c>
      <c r="M29" s="27">
        <v>1.201E-3</v>
      </c>
      <c r="N29" s="27">
        <v>1.201E-3</v>
      </c>
      <c r="O29" s="18"/>
    </row>
    <row r="30" spans="1:17" x14ac:dyDescent="0.25">
      <c r="A30" s="10">
        <v>22</v>
      </c>
      <c r="B30" s="246"/>
      <c r="C30" s="27"/>
      <c r="D30" s="27"/>
      <c r="E30" s="27"/>
      <c r="F30" s="27"/>
      <c r="G30" s="27"/>
      <c r="H30" s="27"/>
      <c r="I30" s="27"/>
      <c r="J30" s="27"/>
      <c r="K30" s="27"/>
      <c r="L30" s="27"/>
      <c r="M30" s="27"/>
      <c r="N30" s="27"/>
      <c r="O30" s="18"/>
    </row>
    <row r="31" spans="1:17" x14ac:dyDescent="0.25">
      <c r="A31" s="10">
        <v>23</v>
      </c>
      <c r="B31" s="246" t="s">
        <v>572</v>
      </c>
      <c r="C31" s="27"/>
      <c r="D31" s="27"/>
      <c r="E31" s="27"/>
      <c r="F31" s="27"/>
      <c r="G31" s="27">
        <f>$F$29</f>
        <v>9.2400000000000002E-4</v>
      </c>
      <c r="H31" s="27">
        <f t="shared" ref="H31:I31" si="7">$F$29</f>
        <v>9.2400000000000002E-4</v>
      </c>
      <c r="I31" s="27">
        <f t="shared" si="7"/>
        <v>9.2400000000000002E-4</v>
      </c>
      <c r="J31" s="27"/>
      <c r="K31" s="27"/>
      <c r="L31" s="27"/>
      <c r="M31" s="27"/>
      <c r="N31" s="27"/>
      <c r="O31" s="18"/>
    </row>
    <row r="32" spans="1:17" x14ac:dyDescent="0.25">
      <c r="A32" s="10">
        <v>24</v>
      </c>
      <c r="B32" s="246"/>
      <c r="C32" s="18"/>
      <c r="D32" s="18"/>
      <c r="E32" s="18"/>
      <c r="F32" s="18"/>
      <c r="G32" s="27"/>
      <c r="H32" s="27"/>
      <c r="I32" s="27"/>
      <c r="J32" s="27"/>
      <c r="K32" s="27"/>
      <c r="L32" s="27"/>
      <c r="M32" s="27"/>
      <c r="N32" s="27"/>
      <c r="O32" s="18"/>
    </row>
    <row r="33" spans="1:15" x14ac:dyDescent="0.25">
      <c r="A33" s="10">
        <v>25</v>
      </c>
      <c r="B33" s="246" t="s">
        <v>292</v>
      </c>
      <c r="C33" s="36">
        <f>(C13*C29)+(C17*C31)</f>
        <v>1239949.8072164741</v>
      </c>
      <c r="D33" s="36">
        <f t="shared" ref="D33:N33" si="8">(D13*D29)+(D17*D31)</f>
        <v>1004544.0338419154</v>
      </c>
      <c r="E33" s="36">
        <f t="shared" si="8"/>
        <v>967707.29486453696</v>
      </c>
      <c r="F33" s="36">
        <f t="shared" si="8"/>
        <v>783946.09258537251</v>
      </c>
      <c r="G33" s="36">
        <f t="shared" si="8"/>
        <v>881110.85403472441</v>
      </c>
      <c r="H33" s="36">
        <f t="shared" si="8"/>
        <v>780974.38197281456</v>
      </c>
      <c r="I33" s="36">
        <f t="shared" si="8"/>
        <v>827770.81575523654</v>
      </c>
      <c r="J33" s="36">
        <f t="shared" si="8"/>
        <v>869093.90685705235</v>
      </c>
      <c r="K33" s="36">
        <f t="shared" si="8"/>
        <v>802684.13142745011</v>
      </c>
      <c r="L33" s="36">
        <f t="shared" si="8"/>
        <v>1007335.57742639</v>
      </c>
      <c r="M33" s="36">
        <f t="shared" si="8"/>
        <v>1223418.90371204</v>
      </c>
      <c r="N33" s="36">
        <f t="shared" si="8"/>
        <v>861148.18855596485</v>
      </c>
      <c r="O33" s="36">
        <f>SUM(C33:N33)</f>
        <v>11249683.988249974</v>
      </c>
    </row>
    <row r="34" spans="1:15" x14ac:dyDescent="0.25">
      <c r="A34" s="10">
        <v>26</v>
      </c>
      <c r="B34" s="246"/>
      <c r="C34" s="18"/>
      <c r="D34" s="18"/>
      <c r="E34" s="18"/>
      <c r="F34" s="18"/>
      <c r="G34" s="18"/>
      <c r="H34" s="18"/>
      <c r="I34" s="18"/>
      <c r="J34" s="18"/>
      <c r="K34" s="18"/>
      <c r="L34" s="18"/>
      <c r="M34" s="18"/>
      <c r="N34" s="18"/>
      <c r="O34" s="18"/>
    </row>
    <row r="35" spans="1:15" x14ac:dyDescent="0.25">
      <c r="A35" s="10">
        <v>27</v>
      </c>
      <c r="B35" s="246" t="s">
        <v>573</v>
      </c>
      <c r="C35" s="18">
        <v>39402417.482148327</v>
      </c>
      <c r="D35" s="18">
        <f t="shared" ref="D35:N35" si="9">C35+D51+D25-D53</f>
        <v>42443737.352148332</v>
      </c>
      <c r="E35" s="18">
        <f t="shared" si="9"/>
        <v>43844585.122148328</v>
      </c>
      <c r="F35" s="18">
        <f t="shared" si="9"/>
        <v>47781249.662148334</v>
      </c>
      <c r="G35" s="18">
        <f t="shared" si="9"/>
        <v>47715621.355739929</v>
      </c>
      <c r="H35" s="18">
        <f t="shared" si="9"/>
        <v>48446964.286942914</v>
      </c>
      <c r="I35" s="18">
        <f t="shared" si="9"/>
        <v>46454981.925047562</v>
      </c>
      <c r="J35" s="18">
        <f t="shared" si="9"/>
        <v>42979622.392744936</v>
      </c>
      <c r="K35" s="18">
        <f t="shared" si="9"/>
        <v>41586174.912161782</v>
      </c>
      <c r="L35" s="18">
        <f t="shared" si="9"/>
        <v>35444096.692606933</v>
      </c>
      <c r="M35" s="18">
        <f t="shared" si="9"/>
        <v>30617023.869858641</v>
      </c>
      <c r="N35" s="18">
        <f t="shared" si="9"/>
        <v>28050282.954699002</v>
      </c>
      <c r="O35" s="18"/>
    </row>
    <row r="36" spans="1:15" x14ac:dyDescent="0.25">
      <c r="A36" s="10">
        <v>28</v>
      </c>
      <c r="B36" s="246"/>
      <c r="C36" s="18"/>
      <c r="D36" s="18"/>
      <c r="E36" s="18"/>
      <c r="F36" s="18"/>
      <c r="G36" s="18"/>
      <c r="H36" s="18"/>
      <c r="I36" s="18"/>
      <c r="J36" s="18"/>
      <c r="K36" s="18"/>
      <c r="L36" s="18"/>
      <c r="M36" s="18"/>
      <c r="N36" s="18"/>
      <c r="O36" s="18"/>
    </row>
    <row r="37" spans="1:15" x14ac:dyDescent="0.25">
      <c r="A37" s="10">
        <v>29</v>
      </c>
      <c r="B37" s="54" t="s">
        <v>574</v>
      </c>
      <c r="C37" s="27">
        <v>6.3819999999999988E-3</v>
      </c>
      <c r="D37" s="27">
        <v>6.3819999999999988E-3</v>
      </c>
      <c r="E37" s="27">
        <v>6.3819999999999988E-3</v>
      </c>
      <c r="F37" s="27">
        <v>6.3819999999999988E-3</v>
      </c>
      <c r="G37" s="27">
        <v>9.2040000000000038E-3</v>
      </c>
      <c r="H37" s="27">
        <v>9.2040000000000038E-3</v>
      </c>
      <c r="I37" s="27">
        <v>9.2040000000000038E-3</v>
      </c>
      <c r="J37" s="27">
        <v>9.2040000000000038E-3</v>
      </c>
      <c r="K37" s="27">
        <v>9.2040000000000038E-3</v>
      </c>
      <c r="L37" s="27">
        <v>9.2040000000000038E-3</v>
      </c>
      <c r="M37" s="27">
        <v>9.2040000000000038E-3</v>
      </c>
      <c r="N37" s="27">
        <v>9.2040000000000038E-3</v>
      </c>
    </row>
    <row r="38" spans="1:15" x14ac:dyDescent="0.25">
      <c r="A38" s="10">
        <v>30</v>
      </c>
      <c r="C38" s="27"/>
      <c r="D38" s="27"/>
      <c r="E38" s="27"/>
      <c r="F38" s="27"/>
      <c r="G38" s="27"/>
      <c r="H38" s="27"/>
      <c r="I38" s="27"/>
      <c r="J38" s="27"/>
      <c r="K38" s="27"/>
      <c r="L38" s="27"/>
      <c r="M38" s="27"/>
      <c r="N38" s="27"/>
    </row>
    <row r="39" spans="1:15" x14ac:dyDescent="0.25">
      <c r="A39" s="10">
        <v>31</v>
      </c>
      <c r="B39" s="54" t="s">
        <v>575</v>
      </c>
      <c r="C39" s="27"/>
      <c r="D39" s="27"/>
      <c r="E39" s="27"/>
      <c r="F39" s="27"/>
      <c r="G39" s="27">
        <f>$F$37</f>
        <v>6.3819999999999988E-3</v>
      </c>
      <c r="H39" s="27">
        <f t="shared" ref="H39:I39" si="10">$F$37</f>
        <v>6.3819999999999988E-3</v>
      </c>
      <c r="I39" s="27">
        <f t="shared" si="10"/>
        <v>6.3819999999999988E-3</v>
      </c>
      <c r="J39" s="27"/>
      <c r="K39" s="27"/>
      <c r="L39" s="27"/>
      <c r="M39" s="27"/>
      <c r="N39" s="27"/>
    </row>
    <row r="40" spans="1:15" x14ac:dyDescent="0.25">
      <c r="A40" s="10">
        <v>32</v>
      </c>
    </row>
    <row r="41" spans="1:15" x14ac:dyDescent="0.25">
      <c r="A41" s="10">
        <v>33</v>
      </c>
      <c r="B41" s="54" t="s">
        <v>576</v>
      </c>
      <c r="C41" s="36">
        <f>(C13*C37)+(C17*C39)</f>
        <v>8564242.0667267703</v>
      </c>
      <c r="D41" s="36">
        <f t="shared" ref="D41:M41" si="11">(D13*D37)+(D17*D39)</f>
        <v>6938311.7142630983</v>
      </c>
      <c r="E41" s="36">
        <f t="shared" si="11"/>
        <v>6683883.0690751877</v>
      </c>
      <c r="F41" s="36">
        <f t="shared" si="11"/>
        <v>5414657.968484682</v>
      </c>
      <c r="G41" s="36">
        <f t="shared" si="11"/>
        <v>6776564.5475498429</v>
      </c>
      <c r="H41" s="36">
        <f t="shared" si="11"/>
        <v>5974185.9206976714</v>
      </c>
      <c r="I41" s="36">
        <f t="shared" si="11"/>
        <v>6343715.7270701081</v>
      </c>
      <c r="J41" s="36">
        <f t="shared" si="11"/>
        <v>6660399.9323166637</v>
      </c>
      <c r="K41" s="36">
        <f t="shared" si="11"/>
        <v>6151461.0704898033</v>
      </c>
      <c r="L41" s="36">
        <f t="shared" si="11"/>
        <v>7719830.6866215635</v>
      </c>
      <c r="M41" s="36">
        <f t="shared" si="11"/>
        <v>9375809.8166241627</v>
      </c>
      <c r="N41" s="36">
        <f>(N13*N37)+(N17*N39)</f>
        <v>6599507.0170433829</v>
      </c>
      <c r="O41" s="399">
        <f>SUM(C41:N41)</f>
        <v>83202569.536962941</v>
      </c>
    </row>
    <row r="42" spans="1:15" x14ac:dyDescent="0.25">
      <c r="A42" s="10">
        <v>34</v>
      </c>
    </row>
    <row r="43" spans="1:15" x14ac:dyDescent="0.25">
      <c r="A43" s="10">
        <v>35</v>
      </c>
    </row>
    <row r="44" spans="1:15" x14ac:dyDescent="0.25">
      <c r="A44" s="387">
        <v>36</v>
      </c>
      <c r="B44" s="388" t="s">
        <v>577</v>
      </c>
      <c r="C44" s="388"/>
      <c r="D44" s="388"/>
      <c r="E44" s="388"/>
      <c r="F44" s="388"/>
      <c r="G44" s="388"/>
      <c r="H44" s="388"/>
      <c r="I44" s="388"/>
      <c r="J44" s="388"/>
      <c r="K44" s="388"/>
      <c r="L44" s="388"/>
      <c r="M44" s="388"/>
      <c r="N44" s="388"/>
    </row>
    <row r="45" spans="1:15" x14ac:dyDescent="0.25">
      <c r="A45" s="391">
        <v>37</v>
      </c>
      <c r="B45" s="392" t="s">
        <v>578</v>
      </c>
      <c r="C45" s="392"/>
      <c r="D45" s="392"/>
      <c r="E45" s="392"/>
      <c r="F45" s="392"/>
      <c r="G45" s="392"/>
      <c r="H45" s="392"/>
      <c r="I45" s="392"/>
      <c r="J45" s="392"/>
      <c r="K45" s="392"/>
      <c r="L45" s="392"/>
      <c r="M45" s="392"/>
      <c r="N45" s="392"/>
    </row>
    <row r="46" spans="1:15" x14ac:dyDescent="0.25">
      <c r="A46" s="391">
        <v>38</v>
      </c>
      <c r="B46" s="392" t="s">
        <v>579</v>
      </c>
      <c r="C46" s="392"/>
      <c r="D46" s="392"/>
      <c r="E46" s="392"/>
      <c r="F46" s="392"/>
      <c r="G46" s="392"/>
      <c r="H46" s="392"/>
      <c r="I46" s="392"/>
      <c r="J46" s="392"/>
      <c r="K46" s="392"/>
      <c r="L46" s="392"/>
      <c r="M46" s="392"/>
      <c r="N46" s="392"/>
    </row>
    <row r="47" spans="1:15" x14ac:dyDescent="0.25">
      <c r="A47" s="400">
        <v>39</v>
      </c>
      <c r="B47" s="401" t="s">
        <v>580</v>
      </c>
      <c r="C47" s="401"/>
      <c r="D47" s="401"/>
      <c r="E47" s="401"/>
      <c r="F47" s="401"/>
      <c r="G47" s="401"/>
      <c r="H47" s="401"/>
      <c r="I47" s="401"/>
      <c r="J47" s="401"/>
      <c r="K47" s="401"/>
      <c r="L47" s="401"/>
      <c r="M47" s="401"/>
      <c r="N47" s="401"/>
    </row>
    <row r="48" spans="1:15" x14ac:dyDescent="0.25">
      <c r="A48" s="10">
        <v>40</v>
      </c>
    </row>
    <row r="49" spans="1:15" x14ac:dyDescent="0.25">
      <c r="A49" s="400">
        <v>41</v>
      </c>
      <c r="B49" s="401" t="s">
        <v>175</v>
      </c>
      <c r="C49" s="402">
        <v>0.95437899999999998</v>
      </c>
      <c r="D49" s="402">
        <f>$C$49</f>
        <v>0.95437899999999998</v>
      </c>
      <c r="E49" s="402">
        <f t="shared" ref="E49:N49" si="12">$C$49</f>
        <v>0.95437899999999998</v>
      </c>
      <c r="F49" s="402">
        <f t="shared" si="12"/>
        <v>0.95437899999999998</v>
      </c>
      <c r="G49" s="402">
        <f t="shared" si="12"/>
        <v>0.95437899999999998</v>
      </c>
      <c r="H49" s="402">
        <f t="shared" si="12"/>
        <v>0.95437899999999998</v>
      </c>
      <c r="I49" s="402">
        <f t="shared" si="12"/>
        <v>0.95437899999999998</v>
      </c>
      <c r="J49" s="402">
        <f t="shared" si="12"/>
        <v>0.95437899999999998</v>
      </c>
      <c r="K49" s="402">
        <f t="shared" si="12"/>
        <v>0.95437899999999998</v>
      </c>
      <c r="L49" s="402">
        <f t="shared" si="12"/>
        <v>0.95437899999999998</v>
      </c>
      <c r="M49" s="402">
        <f t="shared" si="12"/>
        <v>0.95437899999999998</v>
      </c>
      <c r="N49" s="402">
        <f t="shared" si="12"/>
        <v>0.95437899999999998</v>
      </c>
    </row>
    <row r="50" spans="1:15" ht="13.8" thickBot="1" x14ac:dyDescent="0.3">
      <c r="A50" s="10">
        <v>42</v>
      </c>
    </row>
    <row r="51" spans="1:15" ht="13.8" thickBot="1" x14ac:dyDescent="0.3">
      <c r="A51" s="403">
        <v>43</v>
      </c>
      <c r="B51" s="404" t="s">
        <v>581</v>
      </c>
      <c r="C51" s="405">
        <f>ROUND(C49*C23,2)</f>
        <v>-2086908.41</v>
      </c>
      <c r="D51" s="405">
        <f>ROUND(D49*D23,2)</f>
        <v>3943207.78</v>
      </c>
      <c r="E51" s="405">
        <f>ROUND(E49*E23,2)</f>
        <v>2261058.21</v>
      </c>
      <c r="F51" s="405">
        <f>ROUND(F49*F23,2)</f>
        <v>4609454.21</v>
      </c>
      <c r="G51" s="405">
        <f t="shared" ref="G51:N51" si="13">G49*G23</f>
        <v>704601.63939249376</v>
      </c>
      <c r="H51" s="405">
        <f t="shared" si="13"/>
        <v>1415627.3549992403</v>
      </c>
      <c r="I51" s="405">
        <f t="shared" si="13"/>
        <v>-1265108.782674256</v>
      </c>
      <c r="J51" s="405">
        <f t="shared" si="13"/>
        <v>-2700089.4083831734</v>
      </c>
      <c r="K51" s="405">
        <f t="shared" si="13"/>
        <v>-673610.48920050217</v>
      </c>
      <c r="L51" s="405">
        <f t="shared" si="13"/>
        <v>-5216772.0060120476</v>
      </c>
      <c r="M51" s="405">
        <f t="shared" si="13"/>
        <v>-3676564.0503772241</v>
      </c>
      <c r="N51" s="407">
        <f t="shared" si="13"/>
        <v>-1744879.168113787</v>
      </c>
      <c r="O51" s="399">
        <f>SUM(C51:N51)</f>
        <v>-4429983.1203692593</v>
      </c>
    </row>
    <row r="52" spans="1:15" ht="13.8" thickBot="1" x14ac:dyDescent="0.3">
      <c r="A52" s="10">
        <v>44</v>
      </c>
      <c r="C52" s="399"/>
      <c r="D52" s="399"/>
      <c r="E52" s="399"/>
      <c r="F52" s="399"/>
      <c r="G52" s="399"/>
      <c r="H52" s="399"/>
      <c r="I52" s="399"/>
      <c r="J52" s="399"/>
      <c r="K52" s="399"/>
      <c r="L52" s="399"/>
      <c r="M52" s="399"/>
      <c r="N52" s="399"/>
      <c r="O52" s="399"/>
    </row>
    <row r="53" spans="1:15" ht="13.8" thickBot="1" x14ac:dyDescent="0.3">
      <c r="A53" s="403">
        <v>45</v>
      </c>
      <c r="B53" s="406" t="s">
        <v>292</v>
      </c>
      <c r="C53" s="405">
        <f>ROUND(C33*C49,2)</f>
        <v>1183382.06</v>
      </c>
      <c r="D53" s="405">
        <f>ROUND(D33*D49,2)</f>
        <v>958715.73</v>
      </c>
      <c r="E53" s="405">
        <f>ROUND(E33*E49,2)</f>
        <v>923559.52</v>
      </c>
      <c r="F53" s="405">
        <f>ROUND(F33*F49,2)</f>
        <v>748181.69</v>
      </c>
      <c r="G53" s="405">
        <f t="shared" ref="G53:N53" si="14">G33*G49</f>
        <v>840913.69576280622</v>
      </c>
      <c r="H53" s="405">
        <f t="shared" si="14"/>
        <v>745345.54969283275</v>
      </c>
      <c r="I53" s="405">
        <f t="shared" si="14"/>
        <v>790007.08336966683</v>
      </c>
      <c r="J53" s="405">
        <f t="shared" si="14"/>
        <v>829444.97373232676</v>
      </c>
      <c r="K53" s="405">
        <f t="shared" si="14"/>
        <v>766064.87866759836</v>
      </c>
      <c r="L53" s="405">
        <f t="shared" si="14"/>
        <v>961379.92104862072</v>
      </c>
      <c r="M53" s="405">
        <f t="shared" si="14"/>
        <v>1167605.3099057931</v>
      </c>
      <c r="N53" s="407">
        <f t="shared" si="14"/>
        <v>821861.74704585318</v>
      </c>
      <c r="O53" s="399">
        <f>SUM(C53:N53)</f>
        <v>10736462.159225497</v>
      </c>
    </row>
    <row r="56" spans="1:15" x14ac:dyDescent="0.25">
      <c r="H56" s="399"/>
    </row>
    <row r="57" spans="1:15" x14ac:dyDescent="0.25">
      <c r="E57" s="408"/>
    </row>
    <row r="58" spans="1:15" x14ac:dyDescent="0.25">
      <c r="H58" s="399"/>
    </row>
    <row r="60" spans="1:15" x14ac:dyDescent="0.25">
      <c r="H60" s="399"/>
    </row>
    <row r="62" spans="1:15" x14ac:dyDescent="0.25">
      <c r="H62" s="399"/>
    </row>
    <row r="63" spans="1:15" x14ac:dyDescent="0.25">
      <c r="H63" s="399"/>
    </row>
    <row r="64" spans="1:15" x14ac:dyDescent="0.25">
      <c r="H64" s="399"/>
    </row>
    <row r="65" spans="8:8" x14ac:dyDescent="0.25">
      <c r="H65" s="409"/>
    </row>
    <row r="66" spans="8:8" x14ac:dyDescent="0.25">
      <c r="H66" s="399"/>
    </row>
    <row r="67" spans="8:8" x14ac:dyDescent="0.25">
      <c r="H67" s="409"/>
    </row>
    <row r="74" spans="8:8" x14ac:dyDescent="0.25">
      <c r="H74" s="399"/>
    </row>
    <row r="76" spans="8:8" x14ac:dyDescent="0.25">
      <c r="H76" s="399"/>
    </row>
    <row r="78" spans="8:8" x14ac:dyDescent="0.25">
      <c r="H78" s="399"/>
    </row>
  </sheetData>
  <mergeCells count="4">
    <mergeCell ref="A1:O1"/>
    <mergeCell ref="A2:O2"/>
    <mergeCell ref="A3:O3"/>
    <mergeCell ref="A4:O4"/>
  </mergeCells>
  <printOptions horizontalCentered="1"/>
  <pageMargins left="0.45" right="0.45" top="0.75" bottom="0.75" header="0.3" footer="0.3"/>
  <pageSetup scale="55" orientation="landscape" blackAndWhite="1" r:id="rId1"/>
  <headerFooter>
    <oddHeader>&amp;RAdvice No. 2018-xx
Workpaper No. 1</oddHeader>
    <oddFooter>&amp;L&amp;F
&amp;A&amp;R&amp;D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T66"/>
  <sheetViews>
    <sheetView zoomScaleNormal="100" workbookViewId="0">
      <pane xSplit="2" ySplit="7" topLeftCell="C8"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4.33203125" style="54" bestFit="1" customWidth="1"/>
    <col min="2" max="2" width="41" style="54" customWidth="1"/>
    <col min="3" max="4" width="15" style="54" bestFit="1" customWidth="1"/>
    <col min="5" max="11" width="13.6640625" style="54" customWidth="1"/>
    <col min="12" max="12" width="15" style="54" bestFit="1" customWidth="1"/>
    <col min="13" max="13" width="13.6640625" style="54" customWidth="1"/>
    <col min="14" max="15" width="15" style="54" bestFit="1" customWidth="1"/>
    <col min="16" max="17" width="12.33203125" style="54" customWidth="1"/>
    <col min="18" max="31" width="9.109375" style="54"/>
    <col min="32" max="32" width="9.109375" style="54" customWidth="1"/>
    <col min="33" max="16384" width="9.109375" style="54"/>
  </cols>
  <sheetData>
    <row r="1" spans="1:20" x14ac:dyDescent="0.25">
      <c r="A1" s="485" t="s">
        <v>0</v>
      </c>
      <c r="B1" s="485"/>
      <c r="C1" s="485"/>
      <c r="D1" s="485"/>
      <c r="E1" s="485"/>
      <c r="F1" s="485"/>
      <c r="G1" s="485"/>
      <c r="H1" s="485"/>
      <c r="I1" s="485"/>
      <c r="J1" s="485"/>
      <c r="K1" s="485"/>
      <c r="L1" s="485"/>
      <c r="M1" s="485"/>
      <c r="N1" s="485"/>
      <c r="O1" s="485"/>
    </row>
    <row r="2" spans="1:20" x14ac:dyDescent="0.25">
      <c r="A2" s="485" t="s">
        <v>559</v>
      </c>
      <c r="B2" s="485"/>
      <c r="C2" s="485"/>
      <c r="D2" s="485"/>
      <c r="E2" s="485"/>
      <c r="F2" s="485"/>
      <c r="G2" s="485"/>
      <c r="H2" s="485"/>
      <c r="I2" s="485"/>
      <c r="J2" s="485"/>
      <c r="K2" s="485"/>
      <c r="L2" s="485"/>
      <c r="M2" s="485"/>
      <c r="N2" s="485"/>
      <c r="O2" s="485"/>
    </row>
    <row r="3" spans="1:20" x14ac:dyDescent="0.25">
      <c r="A3" s="485" t="s">
        <v>582</v>
      </c>
      <c r="B3" s="485"/>
      <c r="C3" s="485"/>
      <c r="D3" s="485"/>
      <c r="E3" s="485"/>
      <c r="F3" s="485"/>
      <c r="G3" s="485"/>
      <c r="H3" s="485"/>
      <c r="I3" s="485"/>
      <c r="J3" s="485"/>
      <c r="K3" s="485"/>
      <c r="L3" s="485"/>
      <c r="M3" s="485"/>
      <c r="N3" s="485"/>
      <c r="O3" s="485"/>
    </row>
    <row r="4" spans="1:20" x14ac:dyDescent="0.25">
      <c r="A4" s="485" t="s">
        <v>561</v>
      </c>
      <c r="B4" s="485"/>
      <c r="C4" s="485"/>
      <c r="D4" s="485"/>
      <c r="E4" s="485"/>
      <c r="F4" s="485"/>
      <c r="G4" s="485"/>
      <c r="H4" s="485"/>
      <c r="I4" s="485"/>
      <c r="J4" s="485"/>
      <c r="K4" s="485"/>
      <c r="L4" s="485"/>
      <c r="M4" s="485"/>
      <c r="N4" s="485"/>
      <c r="O4" s="485"/>
    </row>
    <row r="5" spans="1:20" x14ac:dyDescent="0.25">
      <c r="A5" s="10"/>
      <c r="B5" s="10"/>
      <c r="C5" s="10"/>
      <c r="D5" s="10"/>
      <c r="E5" s="10"/>
      <c r="F5" s="10"/>
      <c r="G5" s="10"/>
      <c r="H5" s="10"/>
      <c r="I5" s="10"/>
      <c r="J5" s="10"/>
      <c r="K5" s="10"/>
      <c r="L5" s="10"/>
      <c r="M5" s="10"/>
      <c r="N5" s="10"/>
      <c r="O5" s="246"/>
    </row>
    <row r="6" spans="1:20" x14ac:dyDescent="0.25">
      <c r="A6" s="246"/>
      <c r="B6" s="246"/>
      <c r="C6" s="246"/>
      <c r="D6" s="246"/>
      <c r="E6" s="246"/>
      <c r="F6" s="246"/>
      <c r="G6" s="246"/>
      <c r="H6" s="246"/>
      <c r="I6" s="246"/>
      <c r="J6" s="246"/>
      <c r="K6" s="246"/>
      <c r="L6" s="246"/>
      <c r="M6" s="246"/>
      <c r="N6" s="246"/>
      <c r="O6" s="246"/>
    </row>
    <row r="7" spans="1:20" ht="25.5" customHeight="1" x14ac:dyDescent="0.25">
      <c r="A7" s="382"/>
      <c r="B7" s="383"/>
      <c r="C7" s="384">
        <v>42736</v>
      </c>
      <c r="D7" s="384">
        <f t="shared" ref="D7:N7" si="0">EDATE(C7,1)</f>
        <v>42767</v>
      </c>
      <c r="E7" s="384">
        <f t="shared" si="0"/>
        <v>42795</v>
      </c>
      <c r="F7" s="384">
        <f t="shared" si="0"/>
        <v>42826</v>
      </c>
      <c r="G7" s="384">
        <f t="shared" si="0"/>
        <v>42856</v>
      </c>
      <c r="H7" s="384">
        <f t="shared" si="0"/>
        <v>42887</v>
      </c>
      <c r="I7" s="384">
        <f t="shared" si="0"/>
        <v>42917</v>
      </c>
      <c r="J7" s="384">
        <f t="shared" si="0"/>
        <v>42948</v>
      </c>
      <c r="K7" s="384">
        <f t="shared" si="0"/>
        <v>42979</v>
      </c>
      <c r="L7" s="384">
        <f t="shared" si="0"/>
        <v>43009</v>
      </c>
      <c r="M7" s="384">
        <f t="shared" si="0"/>
        <v>43040</v>
      </c>
      <c r="N7" s="384">
        <f t="shared" si="0"/>
        <v>43070</v>
      </c>
      <c r="O7" s="384" t="s">
        <v>84</v>
      </c>
      <c r="P7" s="385"/>
      <c r="Q7" s="385"/>
      <c r="R7" s="386"/>
      <c r="S7" s="386"/>
      <c r="T7" s="386"/>
    </row>
    <row r="8" spans="1:20" x14ac:dyDescent="0.25">
      <c r="A8" s="10"/>
      <c r="B8" s="10"/>
      <c r="C8" s="410"/>
      <c r="D8" s="410"/>
      <c r="E8" s="410"/>
      <c r="F8" s="410"/>
      <c r="G8" s="410"/>
      <c r="H8" s="410"/>
      <c r="I8" s="410"/>
      <c r="J8" s="410"/>
      <c r="K8" s="410"/>
      <c r="L8" s="410"/>
      <c r="M8" s="410"/>
      <c r="N8" s="410"/>
      <c r="O8" s="246"/>
    </row>
    <row r="9" spans="1:20" x14ac:dyDescent="0.25">
      <c r="A9" s="387">
        <v>1</v>
      </c>
      <c r="B9" s="388" t="s">
        <v>86</v>
      </c>
      <c r="C9" s="389">
        <v>127192</v>
      </c>
      <c r="D9" s="389">
        <v>127329</v>
      </c>
      <c r="E9" s="389">
        <v>127284</v>
      </c>
      <c r="F9" s="389">
        <v>127560</v>
      </c>
      <c r="G9" s="389">
        <v>127773</v>
      </c>
      <c r="H9" s="389">
        <v>127915</v>
      </c>
      <c r="I9" s="389">
        <v>128178</v>
      </c>
      <c r="J9" s="389">
        <v>128565</v>
      </c>
      <c r="K9" s="389">
        <v>128609</v>
      </c>
      <c r="L9" s="389">
        <v>128704</v>
      </c>
      <c r="M9" s="389">
        <v>129024</v>
      </c>
      <c r="N9" s="389">
        <f>129932-852</f>
        <v>129080</v>
      </c>
      <c r="O9" s="390"/>
      <c r="P9" s="222"/>
      <c r="Q9" s="222"/>
    </row>
    <row r="10" spans="1:20" x14ac:dyDescent="0.25">
      <c r="A10" s="391">
        <v>2</v>
      </c>
      <c r="B10" s="392" t="s">
        <v>562</v>
      </c>
      <c r="C10" s="393">
        <v>134.00233493298205</v>
      </c>
      <c r="D10" s="393">
        <v>129.2850363957424</v>
      </c>
      <c r="E10" s="393">
        <v>130.14248322139426</v>
      </c>
      <c r="F10" s="393">
        <v>120.6011409909101</v>
      </c>
      <c r="G10" s="393">
        <v>112.56742429184999</v>
      </c>
      <c r="H10" s="393">
        <v>116.51856760513668</v>
      </c>
      <c r="I10" s="393">
        <v>115.682025683544</v>
      </c>
      <c r="J10" s="393">
        <v>119.89432122479742</v>
      </c>
      <c r="K10" s="393">
        <v>121.90769356286633</v>
      </c>
      <c r="L10" s="393">
        <v>116.90747207671728</v>
      </c>
      <c r="M10" s="393">
        <v>124.45052587240929</v>
      </c>
      <c r="N10" s="393">
        <v>77.464436598377617</v>
      </c>
      <c r="O10" s="394"/>
      <c r="P10" s="395"/>
      <c r="Q10" s="395"/>
    </row>
    <row r="11" spans="1:20" x14ac:dyDescent="0.25">
      <c r="A11" s="10">
        <v>3</v>
      </c>
      <c r="B11" s="246" t="s">
        <v>563</v>
      </c>
      <c r="C11" s="18">
        <f>C9*C10</f>
        <v>17044024.984795853</v>
      </c>
      <c r="D11" s="18">
        <f t="shared" ref="D11:N11" si="1">D9*D10</f>
        <v>16461734.399233483</v>
      </c>
      <c r="E11" s="18">
        <f t="shared" si="1"/>
        <v>16565055.834351948</v>
      </c>
      <c r="F11" s="18">
        <f t="shared" si="1"/>
        <v>15383881.544800492</v>
      </c>
      <c r="G11" s="18">
        <f t="shared" si="1"/>
        <v>14383077.504042549</v>
      </c>
      <c r="H11" s="18">
        <f t="shared" si="1"/>
        <v>14904472.575211059</v>
      </c>
      <c r="I11" s="18">
        <f t="shared" si="1"/>
        <v>14827890.688065302</v>
      </c>
      <c r="J11" s="18">
        <f t="shared" si="1"/>
        <v>15414213.408266081</v>
      </c>
      <c r="K11" s="18">
        <f t="shared" si="1"/>
        <v>15678426.561426675</v>
      </c>
      <c r="L11" s="18">
        <f t="shared" si="1"/>
        <v>15046459.286161821</v>
      </c>
      <c r="M11" s="18">
        <f t="shared" si="1"/>
        <v>16057104.650161736</v>
      </c>
      <c r="N11" s="18">
        <f t="shared" si="1"/>
        <v>9999109.4761185832</v>
      </c>
      <c r="O11" s="18">
        <f>SUM(C11:N11)</f>
        <v>181765450.91263559</v>
      </c>
      <c r="P11" s="396"/>
      <c r="Q11" s="396"/>
    </row>
    <row r="12" spans="1:20" x14ac:dyDescent="0.25">
      <c r="A12" s="10">
        <v>4</v>
      </c>
      <c r="B12" s="246"/>
      <c r="C12" s="246"/>
      <c r="D12" s="246"/>
      <c r="E12" s="246"/>
      <c r="F12" s="246"/>
      <c r="G12" s="246"/>
      <c r="H12" s="246"/>
      <c r="I12" s="246"/>
      <c r="J12" s="246"/>
      <c r="K12" s="246"/>
      <c r="L12" s="246"/>
      <c r="M12" s="246"/>
      <c r="N12" s="246"/>
      <c r="O12" s="246"/>
      <c r="P12" s="221"/>
      <c r="Q12" s="221"/>
    </row>
    <row r="13" spans="1:20" x14ac:dyDescent="0.25">
      <c r="A13" s="387">
        <v>5</v>
      </c>
      <c r="B13" s="388" t="s">
        <v>564</v>
      </c>
      <c r="C13" s="411">
        <v>681316440.03472555</v>
      </c>
      <c r="D13" s="411">
        <v>593384543.70909452</v>
      </c>
      <c r="E13" s="389">
        <v>613748135.31210589</v>
      </c>
      <c r="F13" s="389">
        <v>548321574.24178576</v>
      </c>
      <c r="G13" s="389">
        <v>556509924.25294054</v>
      </c>
      <c r="H13" s="389">
        <v>548452786.80514741</v>
      </c>
      <c r="I13" s="389">
        <v>589623821.8991946</v>
      </c>
      <c r="J13" s="389">
        <v>617848370.43163753</v>
      </c>
      <c r="K13" s="389">
        <v>555845880.66999996</v>
      </c>
      <c r="L13" s="389">
        <v>573509763.38</v>
      </c>
      <c r="M13" s="389">
        <v>585781624.24000001</v>
      </c>
      <c r="N13" s="389">
        <v>376864632.0919584</v>
      </c>
      <c r="O13" s="246"/>
      <c r="P13" s="222"/>
      <c r="Q13" s="222"/>
    </row>
    <row r="14" spans="1:20" x14ac:dyDescent="0.25">
      <c r="A14" s="391">
        <v>6</v>
      </c>
      <c r="B14" s="392" t="s">
        <v>204</v>
      </c>
      <c r="C14" s="397">
        <v>2.4187E-2</v>
      </c>
      <c r="D14" s="397">
        <v>2.4187E-2</v>
      </c>
      <c r="E14" s="397">
        <v>2.4187E-2</v>
      </c>
      <c r="F14" s="397">
        <v>2.4187E-2</v>
      </c>
      <c r="G14" s="397">
        <v>2.5144E-2</v>
      </c>
      <c r="H14" s="397">
        <v>2.5144E-2</v>
      </c>
      <c r="I14" s="397">
        <v>2.5144E-2</v>
      </c>
      <c r="J14" s="397">
        <v>2.5144E-2</v>
      </c>
      <c r="K14" s="397">
        <v>2.5144E-2</v>
      </c>
      <c r="L14" s="397">
        <v>2.5144E-2</v>
      </c>
      <c r="M14" s="397">
        <v>2.5144E-2</v>
      </c>
      <c r="N14" s="397">
        <v>2.5144E-2</v>
      </c>
      <c r="O14" s="28"/>
      <c r="P14" s="398"/>
      <c r="Q14" s="398"/>
    </row>
    <row r="15" spans="1:20" x14ac:dyDescent="0.25">
      <c r="A15" s="10">
        <v>7</v>
      </c>
      <c r="B15" s="246" t="s">
        <v>565</v>
      </c>
      <c r="C15" s="18">
        <f>C13*C14</f>
        <v>16479000.735119907</v>
      </c>
      <c r="D15" s="18">
        <f t="shared" ref="D15:N15" si="2">D13*D14</f>
        <v>14352191.958691869</v>
      </c>
      <c r="E15" s="18">
        <f t="shared" si="2"/>
        <v>14844726.148793906</v>
      </c>
      <c r="F15" s="18">
        <f t="shared" si="2"/>
        <v>13262253.916186072</v>
      </c>
      <c r="G15" s="18">
        <f t="shared" si="2"/>
        <v>13992885.535415936</v>
      </c>
      <c r="H15" s="18">
        <f t="shared" si="2"/>
        <v>13790296.871428626</v>
      </c>
      <c r="I15" s="18">
        <f t="shared" si="2"/>
        <v>14825501.37783335</v>
      </c>
      <c r="J15" s="18">
        <f t="shared" si="2"/>
        <v>15535179.426133094</v>
      </c>
      <c r="K15" s="18">
        <f t="shared" si="2"/>
        <v>13976188.82356648</v>
      </c>
      <c r="L15" s="18">
        <f t="shared" si="2"/>
        <v>14420329.490426719</v>
      </c>
      <c r="M15" s="18">
        <f t="shared" si="2"/>
        <v>14728893.15989056</v>
      </c>
      <c r="N15" s="18">
        <f t="shared" si="2"/>
        <v>9475884.3093202021</v>
      </c>
      <c r="O15" s="18">
        <f>SUM(C15:N15)</f>
        <v>169683331.75280675</v>
      </c>
      <c r="P15" s="396"/>
      <c r="Q15" s="396"/>
    </row>
    <row r="16" spans="1:20" x14ac:dyDescent="0.25">
      <c r="A16" s="10">
        <v>8</v>
      </c>
      <c r="B16" s="246"/>
      <c r="C16" s="246"/>
      <c r="D16" s="246"/>
      <c r="E16" s="246"/>
      <c r="F16" s="246"/>
      <c r="G16" s="246"/>
      <c r="H16" s="246"/>
      <c r="I16" s="246"/>
      <c r="J16" s="246"/>
      <c r="K16" s="246"/>
      <c r="L16" s="246"/>
      <c r="M16" s="246"/>
      <c r="N16" s="246"/>
      <c r="O16" s="18"/>
    </row>
    <row r="17" spans="1:17" x14ac:dyDescent="0.25">
      <c r="A17" s="387">
        <v>9</v>
      </c>
      <c r="B17" s="388" t="s">
        <v>566</v>
      </c>
      <c r="C17" s="389">
        <v>0</v>
      </c>
      <c r="D17" s="389">
        <v>0</v>
      </c>
      <c r="E17" s="389">
        <v>0</v>
      </c>
      <c r="F17" s="389"/>
      <c r="G17" s="389">
        <v>-5749937.706711797</v>
      </c>
      <c r="H17" s="389">
        <v>7234329.0859999992</v>
      </c>
      <c r="I17" s="389"/>
      <c r="J17" s="389"/>
      <c r="K17" s="389"/>
      <c r="L17" s="389"/>
      <c r="M17" s="389"/>
      <c r="N17" s="389"/>
      <c r="O17" s="18"/>
    </row>
    <row r="18" spans="1:17" x14ac:dyDescent="0.25">
      <c r="A18" s="391">
        <v>10</v>
      </c>
      <c r="B18" s="392" t="s">
        <v>204</v>
      </c>
      <c r="C18" s="397">
        <v>2.3872000000000001E-2</v>
      </c>
      <c r="D18" s="397">
        <v>0</v>
      </c>
      <c r="E18" s="397">
        <v>0</v>
      </c>
      <c r="F18" s="397"/>
      <c r="G18" s="397">
        <f>$F$14</f>
        <v>2.4187E-2</v>
      </c>
      <c r="H18" s="397">
        <f t="shared" ref="H18:I18" si="3">$F$14</f>
        <v>2.4187E-2</v>
      </c>
      <c r="I18" s="397">
        <f t="shared" si="3"/>
        <v>2.4187E-2</v>
      </c>
      <c r="J18" s="397"/>
      <c r="K18" s="397"/>
      <c r="L18" s="397"/>
      <c r="M18" s="397"/>
      <c r="N18" s="397"/>
      <c r="O18" s="18"/>
    </row>
    <row r="19" spans="1:17" x14ac:dyDescent="0.25">
      <c r="A19" s="10">
        <v>11</v>
      </c>
      <c r="B19" s="246" t="s">
        <v>565</v>
      </c>
      <c r="C19" s="18">
        <f t="shared" ref="C19:N19" si="4">C17*C18</f>
        <v>0</v>
      </c>
      <c r="D19" s="18">
        <f t="shared" si="4"/>
        <v>0</v>
      </c>
      <c r="E19" s="18">
        <f t="shared" si="4"/>
        <v>0</v>
      </c>
      <c r="F19" s="18">
        <f t="shared" si="4"/>
        <v>0</v>
      </c>
      <c r="G19" s="18">
        <f t="shared" si="4"/>
        <v>-139073.74331223825</v>
      </c>
      <c r="H19" s="18">
        <f t="shared" si="4"/>
        <v>174976.71760308198</v>
      </c>
      <c r="I19" s="18">
        <f t="shared" si="4"/>
        <v>0</v>
      </c>
      <c r="J19" s="18">
        <f t="shared" si="4"/>
        <v>0</v>
      </c>
      <c r="K19" s="18">
        <f t="shared" si="4"/>
        <v>0</v>
      </c>
      <c r="L19" s="18">
        <f t="shared" si="4"/>
        <v>0</v>
      </c>
      <c r="M19" s="18">
        <f t="shared" si="4"/>
        <v>0</v>
      </c>
      <c r="N19" s="18">
        <f t="shared" si="4"/>
        <v>0</v>
      </c>
      <c r="O19" s="18">
        <f>SUM(C19:N19)</f>
        <v>35902.974290843733</v>
      </c>
    </row>
    <row r="20" spans="1:17" x14ac:dyDescent="0.25">
      <c r="A20" s="10">
        <v>12</v>
      </c>
      <c r="B20" s="246"/>
      <c r="C20" s="246"/>
      <c r="D20" s="246"/>
      <c r="E20" s="246"/>
      <c r="F20" s="246"/>
      <c r="G20" s="246"/>
      <c r="H20" s="246"/>
      <c r="I20" s="246"/>
      <c r="J20" s="246"/>
      <c r="K20" s="246"/>
      <c r="L20" s="246"/>
      <c r="M20" s="246"/>
      <c r="N20" s="246"/>
      <c r="O20" s="18"/>
    </row>
    <row r="21" spans="1:17" x14ac:dyDescent="0.25">
      <c r="A21" s="10">
        <v>13</v>
      </c>
      <c r="B21" s="246" t="s">
        <v>567</v>
      </c>
      <c r="C21" s="18">
        <f t="shared" ref="C21:N21" si="5">C15+C19</f>
        <v>16479000.735119907</v>
      </c>
      <c r="D21" s="18">
        <f t="shared" si="5"/>
        <v>14352191.958691869</v>
      </c>
      <c r="E21" s="18">
        <f t="shared" si="5"/>
        <v>14844726.148793906</v>
      </c>
      <c r="F21" s="18">
        <f t="shared" si="5"/>
        <v>13262253.916186072</v>
      </c>
      <c r="G21" s="18">
        <f t="shared" si="5"/>
        <v>13853811.792103698</v>
      </c>
      <c r="H21" s="18">
        <f t="shared" si="5"/>
        <v>13965273.589031707</v>
      </c>
      <c r="I21" s="18">
        <f t="shared" si="5"/>
        <v>14825501.37783335</v>
      </c>
      <c r="J21" s="18">
        <f t="shared" si="5"/>
        <v>15535179.426133094</v>
      </c>
      <c r="K21" s="18">
        <f t="shared" si="5"/>
        <v>13976188.82356648</v>
      </c>
      <c r="L21" s="18">
        <f t="shared" si="5"/>
        <v>14420329.490426719</v>
      </c>
      <c r="M21" s="18">
        <f t="shared" si="5"/>
        <v>14728893.15989056</v>
      </c>
      <c r="N21" s="18">
        <f t="shared" si="5"/>
        <v>9475884.3093202021</v>
      </c>
      <c r="O21" s="18">
        <f>SUM(C21:N21)</f>
        <v>169719234.7270976</v>
      </c>
    </row>
    <row r="22" spans="1:17" x14ac:dyDescent="0.25">
      <c r="A22" s="10">
        <v>14</v>
      </c>
      <c r="B22" s="246"/>
      <c r="C22" s="246"/>
      <c r="D22" s="246"/>
      <c r="E22" s="246"/>
      <c r="F22" s="246"/>
      <c r="G22" s="246"/>
      <c r="H22" s="246"/>
      <c r="I22" s="246"/>
      <c r="J22" s="246"/>
      <c r="K22" s="246"/>
      <c r="L22" s="246"/>
      <c r="M22" s="246"/>
      <c r="N22" s="246"/>
      <c r="O22" s="18"/>
    </row>
    <row r="23" spans="1:17" x14ac:dyDescent="0.25">
      <c r="A23" s="10">
        <v>15</v>
      </c>
      <c r="B23" s="246" t="s">
        <v>568</v>
      </c>
      <c r="C23" s="36">
        <f>C11-C21</f>
        <v>565024.24967594631</v>
      </c>
      <c r="D23" s="36">
        <f t="shared" ref="D23:N23" si="6">D11-D21</f>
        <v>2109542.4405416138</v>
      </c>
      <c r="E23" s="36">
        <f t="shared" si="6"/>
        <v>1720329.6855580416</v>
      </c>
      <c r="F23" s="36">
        <f t="shared" si="6"/>
        <v>2121627.6286144201</v>
      </c>
      <c r="G23" s="36">
        <f t="shared" si="6"/>
        <v>529265.71193885058</v>
      </c>
      <c r="H23" s="36">
        <f t="shared" si="6"/>
        <v>939198.98617935181</v>
      </c>
      <c r="I23" s="36">
        <f t="shared" si="6"/>
        <v>2389.3102319519967</v>
      </c>
      <c r="J23" s="36">
        <f t="shared" si="6"/>
        <v>-120966.01786701381</v>
      </c>
      <c r="K23" s="36">
        <f t="shared" si="6"/>
        <v>1702237.7378601953</v>
      </c>
      <c r="L23" s="36">
        <f t="shared" si="6"/>
        <v>626129.79573510215</v>
      </c>
      <c r="M23" s="36">
        <f t="shared" si="6"/>
        <v>1328211.4902711753</v>
      </c>
      <c r="N23" s="36">
        <f t="shared" si="6"/>
        <v>523225.16679838113</v>
      </c>
      <c r="O23" s="36">
        <f>SUM(C23:N23)</f>
        <v>12046216.185538016</v>
      </c>
      <c r="P23" s="396"/>
      <c r="Q23" s="396"/>
    </row>
    <row r="24" spans="1:17" x14ac:dyDescent="0.25">
      <c r="A24" s="10">
        <v>16</v>
      </c>
      <c r="B24" s="246"/>
      <c r="C24" s="246"/>
      <c r="D24" s="246"/>
      <c r="E24" s="246"/>
      <c r="F24" s="246"/>
      <c r="G24" s="246"/>
      <c r="H24" s="246"/>
      <c r="I24" s="246"/>
      <c r="J24" s="246"/>
      <c r="K24" s="246"/>
      <c r="L24" s="246"/>
      <c r="M24" s="246"/>
      <c r="N24" s="246"/>
      <c r="O24" s="18"/>
    </row>
    <row r="25" spans="1:17" x14ac:dyDescent="0.25">
      <c r="A25" s="10">
        <v>17</v>
      </c>
      <c r="B25" s="246" t="s">
        <v>569</v>
      </c>
      <c r="C25" s="36">
        <v>39908.76</v>
      </c>
      <c r="D25" s="36">
        <v>42889.25</v>
      </c>
      <c r="E25" s="36">
        <v>47517.03</v>
      </c>
      <c r="F25" s="36">
        <v>55319.12</v>
      </c>
      <c r="G25" s="36">
        <v>52651.674330049362</v>
      </c>
      <c r="H25" s="36">
        <v>47543.511765878444</v>
      </c>
      <c r="I25" s="36">
        <v>49943.899761688306</v>
      </c>
      <c r="J25" s="36">
        <v>47337.004886959425</v>
      </c>
      <c r="K25" s="36">
        <v>47474.606462277057</v>
      </c>
      <c r="L25" s="36">
        <v>51963.251598421157</v>
      </c>
      <c r="M25" s="36">
        <v>52764.801287463633</v>
      </c>
      <c r="N25" s="36">
        <v>53813.09803457724</v>
      </c>
      <c r="O25" s="36">
        <f>SUM(C25:N25)</f>
        <v>589126.00812731462</v>
      </c>
      <c r="P25" s="399"/>
      <c r="Q25" s="399"/>
    </row>
    <row r="26" spans="1:17" x14ac:dyDescent="0.25">
      <c r="A26" s="10">
        <v>18</v>
      </c>
      <c r="B26" s="246"/>
      <c r="C26" s="246"/>
      <c r="D26" s="246"/>
      <c r="E26" s="246"/>
      <c r="F26" s="246"/>
      <c r="G26" s="246"/>
      <c r="H26" s="246"/>
      <c r="I26" s="246"/>
      <c r="J26" s="246"/>
      <c r="K26" s="246"/>
      <c r="L26" s="246"/>
      <c r="M26" s="246"/>
      <c r="N26" s="246"/>
      <c r="O26" s="18"/>
    </row>
    <row r="27" spans="1:17" s="246" customFormat="1" x14ac:dyDescent="0.25">
      <c r="A27" s="10">
        <v>19</v>
      </c>
      <c r="B27" s="246" t="s">
        <v>570</v>
      </c>
      <c r="C27" s="412">
        <v>26027828.759368371</v>
      </c>
      <c r="D27" s="18">
        <f t="shared" ref="D27:N27" si="7">C27+D51+D25</f>
        <v>28084021.009368371</v>
      </c>
      <c r="E27" s="18">
        <f t="shared" si="7"/>
        <v>29773384.559368372</v>
      </c>
      <c r="F27" s="18">
        <f t="shared" si="7"/>
        <v>31853540.529368374</v>
      </c>
      <c r="G27" s="18">
        <f t="shared" si="7"/>
        <v>32411312.284592912</v>
      </c>
      <c r="H27" s="18">
        <f t="shared" si="7"/>
        <v>33355207.585589655</v>
      </c>
      <c r="I27" s="18">
        <f t="shared" si="7"/>
        <v>33407431.792861205</v>
      </c>
      <c r="J27" s="18">
        <f t="shared" si="7"/>
        <v>33339321.37058226</v>
      </c>
      <c r="K27" s="18">
        <f t="shared" si="7"/>
        <v>35011375.927065812</v>
      </c>
      <c r="L27" s="18">
        <f>K27+L51+L25</f>
        <v>35660904.306988098</v>
      </c>
      <c r="M27" s="18">
        <f>L27+M51+M25</f>
        <v>36981286.262149073</v>
      </c>
      <c r="N27" s="18">
        <f t="shared" si="7"/>
        <v>37534454.471647523</v>
      </c>
      <c r="O27" s="18"/>
    </row>
    <row r="28" spans="1:17" x14ac:dyDescent="0.25">
      <c r="A28" s="10">
        <v>20</v>
      </c>
      <c r="B28" s="246"/>
      <c r="C28" s="246"/>
      <c r="D28" s="246"/>
      <c r="E28" s="246"/>
      <c r="F28" s="246"/>
      <c r="G28" s="246"/>
      <c r="H28" s="246"/>
      <c r="I28" s="246"/>
      <c r="J28" s="246"/>
      <c r="K28" s="246"/>
      <c r="L28" s="246"/>
      <c r="M28" s="246"/>
      <c r="N28" s="246"/>
      <c r="O28" s="18"/>
    </row>
    <row r="29" spans="1:17" x14ac:dyDescent="0.25">
      <c r="A29" s="10">
        <v>21</v>
      </c>
      <c r="B29" s="246" t="s">
        <v>571</v>
      </c>
      <c r="C29" s="27">
        <v>4.6200000000000001E-4</v>
      </c>
      <c r="D29" s="27">
        <v>4.6200000000000001E-4</v>
      </c>
      <c r="E29" s="27">
        <v>4.6200000000000001E-4</v>
      </c>
      <c r="F29" s="27">
        <v>4.6200000000000001E-4</v>
      </c>
      <c r="G29" s="27">
        <v>1.335E-3</v>
      </c>
      <c r="H29" s="27">
        <v>1.335E-3</v>
      </c>
      <c r="I29" s="27">
        <v>1.335E-3</v>
      </c>
      <c r="J29" s="27">
        <v>1.335E-3</v>
      </c>
      <c r="K29" s="27">
        <v>1.335E-3</v>
      </c>
      <c r="L29" s="27">
        <v>1.335E-3</v>
      </c>
      <c r="M29" s="27">
        <v>1.335E-3</v>
      </c>
      <c r="N29" s="27">
        <v>1.335E-3</v>
      </c>
      <c r="O29" s="18"/>
    </row>
    <row r="30" spans="1:17" x14ac:dyDescent="0.25">
      <c r="A30" s="10">
        <v>22</v>
      </c>
      <c r="B30" s="246"/>
      <c r="C30" s="27"/>
      <c r="D30" s="27"/>
      <c r="E30" s="27"/>
      <c r="F30" s="27"/>
      <c r="G30" s="27"/>
      <c r="H30" s="27"/>
      <c r="I30" s="27"/>
      <c r="J30" s="27"/>
      <c r="K30" s="27"/>
      <c r="L30" s="27"/>
      <c r="M30" s="27"/>
      <c r="N30" s="27"/>
      <c r="O30" s="18"/>
    </row>
    <row r="31" spans="1:17" x14ac:dyDescent="0.25">
      <c r="A31" s="10">
        <v>23</v>
      </c>
      <c r="B31" s="246" t="s">
        <v>572</v>
      </c>
      <c r="C31" s="27"/>
      <c r="D31" s="27"/>
      <c r="E31" s="27"/>
      <c r="F31" s="27"/>
      <c r="G31" s="27">
        <f>$F$29</f>
        <v>4.6200000000000001E-4</v>
      </c>
      <c r="H31" s="27">
        <f t="shared" ref="H31:I31" si="8">$F$29</f>
        <v>4.6200000000000001E-4</v>
      </c>
      <c r="I31" s="27">
        <f t="shared" si="8"/>
        <v>4.6200000000000001E-4</v>
      </c>
      <c r="J31" s="27"/>
      <c r="K31" s="27"/>
      <c r="L31" s="27"/>
      <c r="M31" s="27"/>
      <c r="N31" s="27"/>
      <c r="O31" s="18"/>
    </row>
    <row r="32" spans="1:17" x14ac:dyDescent="0.25">
      <c r="A32" s="10">
        <v>24</v>
      </c>
      <c r="B32" s="246"/>
      <c r="C32" s="18"/>
      <c r="D32" s="18"/>
      <c r="E32" s="18"/>
      <c r="F32" s="18"/>
      <c r="G32" s="18"/>
      <c r="H32" s="18"/>
      <c r="I32" s="18"/>
      <c r="J32" s="18"/>
      <c r="K32" s="18"/>
      <c r="L32" s="18"/>
      <c r="M32" s="18"/>
      <c r="N32" s="18"/>
      <c r="O32" s="18"/>
    </row>
    <row r="33" spans="1:15" x14ac:dyDescent="0.25">
      <c r="A33" s="10">
        <v>25</v>
      </c>
      <c r="B33" s="246" t="s">
        <v>292</v>
      </c>
      <c r="C33" s="36">
        <f>(C13*C29)+(C17*C31)</f>
        <v>314768.19529604318</v>
      </c>
      <c r="D33" s="36">
        <f t="shared" ref="D33:N33" si="9">(D13*D29)+(D17*D31)</f>
        <v>274143.65919360169</v>
      </c>
      <c r="E33" s="36">
        <f t="shared" si="9"/>
        <v>283551.63851419295</v>
      </c>
      <c r="F33" s="36">
        <f t="shared" si="9"/>
        <v>253324.56729970503</v>
      </c>
      <c r="G33" s="36">
        <f t="shared" si="9"/>
        <v>740284.27765717474</v>
      </c>
      <c r="H33" s="36">
        <f t="shared" si="9"/>
        <v>735526.73042260378</v>
      </c>
      <c r="I33" s="36">
        <f t="shared" si="9"/>
        <v>787147.80223542475</v>
      </c>
      <c r="J33" s="36">
        <f t="shared" si="9"/>
        <v>824827.57452623616</v>
      </c>
      <c r="K33" s="36">
        <f t="shared" si="9"/>
        <v>742054.25069444999</v>
      </c>
      <c r="L33" s="36">
        <f t="shared" si="9"/>
        <v>765635.53411230003</v>
      </c>
      <c r="M33" s="36">
        <f t="shared" si="9"/>
        <v>782018.46836040006</v>
      </c>
      <c r="N33" s="36">
        <f t="shared" si="9"/>
        <v>503114.2838427645</v>
      </c>
      <c r="O33" s="36">
        <f>SUM(C33:N33)</f>
        <v>7006396.9821548965</v>
      </c>
    </row>
    <row r="34" spans="1:15" x14ac:dyDescent="0.25">
      <c r="A34" s="10">
        <v>26</v>
      </c>
      <c r="B34" s="246"/>
      <c r="C34" s="18"/>
      <c r="D34" s="18"/>
      <c r="E34" s="18"/>
      <c r="F34" s="18"/>
      <c r="G34" s="18"/>
      <c r="H34" s="18"/>
      <c r="I34" s="18"/>
      <c r="J34" s="18"/>
      <c r="K34" s="18"/>
      <c r="L34" s="18"/>
      <c r="M34" s="18"/>
      <c r="N34" s="18"/>
      <c r="O34" s="18"/>
    </row>
    <row r="35" spans="1:15" x14ac:dyDescent="0.25">
      <c r="A35" s="10">
        <v>27</v>
      </c>
      <c r="B35" s="246" t="s">
        <v>573</v>
      </c>
      <c r="C35" s="412">
        <v>18345208.472807556</v>
      </c>
      <c r="D35" s="18">
        <f t="shared" ref="D35:N35" si="10">C35+D51+D25-D53</f>
        <v>20139763.772807557</v>
      </c>
      <c r="E35" s="18">
        <f t="shared" si="10"/>
        <v>21558511.592807557</v>
      </c>
      <c r="F35" s="18">
        <f t="shared" si="10"/>
        <v>23396899.912807561</v>
      </c>
      <c r="G35" s="18">
        <f t="shared" si="10"/>
        <v>23248159.899405923</v>
      </c>
      <c r="H35" s="18">
        <f t="shared" si="10"/>
        <v>23490083.934948672</v>
      </c>
      <c r="I35" s="18">
        <f t="shared" si="10"/>
        <v>22791070.809870578</v>
      </c>
      <c r="J35" s="18">
        <f t="shared" si="10"/>
        <v>21935762.27184286</v>
      </c>
      <c r="K35" s="18">
        <f t="shared" si="10"/>
        <v>22899615.834602892</v>
      </c>
      <c r="L35" s="18">
        <f t="shared" si="10"/>
        <v>22818437.739114624</v>
      </c>
      <c r="M35" s="18">
        <f t="shared" si="10"/>
        <v>23392477.690460272</v>
      </c>
      <c r="N35" s="18">
        <f t="shared" si="10"/>
        <v>23465484.192859143</v>
      </c>
      <c r="O35" s="18"/>
    </row>
    <row r="36" spans="1:15" x14ac:dyDescent="0.25">
      <c r="A36" s="10">
        <v>28</v>
      </c>
      <c r="B36" s="246"/>
      <c r="C36" s="18"/>
      <c r="D36" s="18"/>
      <c r="E36" s="18"/>
      <c r="F36" s="18"/>
      <c r="G36" s="18"/>
      <c r="H36" s="18"/>
      <c r="I36" s="18"/>
      <c r="J36" s="18"/>
      <c r="K36" s="18"/>
      <c r="L36" s="18"/>
      <c r="M36" s="18"/>
      <c r="N36" s="18"/>
      <c r="O36" s="18"/>
    </row>
    <row r="37" spans="1:15" x14ac:dyDescent="0.25">
      <c r="A37" s="10">
        <v>29</v>
      </c>
      <c r="B37" s="54" t="s">
        <v>574</v>
      </c>
      <c r="C37" s="27">
        <v>3.3240000000000006E-3</v>
      </c>
      <c r="D37" s="27">
        <v>3.3240000000000006E-3</v>
      </c>
      <c r="E37" s="27">
        <v>3.3240000000000006E-3</v>
      </c>
      <c r="F37" s="27">
        <v>3.3240000000000006E-3</v>
      </c>
      <c r="G37" s="27">
        <v>5.1560000000000009E-3</v>
      </c>
      <c r="H37" s="27">
        <v>5.1560000000000009E-3</v>
      </c>
      <c r="I37" s="27">
        <v>5.1560000000000009E-3</v>
      </c>
      <c r="J37" s="27">
        <v>5.1560000000000009E-3</v>
      </c>
      <c r="K37" s="27">
        <v>5.1560000000000009E-3</v>
      </c>
      <c r="L37" s="27">
        <v>5.1560000000000009E-3</v>
      </c>
      <c r="M37" s="27">
        <v>5.1560000000000009E-3</v>
      </c>
      <c r="N37" s="27">
        <v>5.1560000000000009E-3</v>
      </c>
    </row>
    <row r="38" spans="1:15" x14ac:dyDescent="0.25">
      <c r="A38" s="10">
        <v>30</v>
      </c>
      <c r="C38" s="27"/>
      <c r="D38" s="27"/>
      <c r="E38" s="27"/>
      <c r="F38" s="27"/>
      <c r="G38" s="27"/>
      <c r="H38" s="27"/>
      <c r="I38" s="27"/>
      <c r="J38" s="27"/>
      <c r="K38" s="27"/>
      <c r="L38" s="27"/>
      <c r="M38" s="27"/>
      <c r="N38" s="27"/>
    </row>
    <row r="39" spans="1:15" x14ac:dyDescent="0.25">
      <c r="A39" s="10">
        <v>31</v>
      </c>
      <c r="B39" s="54" t="s">
        <v>575</v>
      </c>
      <c r="C39" s="27"/>
      <c r="D39" s="27"/>
      <c r="E39" s="27"/>
      <c r="F39" s="27"/>
      <c r="G39" s="27">
        <f>$F$37</f>
        <v>3.3240000000000006E-3</v>
      </c>
      <c r="H39" s="27">
        <f t="shared" ref="H39:I39" si="11">$F$37</f>
        <v>3.3240000000000006E-3</v>
      </c>
      <c r="I39" s="27">
        <f t="shared" si="11"/>
        <v>3.3240000000000006E-3</v>
      </c>
      <c r="J39" s="27"/>
      <c r="K39" s="27"/>
      <c r="L39" s="27"/>
      <c r="M39" s="27"/>
      <c r="N39" s="27"/>
    </row>
    <row r="40" spans="1:15" x14ac:dyDescent="0.25">
      <c r="A40" s="10">
        <v>32</v>
      </c>
    </row>
    <row r="41" spans="1:15" x14ac:dyDescent="0.25">
      <c r="A41" s="10">
        <v>33</v>
      </c>
      <c r="B41" s="54" t="s">
        <v>576</v>
      </c>
      <c r="C41" s="36">
        <f>(C13*C37)+(C17*C39)</f>
        <v>2264695.8466754281</v>
      </c>
      <c r="D41" s="36">
        <f t="shared" ref="D41:N41" si="12">(D13*D37)+(D17*D39)</f>
        <v>1972410.2232890306</v>
      </c>
      <c r="E41" s="36">
        <f t="shared" si="12"/>
        <v>2040098.8017774404</v>
      </c>
      <c r="F41" s="36">
        <f t="shared" si="12"/>
        <v>1822620.9127796963</v>
      </c>
      <c r="G41" s="36">
        <f t="shared" si="12"/>
        <v>2850252.3765110518</v>
      </c>
      <c r="H41" s="36">
        <f t="shared" si="12"/>
        <v>2851869.4786492046</v>
      </c>
      <c r="I41" s="36">
        <f t="shared" si="12"/>
        <v>3040100.4257122478</v>
      </c>
      <c r="J41" s="36">
        <f t="shared" si="12"/>
        <v>3185626.1979455235</v>
      </c>
      <c r="K41" s="36">
        <f t="shared" si="12"/>
        <v>2865941.3607345205</v>
      </c>
      <c r="L41" s="36">
        <f t="shared" si="12"/>
        <v>2957016.3399872803</v>
      </c>
      <c r="M41" s="36">
        <f t="shared" si="12"/>
        <v>3020290.0545814405</v>
      </c>
      <c r="N41" s="36">
        <f t="shared" si="12"/>
        <v>1943114.0430661379</v>
      </c>
      <c r="O41" s="399">
        <f>SUM(C41:N41)</f>
        <v>30814036.061709005</v>
      </c>
    </row>
    <row r="42" spans="1:15" x14ac:dyDescent="0.25">
      <c r="A42" s="10">
        <v>34</v>
      </c>
    </row>
    <row r="43" spans="1:15" x14ac:dyDescent="0.25">
      <c r="A43" s="10">
        <v>35</v>
      </c>
      <c r="F43" s="413"/>
    </row>
    <row r="44" spans="1:15" x14ac:dyDescent="0.25">
      <c r="A44" s="387">
        <v>36</v>
      </c>
      <c r="B44" s="388" t="s">
        <v>583</v>
      </c>
      <c r="C44" s="388"/>
      <c r="D44" s="388"/>
      <c r="E44" s="388"/>
      <c r="F44" s="388"/>
      <c r="G44" s="388"/>
      <c r="H44" s="388"/>
      <c r="I44" s="388"/>
      <c r="J44" s="388"/>
      <c r="K44" s="388"/>
      <c r="L44" s="388"/>
      <c r="M44" s="388"/>
      <c r="N44" s="388"/>
    </row>
    <row r="45" spans="1:15" x14ac:dyDescent="0.25">
      <c r="A45" s="391">
        <v>37</v>
      </c>
      <c r="B45" s="392" t="s">
        <v>578</v>
      </c>
      <c r="C45" s="392"/>
      <c r="D45" s="392"/>
      <c r="E45" s="392"/>
      <c r="F45" s="392"/>
      <c r="G45" s="392"/>
      <c r="H45" s="392"/>
      <c r="I45" s="392"/>
      <c r="J45" s="392"/>
      <c r="K45" s="392"/>
      <c r="L45" s="392"/>
      <c r="M45" s="392"/>
      <c r="N45" s="392"/>
    </row>
    <row r="46" spans="1:15" x14ac:dyDescent="0.25">
      <c r="A46" s="391">
        <v>38</v>
      </c>
      <c r="B46" s="392" t="s">
        <v>579</v>
      </c>
      <c r="C46" s="392"/>
      <c r="D46" s="392"/>
      <c r="E46" s="392"/>
      <c r="F46" s="392"/>
      <c r="G46" s="392"/>
      <c r="H46" s="392"/>
      <c r="I46" s="392"/>
      <c r="J46" s="392"/>
      <c r="K46" s="392"/>
      <c r="L46" s="392"/>
      <c r="M46" s="392"/>
      <c r="N46" s="392"/>
    </row>
    <row r="47" spans="1:15" x14ac:dyDescent="0.25">
      <c r="A47" s="400">
        <v>39</v>
      </c>
      <c r="B47" s="401" t="s">
        <v>580</v>
      </c>
      <c r="C47" s="401"/>
      <c r="D47" s="401"/>
      <c r="E47" s="401"/>
      <c r="F47" s="401"/>
      <c r="G47" s="401"/>
      <c r="H47" s="401"/>
      <c r="I47" s="401"/>
      <c r="J47" s="401"/>
      <c r="K47" s="401"/>
      <c r="L47" s="401"/>
      <c r="M47" s="401"/>
      <c r="N47" s="401"/>
    </row>
    <row r="48" spans="1:15" x14ac:dyDescent="0.25">
      <c r="A48" s="10">
        <v>40</v>
      </c>
    </row>
    <row r="49" spans="1:15" x14ac:dyDescent="0.25">
      <c r="A49" s="400">
        <v>41</v>
      </c>
      <c r="B49" s="401" t="s">
        <v>175</v>
      </c>
      <c r="C49" s="402">
        <v>0.95437899999999998</v>
      </c>
      <c r="D49" s="402">
        <f>$C$49</f>
        <v>0.95437899999999998</v>
      </c>
      <c r="E49" s="402">
        <f t="shared" ref="E49:N49" si="13">$C$49</f>
        <v>0.95437899999999998</v>
      </c>
      <c r="F49" s="402">
        <f t="shared" si="13"/>
        <v>0.95437899999999998</v>
      </c>
      <c r="G49" s="402">
        <f t="shared" si="13"/>
        <v>0.95437899999999998</v>
      </c>
      <c r="H49" s="402">
        <f t="shared" si="13"/>
        <v>0.95437899999999998</v>
      </c>
      <c r="I49" s="402">
        <f t="shared" si="13"/>
        <v>0.95437899999999998</v>
      </c>
      <c r="J49" s="402">
        <f t="shared" si="13"/>
        <v>0.95437899999999998</v>
      </c>
      <c r="K49" s="402">
        <f t="shared" si="13"/>
        <v>0.95437899999999998</v>
      </c>
      <c r="L49" s="402">
        <f t="shared" si="13"/>
        <v>0.95437899999999998</v>
      </c>
      <c r="M49" s="402">
        <f t="shared" si="13"/>
        <v>0.95437899999999998</v>
      </c>
      <c r="N49" s="402">
        <f t="shared" si="13"/>
        <v>0.95437899999999998</v>
      </c>
    </row>
    <row r="50" spans="1:15" ht="13.8" thickBot="1" x14ac:dyDescent="0.3">
      <c r="A50" s="10">
        <v>42</v>
      </c>
    </row>
    <row r="51" spans="1:15" ht="13.8" thickBot="1" x14ac:dyDescent="0.3">
      <c r="A51" s="403">
        <v>43</v>
      </c>
      <c r="B51" s="404" t="s">
        <v>581</v>
      </c>
      <c r="C51" s="405">
        <f>ROUND(C49*C23,2)</f>
        <v>539247.28</v>
      </c>
      <c r="D51" s="405">
        <f>ROUND(D49*D23,2)</f>
        <v>2013303</v>
      </c>
      <c r="E51" s="405">
        <f>ROUND(E49*E23,2)</f>
        <v>1641846.52</v>
      </c>
      <c r="F51" s="405">
        <f>ROUND(F49*F23,2)</f>
        <v>2024836.85</v>
      </c>
      <c r="G51" s="405">
        <f t="shared" ref="G51:N51" si="14">G49*G23</f>
        <v>505120.08089448826</v>
      </c>
      <c r="H51" s="405">
        <f t="shared" si="14"/>
        <v>896351.78923086356</v>
      </c>
      <c r="I51" s="405">
        <f t="shared" si="14"/>
        <v>2280.3075098601148</v>
      </c>
      <c r="J51" s="405">
        <f t="shared" si="14"/>
        <v>-115447.42716590277</v>
      </c>
      <c r="K51" s="405">
        <f t="shared" si="14"/>
        <v>1624579.9500212753</v>
      </c>
      <c r="L51" s="405">
        <f t="shared" si="14"/>
        <v>597565.12832387106</v>
      </c>
      <c r="M51" s="405">
        <f t="shared" si="14"/>
        <v>1267617.1538735139</v>
      </c>
      <c r="N51" s="407">
        <f t="shared" si="14"/>
        <v>499355.11146387219</v>
      </c>
      <c r="O51" s="399">
        <f>SUM(C51:N51)</f>
        <v>11496655.744151844</v>
      </c>
    </row>
    <row r="52" spans="1:15" ht="13.8" thickBot="1" x14ac:dyDescent="0.3">
      <c r="A52" s="414">
        <v>44</v>
      </c>
      <c r="B52" s="56"/>
      <c r="C52" s="37"/>
      <c r="D52" s="37"/>
      <c r="E52" s="37"/>
      <c r="F52" s="37"/>
      <c r="G52" s="37"/>
      <c r="H52" s="37"/>
      <c r="I52" s="37"/>
      <c r="J52" s="37"/>
      <c r="K52" s="37"/>
      <c r="L52" s="37"/>
      <c r="M52" s="37"/>
      <c r="N52" s="37"/>
      <c r="O52" s="399"/>
    </row>
    <row r="53" spans="1:15" ht="13.8" thickBot="1" x14ac:dyDescent="0.3">
      <c r="A53" s="403">
        <v>45</v>
      </c>
      <c r="B53" s="404" t="s">
        <v>292</v>
      </c>
      <c r="C53" s="405">
        <f>ROUND(C33*C49,2)</f>
        <v>300408.15999999997</v>
      </c>
      <c r="D53" s="405">
        <f>ROUND(D33*D49,2)</f>
        <v>261636.95</v>
      </c>
      <c r="E53" s="405">
        <f>ROUND(E33*E49,2)</f>
        <v>270615.73</v>
      </c>
      <c r="F53" s="405">
        <f>ROUND(F33*F49,2)</f>
        <v>241767.65</v>
      </c>
      <c r="G53" s="405">
        <f t="shared" ref="G53:N53" si="15">G33*G49</f>
        <v>706511.76862617675</v>
      </c>
      <c r="H53" s="405">
        <f t="shared" si="15"/>
        <v>701971.26545399416</v>
      </c>
      <c r="I53" s="405">
        <f t="shared" si="15"/>
        <v>751237.33234964241</v>
      </c>
      <c r="J53" s="405">
        <f t="shared" si="15"/>
        <v>787198.11574877473</v>
      </c>
      <c r="K53" s="405">
        <f t="shared" si="15"/>
        <v>708200.99372351845</v>
      </c>
      <c r="L53" s="405">
        <f t="shared" si="15"/>
        <v>730706.47541056282</v>
      </c>
      <c r="M53" s="405">
        <f t="shared" si="15"/>
        <v>746342.00381533022</v>
      </c>
      <c r="N53" s="407">
        <f t="shared" si="15"/>
        <v>480161.70709957374</v>
      </c>
      <c r="O53" s="399">
        <f>SUM(C53:N53)</f>
        <v>6686758.152227574</v>
      </c>
    </row>
    <row r="54" spans="1:15" x14ac:dyDescent="0.25">
      <c r="A54" s="414"/>
      <c r="B54" s="56"/>
      <c r="C54" s="12"/>
      <c r="D54" s="12"/>
      <c r="E54" s="12"/>
      <c r="F54" s="12"/>
      <c r="G54" s="12"/>
      <c r="H54" s="12"/>
      <c r="I54" s="12"/>
      <c r="J54" s="12"/>
      <c r="K54" s="12"/>
      <c r="L54" s="12"/>
      <c r="M54" s="12"/>
      <c r="N54" s="12"/>
      <c r="O54" s="413"/>
    </row>
    <row r="55" spans="1:15" x14ac:dyDescent="0.25">
      <c r="A55" s="414"/>
      <c r="B55" s="415"/>
      <c r="C55" s="12"/>
      <c r="D55" s="12"/>
      <c r="E55" s="12"/>
      <c r="F55" s="12"/>
      <c r="G55" s="12"/>
      <c r="H55" s="12"/>
      <c r="I55" s="12"/>
      <c r="J55" s="12"/>
      <c r="K55" s="12"/>
      <c r="L55" s="12"/>
      <c r="M55" s="12"/>
      <c r="N55" s="12"/>
      <c r="O55" s="413"/>
    </row>
    <row r="56" spans="1:15" x14ac:dyDescent="0.25">
      <c r="B56" s="416"/>
      <c r="C56" s="416"/>
      <c r="D56" s="416"/>
      <c r="E56" s="416"/>
      <c r="F56" s="416"/>
      <c r="G56" s="416"/>
      <c r="H56" s="416"/>
      <c r="I56" s="416"/>
      <c r="J56" s="416"/>
      <c r="K56" s="416"/>
    </row>
    <row r="57" spans="1:15" x14ac:dyDescent="0.25">
      <c r="B57" s="416"/>
      <c r="C57" s="416"/>
      <c r="D57" s="416"/>
      <c r="E57" s="417"/>
      <c r="G57" s="418"/>
      <c r="H57" s="416"/>
      <c r="I57" s="416"/>
      <c r="J57" s="416"/>
      <c r="K57" s="416"/>
    </row>
    <row r="58" spans="1:15" x14ac:dyDescent="0.25">
      <c r="B58" s="419"/>
      <c r="C58" s="420"/>
      <c r="D58" s="420"/>
      <c r="E58" s="417"/>
      <c r="F58" s="417"/>
      <c r="G58" s="416"/>
      <c r="H58" s="416"/>
      <c r="I58" s="416"/>
      <c r="J58" s="416"/>
      <c r="K58" s="416"/>
    </row>
    <row r="59" spans="1:15" x14ac:dyDescent="0.25">
      <c r="B59" s="421"/>
      <c r="C59" s="422"/>
      <c r="D59" s="422"/>
      <c r="E59" s="422"/>
      <c r="F59" s="422"/>
      <c r="G59" s="416"/>
      <c r="H59" s="416"/>
      <c r="I59" s="416"/>
      <c r="J59" s="416"/>
      <c r="K59" s="416"/>
    </row>
    <row r="60" spans="1:15" x14ac:dyDescent="0.25">
      <c r="B60" s="419"/>
      <c r="C60" s="420"/>
      <c r="D60" s="420"/>
      <c r="E60" s="420"/>
      <c r="F60" s="420"/>
      <c r="G60" s="423"/>
      <c r="H60" s="416"/>
      <c r="I60" s="416"/>
      <c r="J60" s="416"/>
      <c r="K60" s="416"/>
    </row>
    <row r="61" spans="1:15" x14ac:dyDescent="0.25">
      <c r="B61" s="419"/>
      <c r="C61" s="420"/>
      <c r="D61" s="420"/>
      <c r="E61" s="420"/>
      <c r="F61" s="418"/>
      <c r="G61" s="416"/>
      <c r="H61" s="416"/>
      <c r="I61" s="416"/>
      <c r="J61" s="416"/>
      <c r="K61" s="416"/>
    </row>
    <row r="62" spans="1:15" x14ac:dyDescent="0.25">
      <c r="B62" s="421"/>
      <c r="C62" s="422"/>
      <c r="D62" s="422"/>
      <c r="E62" s="422"/>
      <c r="F62" s="418"/>
      <c r="G62" s="416"/>
      <c r="H62" s="416"/>
      <c r="I62" s="416"/>
      <c r="J62" s="416"/>
      <c r="K62" s="416"/>
    </row>
    <row r="63" spans="1:15" x14ac:dyDescent="0.25">
      <c r="B63" s="419"/>
      <c r="C63" s="420"/>
      <c r="D63" s="420"/>
      <c r="E63" s="420"/>
      <c r="F63" s="416"/>
      <c r="G63" s="423"/>
      <c r="H63" s="416"/>
      <c r="I63" s="416"/>
      <c r="J63" s="416"/>
      <c r="K63" s="416"/>
    </row>
    <row r="64" spans="1:15" x14ac:dyDescent="0.25">
      <c r="B64" s="419"/>
      <c r="C64" s="420"/>
      <c r="D64" s="420"/>
      <c r="E64" s="420"/>
      <c r="F64" s="418"/>
      <c r="G64" s="416"/>
      <c r="H64" s="416"/>
      <c r="I64" s="416"/>
      <c r="J64" s="416"/>
      <c r="K64" s="416"/>
    </row>
    <row r="65" spans="2:11" x14ac:dyDescent="0.25">
      <c r="B65" s="421"/>
      <c r="C65" s="422"/>
      <c r="D65" s="422"/>
      <c r="E65" s="422"/>
      <c r="F65" s="418"/>
      <c r="G65" s="416"/>
      <c r="H65" s="416"/>
      <c r="I65" s="416"/>
      <c r="J65" s="416"/>
      <c r="K65" s="416"/>
    </row>
    <row r="66" spans="2:11" x14ac:dyDescent="0.25">
      <c r="B66" s="419"/>
      <c r="C66" s="420"/>
      <c r="D66" s="420"/>
      <c r="E66" s="420"/>
      <c r="F66" s="416"/>
      <c r="G66" s="423"/>
      <c r="H66" s="416"/>
      <c r="I66" s="416"/>
      <c r="J66" s="416"/>
      <c r="K66" s="416"/>
    </row>
  </sheetData>
  <mergeCells count="4">
    <mergeCell ref="A1:O1"/>
    <mergeCell ref="A2:O2"/>
    <mergeCell ref="A3:O3"/>
    <mergeCell ref="A4:O4"/>
  </mergeCells>
  <printOptions horizontalCentered="1"/>
  <pageMargins left="0.45" right="0.45" top="0.75" bottom="0.75" header="0.3" footer="0.3"/>
  <pageSetup scale="55" orientation="landscape" blackAndWhite="1" r:id="rId1"/>
  <headerFooter>
    <oddHeader>&amp;RAdvice No. 2018-xx
Workpaper No. 2</oddHeader>
    <oddFooter>&amp;L&amp;F
&amp;A&amp;R&amp;D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T72"/>
  <sheetViews>
    <sheetView zoomScaleNormal="100" workbookViewId="0">
      <pane xSplit="2" ySplit="7" topLeftCell="C8"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3.6640625" style="246" customWidth="1"/>
    <col min="2" max="2" width="41" style="54" customWidth="1"/>
    <col min="3" max="13" width="13.6640625" style="54" customWidth="1"/>
    <col min="14" max="14" width="14.6640625" style="54" customWidth="1"/>
    <col min="15" max="15" width="16.5546875" style="54" bestFit="1" customWidth="1"/>
    <col min="16" max="17" width="12.33203125" style="54" customWidth="1"/>
    <col min="18" max="31" width="9.109375" style="54"/>
    <col min="32" max="32" width="9.109375" style="54" customWidth="1"/>
    <col min="33" max="16384" width="9.109375" style="54"/>
  </cols>
  <sheetData>
    <row r="1" spans="1:20" x14ac:dyDescent="0.25">
      <c r="A1" s="485" t="s">
        <v>0</v>
      </c>
      <c r="B1" s="485"/>
      <c r="C1" s="485"/>
      <c r="D1" s="485"/>
      <c r="E1" s="485"/>
      <c r="F1" s="485"/>
      <c r="G1" s="485"/>
      <c r="H1" s="485"/>
      <c r="I1" s="485"/>
      <c r="J1" s="485"/>
      <c r="K1" s="485"/>
      <c r="L1" s="485"/>
      <c r="M1" s="485"/>
      <c r="N1" s="485"/>
      <c r="O1" s="485"/>
    </row>
    <row r="2" spans="1:20" x14ac:dyDescent="0.25">
      <c r="A2" s="485" t="s">
        <v>559</v>
      </c>
      <c r="B2" s="485"/>
      <c r="C2" s="485"/>
      <c r="D2" s="485"/>
      <c r="E2" s="485"/>
      <c r="F2" s="485"/>
      <c r="G2" s="485"/>
      <c r="H2" s="485"/>
      <c r="I2" s="485"/>
      <c r="J2" s="485"/>
      <c r="K2" s="485"/>
      <c r="L2" s="485"/>
      <c r="M2" s="485"/>
      <c r="N2" s="485"/>
      <c r="O2" s="485"/>
    </row>
    <row r="3" spans="1:20" x14ac:dyDescent="0.25">
      <c r="A3" s="485" t="s">
        <v>584</v>
      </c>
      <c r="B3" s="485"/>
      <c r="C3" s="485"/>
      <c r="D3" s="485"/>
      <c r="E3" s="485"/>
      <c r="F3" s="485"/>
      <c r="G3" s="485"/>
      <c r="H3" s="485"/>
      <c r="I3" s="485"/>
      <c r="J3" s="485"/>
      <c r="K3" s="485"/>
      <c r="L3" s="485"/>
      <c r="M3" s="485"/>
      <c r="N3" s="485"/>
      <c r="O3" s="485"/>
    </row>
    <row r="4" spans="1:20" x14ac:dyDescent="0.25">
      <c r="A4" s="485" t="s">
        <v>561</v>
      </c>
      <c r="B4" s="485"/>
      <c r="C4" s="485"/>
      <c r="D4" s="485"/>
      <c r="E4" s="485"/>
      <c r="F4" s="485"/>
      <c r="G4" s="485"/>
      <c r="H4" s="485"/>
      <c r="I4" s="485"/>
      <c r="J4" s="485"/>
      <c r="K4" s="485"/>
      <c r="L4" s="485"/>
      <c r="M4" s="485"/>
      <c r="N4" s="485"/>
      <c r="O4" s="485"/>
    </row>
    <row r="5" spans="1:20" x14ac:dyDescent="0.25">
      <c r="A5" s="10"/>
      <c r="B5" s="10"/>
      <c r="C5" s="10"/>
      <c r="D5" s="10"/>
      <c r="E5" s="10"/>
      <c r="F5" s="10"/>
      <c r="G5" s="10"/>
      <c r="H5" s="10"/>
      <c r="I5" s="10"/>
      <c r="J5" s="10"/>
      <c r="K5" s="10"/>
      <c r="L5" s="10"/>
      <c r="M5" s="10"/>
      <c r="N5" s="10"/>
      <c r="O5" s="246"/>
    </row>
    <row r="6" spans="1:20" x14ac:dyDescent="0.25">
      <c r="B6" s="246"/>
      <c r="C6" s="246"/>
      <c r="D6" s="246"/>
      <c r="E6" s="246"/>
      <c r="F6" s="246"/>
      <c r="G6" s="246"/>
      <c r="H6" s="246"/>
      <c r="I6" s="246"/>
      <c r="J6" s="246"/>
      <c r="K6" s="246"/>
      <c r="L6" s="246"/>
      <c r="M6" s="246"/>
      <c r="N6" s="246"/>
      <c r="O6" s="246"/>
    </row>
    <row r="7" spans="1:20" ht="25.5" customHeight="1" x14ac:dyDescent="0.25">
      <c r="A7" s="382"/>
      <c r="B7" s="383"/>
      <c r="C7" s="384">
        <v>42736</v>
      </c>
      <c r="D7" s="384">
        <f t="shared" ref="D7:N7" si="0">EDATE(C7,1)</f>
        <v>42767</v>
      </c>
      <c r="E7" s="384">
        <f t="shared" si="0"/>
        <v>42795</v>
      </c>
      <c r="F7" s="384">
        <f t="shared" si="0"/>
        <v>42826</v>
      </c>
      <c r="G7" s="384">
        <f t="shared" si="0"/>
        <v>42856</v>
      </c>
      <c r="H7" s="384">
        <f t="shared" si="0"/>
        <v>42887</v>
      </c>
      <c r="I7" s="384">
        <f t="shared" si="0"/>
        <v>42917</v>
      </c>
      <c r="J7" s="384">
        <f t="shared" si="0"/>
        <v>42948</v>
      </c>
      <c r="K7" s="384">
        <f t="shared" si="0"/>
        <v>42979</v>
      </c>
      <c r="L7" s="384">
        <f t="shared" si="0"/>
        <v>43009</v>
      </c>
      <c r="M7" s="384">
        <f t="shared" si="0"/>
        <v>43040</v>
      </c>
      <c r="N7" s="384">
        <f t="shared" si="0"/>
        <v>43070</v>
      </c>
      <c r="O7" s="384" t="s">
        <v>84</v>
      </c>
      <c r="P7" s="385"/>
      <c r="Q7" s="385"/>
      <c r="R7" s="386"/>
      <c r="S7" s="386"/>
      <c r="T7" s="386"/>
    </row>
    <row r="8" spans="1:20" x14ac:dyDescent="0.25">
      <c r="A8" s="10"/>
      <c r="B8" s="10"/>
      <c r="C8" s="10"/>
      <c r="D8" s="10"/>
      <c r="E8" s="10"/>
      <c r="F8" s="10"/>
      <c r="G8" s="10"/>
      <c r="H8" s="10"/>
      <c r="I8" s="10"/>
      <c r="J8" s="10"/>
      <c r="K8" s="10"/>
      <c r="L8" s="10"/>
      <c r="M8" s="10"/>
      <c r="N8" s="10"/>
      <c r="O8" s="246"/>
    </row>
    <row r="9" spans="1:20" x14ac:dyDescent="0.25">
      <c r="A9" s="10">
        <v>1</v>
      </c>
      <c r="B9" s="388" t="s">
        <v>86</v>
      </c>
      <c r="C9" s="389">
        <v>787</v>
      </c>
      <c r="D9" s="389">
        <v>791</v>
      </c>
      <c r="E9" s="389">
        <v>790</v>
      </c>
      <c r="F9" s="389">
        <v>789</v>
      </c>
      <c r="G9" s="389">
        <v>792</v>
      </c>
      <c r="H9" s="389">
        <v>793</v>
      </c>
      <c r="I9" s="389">
        <v>794</v>
      </c>
      <c r="J9" s="389">
        <v>798</v>
      </c>
      <c r="K9" s="389">
        <v>796</v>
      </c>
      <c r="L9" s="389">
        <v>797</v>
      </c>
      <c r="M9" s="389">
        <v>800</v>
      </c>
      <c r="N9" s="389">
        <v>800</v>
      </c>
      <c r="O9" s="390"/>
      <c r="P9" s="222"/>
      <c r="Q9" s="222"/>
    </row>
    <row r="10" spans="1:20" x14ac:dyDescent="0.25">
      <c r="A10" s="10">
        <v>2</v>
      </c>
      <c r="B10" s="392" t="s">
        <v>562</v>
      </c>
      <c r="C10" s="393">
        <v>4990.5353035757553</v>
      </c>
      <c r="D10" s="393">
        <v>4939.621975658999</v>
      </c>
      <c r="E10" s="393">
        <v>4981.8785673585926</v>
      </c>
      <c r="F10" s="393">
        <v>3217.8098149341713</v>
      </c>
      <c r="G10" s="393">
        <v>3410.320138692919</v>
      </c>
      <c r="H10" s="393">
        <v>3333.2934739289135</v>
      </c>
      <c r="I10" s="393">
        <v>3450.1977431362088</v>
      </c>
      <c r="J10" s="393">
        <v>3452.1386636685352</v>
      </c>
      <c r="K10" s="393">
        <v>3593.1142014773382</v>
      </c>
      <c r="L10" s="393">
        <v>5340.2053801676975</v>
      </c>
      <c r="M10" s="393">
        <v>5184.98556456181</v>
      </c>
      <c r="N10" s="393">
        <v>3018.913068100097</v>
      </c>
      <c r="O10" s="394"/>
      <c r="P10" s="395"/>
      <c r="Q10" s="395"/>
    </row>
    <row r="11" spans="1:20" x14ac:dyDescent="0.25">
      <c r="A11" s="10">
        <v>3</v>
      </c>
      <c r="B11" s="246" t="s">
        <v>563</v>
      </c>
      <c r="C11" s="18">
        <f t="shared" ref="C11:N11" si="1">C9*C10</f>
        <v>3927551.2839141195</v>
      </c>
      <c r="D11" s="18">
        <f t="shared" si="1"/>
        <v>3907240.9827462682</v>
      </c>
      <c r="E11" s="18">
        <f t="shared" si="1"/>
        <v>3935684.0682132882</v>
      </c>
      <c r="F11" s="18">
        <f t="shared" si="1"/>
        <v>2538851.9439830612</v>
      </c>
      <c r="G11" s="18">
        <f t="shared" si="1"/>
        <v>2700973.5498447921</v>
      </c>
      <c r="H11" s="18">
        <f t="shared" si="1"/>
        <v>2643301.7248256286</v>
      </c>
      <c r="I11" s="18">
        <f t="shared" si="1"/>
        <v>2739457.0080501498</v>
      </c>
      <c r="J11" s="18">
        <f t="shared" si="1"/>
        <v>2754806.6536074909</v>
      </c>
      <c r="K11" s="18">
        <f t="shared" si="1"/>
        <v>2860118.9043759611</v>
      </c>
      <c r="L11" s="18">
        <f t="shared" si="1"/>
        <v>4256143.687993655</v>
      </c>
      <c r="M11" s="18">
        <f t="shared" si="1"/>
        <v>4147988.4516494479</v>
      </c>
      <c r="N11" s="18">
        <f t="shared" si="1"/>
        <v>2415130.4544800776</v>
      </c>
      <c r="O11" s="18">
        <f>SUM(C11:N11)</f>
        <v>38827248.71368394</v>
      </c>
      <c r="P11" s="396"/>
      <c r="Q11" s="396"/>
    </row>
    <row r="12" spans="1:20" x14ac:dyDescent="0.25">
      <c r="A12" s="10">
        <v>4</v>
      </c>
      <c r="B12" s="246"/>
      <c r="C12" s="246"/>
      <c r="D12" s="246"/>
      <c r="E12" s="246"/>
      <c r="F12" s="246"/>
      <c r="G12" s="246"/>
      <c r="H12" s="246"/>
      <c r="I12" s="246"/>
      <c r="J12" s="246"/>
      <c r="K12" s="246"/>
      <c r="L12" s="246"/>
      <c r="M12" s="246"/>
      <c r="N12" s="246"/>
      <c r="O12" s="246"/>
      <c r="P12" s="221"/>
      <c r="Q12" s="221"/>
    </row>
    <row r="13" spans="1:20" x14ac:dyDescent="0.25">
      <c r="A13" s="10">
        <v>5</v>
      </c>
      <c r="B13" s="388" t="s">
        <v>585</v>
      </c>
      <c r="C13" s="389">
        <v>373761.73</v>
      </c>
      <c r="D13" s="389">
        <v>376717.75</v>
      </c>
      <c r="E13" s="389">
        <v>376111.87</v>
      </c>
      <c r="F13" s="389">
        <v>359607.85</v>
      </c>
      <c r="G13" s="389">
        <v>170100.07883369332</v>
      </c>
      <c r="H13" s="389">
        <v>379176.31857451407</v>
      </c>
      <c r="I13" s="389">
        <v>386545.16954643629</v>
      </c>
      <c r="J13" s="389">
        <v>401997.97192224622</v>
      </c>
      <c r="K13" s="389">
        <v>403267.68935994105</v>
      </c>
      <c r="L13" s="389">
        <v>387256.03972637863</v>
      </c>
      <c r="M13" s="389">
        <v>368835.86163556197</v>
      </c>
      <c r="N13" s="389">
        <v>354776.01</v>
      </c>
      <c r="O13" s="246"/>
      <c r="P13" s="222"/>
      <c r="Q13" s="222"/>
    </row>
    <row r="14" spans="1:20" x14ac:dyDescent="0.25">
      <c r="A14" s="10">
        <v>6</v>
      </c>
      <c r="B14" s="392" t="s">
        <v>586</v>
      </c>
      <c r="C14" s="393">
        <v>10.24</v>
      </c>
      <c r="D14" s="393">
        <v>10.24</v>
      </c>
      <c r="E14" s="393">
        <v>10.24</v>
      </c>
      <c r="F14" s="393">
        <v>7.2200000000000006</v>
      </c>
      <c r="G14" s="393">
        <v>7.3599999999999994</v>
      </c>
      <c r="H14" s="393">
        <v>7.3599999999999994</v>
      </c>
      <c r="I14" s="393">
        <v>7.3599999999999994</v>
      </c>
      <c r="J14" s="393">
        <v>7.3599999999999994</v>
      </c>
      <c r="K14" s="393">
        <v>7.3599999999999994</v>
      </c>
      <c r="L14" s="393">
        <v>10.379999999999999</v>
      </c>
      <c r="M14" s="393">
        <v>10.379999999999999</v>
      </c>
      <c r="N14" s="393">
        <v>10.379999999999999</v>
      </c>
      <c r="O14" s="28"/>
      <c r="P14" s="398"/>
      <c r="Q14" s="398"/>
    </row>
    <row r="15" spans="1:20" x14ac:dyDescent="0.25">
      <c r="A15" s="10">
        <v>7</v>
      </c>
      <c r="B15" s="246" t="s">
        <v>565</v>
      </c>
      <c r="C15" s="18">
        <f t="shared" ref="C15:N15" si="2">C13*C14</f>
        <v>3827320.1151999999</v>
      </c>
      <c r="D15" s="18">
        <f t="shared" si="2"/>
        <v>3857589.7600000002</v>
      </c>
      <c r="E15" s="18">
        <f t="shared" si="2"/>
        <v>3851385.5488</v>
      </c>
      <c r="F15" s="18">
        <f t="shared" si="2"/>
        <v>2596368.6770000001</v>
      </c>
      <c r="G15" s="18">
        <f t="shared" si="2"/>
        <v>1251936.5802159826</v>
      </c>
      <c r="H15" s="18">
        <f>H13*H14</f>
        <v>2790737.7047084235</v>
      </c>
      <c r="I15" s="18">
        <f t="shared" si="2"/>
        <v>2844972.4478617706</v>
      </c>
      <c r="J15" s="18">
        <f t="shared" si="2"/>
        <v>2958705.073347732</v>
      </c>
      <c r="K15" s="18">
        <f t="shared" si="2"/>
        <v>2968050.1936891661</v>
      </c>
      <c r="L15" s="18">
        <f t="shared" si="2"/>
        <v>4019717.6923598098</v>
      </c>
      <c r="M15" s="18">
        <f t="shared" si="2"/>
        <v>3828516.2437771331</v>
      </c>
      <c r="N15" s="18">
        <f t="shared" si="2"/>
        <v>3682574.9837999996</v>
      </c>
      <c r="O15" s="18">
        <f>SUM(C15:N15)</f>
        <v>38477875.020760022</v>
      </c>
      <c r="P15" s="396"/>
      <c r="Q15" s="396"/>
    </row>
    <row r="16" spans="1:20" x14ac:dyDescent="0.25">
      <c r="A16" s="10">
        <v>8</v>
      </c>
      <c r="B16" s="246"/>
      <c r="C16" s="246"/>
      <c r="D16" s="246"/>
      <c r="E16" s="246"/>
      <c r="F16" s="246"/>
      <c r="G16" s="246"/>
      <c r="H16" s="246"/>
      <c r="I16" s="246"/>
      <c r="J16" s="246"/>
      <c r="K16" s="246"/>
      <c r="L16" s="246"/>
      <c r="M16" s="246"/>
      <c r="N16" s="246"/>
      <c r="O16" s="18"/>
    </row>
    <row r="17" spans="1:17" x14ac:dyDescent="0.25">
      <c r="A17" s="10">
        <v>9</v>
      </c>
      <c r="B17" s="388" t="s">
        <v>587</v>
      </c>
      <c r="C17" s="389"/>
      <c r="D17" s="389"/>
      <c r="E17" s="389"/>
      <c r="F17" s="389">
        <v>0</v>
      </c>
      <c r="G17" s="389">
        <v>202372.43782520885</v>
      </c>
      <c r="H17" s="389">
        <v>4593.592979186632</v>
      </c>
      <c r="I17" s="389">
        <v>0</v>
      </c>
      <c r="J17" s="389"/>
      <c r="K17" s="389"/>
      <c r="L17" s="389"/>
      <c r="M17" s="389"/>
      <c r="N17" s="389"/>
      <c r="O17" s="18"/>
    </row>
    <row r="18" spans="1:17" x14ac:dyDescent="0.25">
      <c r="A18" s="10">
        <v>10</v>
      </c>
      <c r="B18" s="392" t="s">
        <v>586</v>
      </c>
      <c r="C18" s="393"/>
      <c r="D18" s="393"/>
      <c r="E18" s="393"/>
      <c r="F18" s="393"/>
      <c r="G18" s="393">
        <f>$F$14</f>
        <v>7.2200000000000006</v>
      </c>
      <c r="H18" s="393">
        <f>$F$14</f>
        <v>7.2200000000000006</v>
      </c>
      <c r="I18" s="393"/>
      <c r="J18" s="393"/>
      <c r="K18" s="393"/>
      <c r="L18" s="393"/>
      <c r="M18" s="393"/>
      <c r="N18" s="393"/>
      <c r="O18" s="18"/>
    </row>
    <row r="19" spans="1:17" x14ac:dyDescent="0.25">
      <c r="A19" s="10">
        <v>11</v>
      </c>
      <c r="B19" s="246" t="s">
        <v>565</v>
      </c>
      <c r="C19" s="18">
        <f t="shared" ref="C19:N19" si="3">C17*C18</f>
        <v>0</v>
      </c>
      <c r="D19" s="18">
        <f t="shared" si="3"/>
        <v>0</v>
      </c>
      <c r="E19" s="18">
        <f t="shared" si="3"/>
        <v>0</v>
      </c>
      <c r="F19" s="18">
        <f t="shared" si="3"/>
        <v>0</v>
      </c>
      <c r="G19" s="18">
        <f t="shared" si="3"/>
        <v>1461129.0010980081</v>
      </c>
      <c r="H19" s="18">
        <f t="shared" si="3"/>
        <v>33165.741309727484</v>
      </c>
      <c r="I19" s="18">
        <f t="shared" si="3"/>
        <v>0</v>
      </c>
      <c r="J19" s="18">
        <f t="shared" si="3"/>
        <v>0</v>
      </c>
      <c r="K19" s="18">
        <f t="shared" si="3"/>
        <v>0</v>
      </c>
      <c r="L19" s="18">
        <f t="shared" si="3"/>
        <v>0</v>
      </c>
      <c r="M19" s="18">
        <f t="shared" si="3"/>
        <v>0</v>
      </c>
      <c r="N19" s="18">
        <f t="shared" si="3"/>
        <v>0</v>
      </c>
      <c r="O19" s="18">
        <f>SUM(C19:N19)</f>
        <v>1494294.7424077357</v>
      </c>
    </row>
    <row r="20" spans="1:17" x14ac:dyDescent="0.25">
      <c r="A20" s="10">
        <v>12</v>
      </c>
      <c r="B20" s="246"/>
      <c r="C20" s="246"/>
      <c r="D20" s="246"/>
      <c r="E20" s="246"/>
      <c r="F20" s="246"/>
      <c r="G20" s="246"/>
      <c r="H20" s="246"/>
      <c r="I20" s="246"/>
      <c r="J20" s="246"/>
      <c r="K20" s="246"/>
      <c r="L20" s="246"/>
      <c r="M20" s="246"/>
      <c r="N20" s="246"/>
      <c r="O20" s="18"/>
    </row>
    <row r="21" spans="1:17" x14ac:dyDescent="0.25">
      <c r="A21" s="10">
        <v>13</v>
      </c>
      <c r="B21" s="388" t="s">
        <v>588</v>
      </c>
      <c r="C21" s="389">
        <v>2998.1</v>
      </c>
      <c r="D21" s="389">
        <v>2994</v>
      </c>
      <c r="E21" s="389">
        <v>2900</v>
      </c>
      <c r="F21" s="389">
        <v>2656.6</v>
      </c>
      <c r="G21" s="389">
        <v>1722.5218855218855</v>
      </c>
      <c r="H21" s="389">
        <v>2051.399551066218</v>
      </c>
      <c r="I21" s="389">
        <v>2010.3007856341187</v>
      </c>
      <c r="J21" s="389">
        <v>2221.3000000000002</v>
      </c>
      <c r="K21" s="389">
        <v>2384.800224466891</v>
      </c>
      <c r="L21" s="389">
        <v>2563.5994668911335</v>
      </c>
      <c r="M21" s="389">
        <v>2843.5</v>
      </c>
      <c r="N21" s="389">
        <v>2654.75</v>
      </c>
      <c r="O21" s="18"/>
    </row>
    <row r="22" spans="1:17" x14ac:dyDescent="0.25">
      <c r="A22" s="10">
        <v>14</v>
      </c>
      <c r="B22" s="392" t="s">
        <v>586</v>
      </c>
      <c r="C22" s="393">
        <v>9.89</v>
      </c>
      <c r="D22" s="393">
        <v>9.89</v>
      </c>
      <c r="E22" s="393">
        <v>9.89</v>
      </c>
      <c r="F22" s="393">
        <v>6.870000000000001</v>
      </c>
      <c r="G22" s="393">
        <v>7.01</v>
      </c>
      <c r="H22" s="393">
        <v>7.01</v>
      </c>
      <c r="I22" s="393">
        <v>7.01</v>
      </c>
      <c r="J22" s="393">
        <v>7.01</v>
      </c>
      <c r="K22" s="393">
        <v>7.01</v>
      </c>
      <c r="L22" s="393">
        <v>10.029999999999999</v>
      </c>
      <c r="M22" s="393">
        <v>10.029999999999999</v>
      </c>
      <c r="N22" s="393">
        <v>10.029999999999999</v>
      </c>
      <c r="O22" s="18"/>
    </row>
    <row r="23" spans="1:17" x14ac:dyDescent="0.25">
      <c r="A23" s="10">
        <v>15</v>
      </c>
      <c r="B23" s="246" t="s">
        <v>565</v>
      </c>
      <c r="C23" s="18">
        <f t="shared" ref="C23:N23" si="4">C21*C22</f>
        <v>29651.209000000003</v>
      </c>
      <c r="D23" s="18">
        <f t="shared" si="4"/>
        <v>29610.660000000003</v>
      </c>
      <c r="E23" s="18">
        <f t="shared" si="4"/>
        <v>28681</v>
      </c>
      <c r="F23" s="18">
        <f t="shared" si="4"/>
        <v>18250.842000000001</v>
      </c>
      <c r="G23" s="18">
        <f t="shared" si="4"/>
        <v>12074.878417508417</v>
      </c>
      <c r="H23" s="18">
        <f t="shared" si="4"/>
        <v>14380.310852974188</v>
      </c>
      <c r="I23" s="18">
        <f t="shared" si="4"/>
        <v>14092.208507295172</v>
      </c>
      <c r="J23" s="18">
        <f t="shared" si="4"/>
        <v>15571.313</v>
      </c>
      <c r="K23" s="18">
        <f t="shared" si="4"/>
        <v>16717.449573512906</v>
      </c>
      <c r="L23" s="18">
        <f t="shared" si="4"/>
        <v>25712.902652918066</v>
      </c>
      <c r="M23" s="18">
        <f t="shared" si="4"/>
        <v>28520.304999999997</v>
      </c>
      <c r="N23" s="18">
        <f t="shared" si="4"/>
        <v>26627.142499999998</v>
      </c>
      <c r="O23" s="18">
        <f>SUM(C23:N23)</f>
        <v>259890.22150420875</v>
      </c>
    </row>
    <row r="24" spans="1:17" x14ac:dyDescent="0.25">
      <c r="A24" s="10">
        <v>16</v>
      </c>
      <c r="B24" s="246"/>
      <c r="C24" s="246"/>
      <c r="D24" s="246"/>
      <c r="E24" s="246"/>
      <c r="F24" s="246"/>
      <c r="G24" s="246"/>
      <c r="H24" s="246"/>
      <c r="I24" s="246"/>
      <c r="J24" s="246"/>
      <c r="K24" s="246"/>
      <c r="L24" s="246"/>
      <c r="M24" s="246"/>
      <c r="N24" s="246"/>
      <c r="O24" s="18"/>
    </row>
    <row r="25" spans="1:17" x14ac:dyDescent="0.25">
      <c r="A25" s="10">
        <v>17</v>
      </c>
      <c r="B25" s="388" t="s">
        <v>589</v>
      </c>
      <c r="C25" s="389"/>
      <c r="D25" s="389"/>
      <c r="E25" s="389">
        <v>0</v>
      </c>
      <c r="F25" s="389">
        <v>0</v>
      </c>
      <c r="G25" s="389">
        <v>759.27790178571422</v>
      </c>
      <c r="H25" s="389">
        <v>0</v>
      </c>
      <c r="I25" s="389">
        <v>0</v>
      </c>
      <c r="J25" s="389"/>
      <c r="K25" s="389">
        <v>0</v>
      </c>
      <c r="L25" s="389"/>
      <c r="M25" s="389"/>
      <c r="N25" s="389"/>
      <c r="O25" s="18"/>
    </row>
    <row r="26" spans="1:17" x14ac:dyDescent="0.25">
      <c r="A26" s="10">
        <v>18</v>
      </c>
      <c r="B26" s="392" t="s">
        <v>586</v>
      </c>
      <c r="C26" s="393"/>
      <c r="D26" s="393"/>
      <c r="E26" s="393"/>
      <c r="F26" s="393"/>
      <c r="G26" s="393">
        <f>$F$22</f>
        <v>6.870000000000001</v>
      </c>
      <c r="H26" s="393">
        <f>$F$22</f>
        <v>6.870000000000001</v>
      </c>
      <c r="I26" s="393"/>
      <c r="J26" s="393"/>
      <c r="K26" s="393"/>
      <c r="L26" s="393"/>
      <c r="M26" s="393"/>
      <c r="N26" s="393"/>
      <c r="O26" s="18"/>
    </row>
    <row r="27" spans="1:17" x14ac:dyDescent="0.25">
      <c r="A27" s="10">
        <v>19</v>
      </c>
      <c r="B27" s="246" t="s">
        <v>565</v>
      </c>
      <c r="C27" s="18">
        <f t="shared" ref="C27:N27" si="5">C25*C26</f>
        <v>0</v>
      </c>
      <c r="D27" s="18">
        <f t="shared" si="5"/>
        <v>0</v>
      </c>
      <c r="E27" s="18">
        <f t="shared" si="5"/>
        <v>0</v>
      </c>
      <c r="F27" s="18">
        <f t="shared" si="5"/>
        <v>0</v>
      </c>
      <c r="G27" s="18">
        <f t="shared" si="5"/>
        <v>5216.2391852678575</v>
      </c>
      <c r="H27" s="18">
        <f t="shared" si="5"/>
        <v>0</v>
      </c>
      <c r="I27" s="18">
        <f t="shared" si="5"/>
        <v>0</v>
      </c>
      <c r="J27" s="18">
        <f t="shared" si="5"/>
        <v>0</v>
      </c>
      <c r="K27" s="18">
        <f t="shared" si="5"/>
        <v>0</v>
      </c>
      <c r="L27" s="18">
        <f t="shared" si="5"/>
        <v>0</v>
      </c>
      <c r="M27" s="18">
        <f t="shared" si="5"/>
        <v>0</v>
      </c>
      <c r="N27" s="18">
        <f t="shared" si="5"/>
        <v>0</v>
      </c>
      <c r="O27" s="18">
        <f>SUM(C27:N27)</f>
        <v>5216.2391852678575</v>
      </c>
    </row>
    <row r="28" spans="1:17" x14ac:dyDescent="0.25">
      <c r="A28" s="10">
        <v>20</v>
      </c>
      <c r="B28" s="246"/>
      <c r="C28" s="246"/>
      <c r="D28" s="246"/>
      <c r="E28" s="246"/>
      <c r="F28" s="246"/>
      <c r="G28" s="246"/>
      <c r="H28" s="246"/>
      <c r="I28" s="246"/>
      <c r="J28" s="246"/>
      <c r="K28" s="246"/>
      <c r="L28" s="246"/>
      <c r="M28" s="246"/>
      <c r="N28" s="246"/>
      <c r="O28" s="18"/>
    </row>
    <row r="29" spans="1:17" x14ac:dyDescent="0.25">
      <c r="A29" s="10">
        <v>21</v>
      </c>
      <c r="B29" s="246" t="s">
        <v>567</v>
      </c>
      <c r="C29" s="18">
        <f>C15+C19+C23+C27</f>
        <v>3856971.3241999997</v>
      </c>
      <c r="D29" s="18">
        <f t="shared" ref="D29:N29" si="6">D15+D19+D23+D27</f>
        <v>3887200.4200000004</v>
      </c>
      <c r="E29" s="18">
        <f t="shared" si="6"/>
        <v>3880066.5488</v>
      </c>
      <c r="F29" s="18">
        <f>F15+F19+F23+F27</f>
        <v>2614619.5190000003</v>
      </c>
      <c r="G29" s="18">
        <f t="shared" si="6"/>
        <v>2730356.6989167673</v>
      </c>
      <c r="H29" s="18">
        <f t="shared" si="6"/>
        <v>2838283.7568711252</v>
      </c>
      <c r="I29" s="18">
        <f t="shared" si="6"/>
        <v>2859064.6563690659</v>
      </c>
      <c r="J29" s="18">
        <f t="shared" si="6"/>
        <v>2974276.386347732</v>
      </c>
      <c r="K29" s="18">
        <f>K15+K19+K23+K27</f>
        <v>2984767.6432626792</v>
      </c>
      <c r="L29" s="18">
        <f t="shared" si="6"/>
        <v>4045430.5950127277</v>
      </c>
      <c r="M29" s="18">
        <f t="shared" si="6"/>
        <v>3857036.5487771332</v>
      </c>
      <c r="N29" s="18">
        <f t="shared" si="6"/>
        <v>3709202.1262999997</v>
      </c>
      <c r="O29" s="18">
        <f>SUM(C29:N29)</f>
        <v>40237276.223857239</v>
      </c>
    </row>
    <row r="30" spans="1:17" x14ac:dyDescent="0.25">
      <c r="A30" s="10">
        <v>22</v>
      </c>
      <c r="B30" s="246"/>
      <c r="C30" s="246"/>
      <c r="D30" s="246"/>
      <c r="E30" s="246"/>
      <c r="F30" s="246"/>
      <c r="G30" s="246"/>
      <c r="H30" s="246"/>
      <c r="I30" s="246"/>
      <c r="J30" s="246"/>
      <c r="K30" s="246"/>
      <c r="L30" s="246"/>
      <c r="M30" s="246"/>
      <c r="N30" s="246"/>
      <c r="O30" s="18"/>
    </row>
    <row r="31" spans="1:17" x14ac:dyDescent="0.25">
      <c r="A31" s="10">
        <v>23</v>
      </c>
      <c r="B31" s="246" t="s">
        <v>568</v>
      </c>
      <c r="C31" s="36">
        <f>C11-C29</f>
        <v>70579.959714119788</v>
      </c>
      <c r="D31" s="36">
        <f t="shared" ref="D31:N31" si="7">D11-D29</f>
        <v>20040.562746267766</v>
      </c>
      <c r="E31" s="36">
        <f t="shared" si="7"/>
        <v>55617.519413288217</v>
      </c>
      <c r="F31" s="36">
        <f t="shared" si="7"/>
        <v>-75767.575016939081</v>
      </c>
      <c r="G31" s="36">
        <f t="shared" si="7"/>
        <v>-29383.149071975145</v>
      </c>
      <c r="H31" s="36">
        <f t="shared" si="7"/>
        <v>-194982.03204549663</v>
      </c>
      <c r="I31" s="36">
        <f t="shared" si="7"/>
        <v>-119607.64831891609</v>
      </c>
      <c r="J31" s="36">
        <f t="shared" si="7"/>
        <v>-219469.7327402411</v>
      </c>
      <c r="K31" s="36">
        <f>K11-K29</f>
        <v>-124648.73888671817</v>
      </c>
      <c r="L31" s="36">
        <f t="shared" si="7"/>
        <v>210713.09298092732</v>
      </c>
      <c r="M31" s="36">
        <f t="shared" si="7"/>
        <v>290951.90287231468</v>
      </c>
      <c r="N31" s="36">
        <f t="shared" si="7"/>
        <v>-1294071.671819922</v>
      </c>
      <c r="O31" s="36">
        <f>SUM(C31:N31)</f>
        <v>-1410027.5101732905</v>
      </c>
      <c r="P31" s="396"/>
      <c r="Q31" s="396"/>
    </row>
    <row r="32" spans="1:17" x14ac:dyDescent="0.25">
      <c r="A32" s="10">
        <v>24</v>
      </c>
      <c r="B32" s="246"/>
      <c r="C32" s="246"/>
      <c r="D32" s="246"/>
      <c r="E32" s="246"/>
      <c r="F32" s="246"/>
      <c r="G32" s="246"/>
      <c r="H32" s="246"/>
      <c r="I32" s="246"/>
      <c r="J32" s="246"/>
      <c r="K32" s="246"/>
      <c r="L32" s="246"/>
      <c r="M32" s="246"/>
      <c r="N32" s="246"/>
      <c r="O32" s="18"/>
    </row>
    <row r="33" spans="1:17" x14ac:dyDescent="0.25">
      <c r="A33" s="10">
        <v>25</v>
      </c>
      <c r="B33" s="246" t="s">
        <v>569</v>
      </c>
      <c r="C33" s="36">
        <v>-72.099999999999994</v>
      </c>
      <c r="D33" s="36">
        <v>43.25</v>
      </c>
      <c r="E33" s="36">
        <v>137.75</v>
      </c>
      <c r="F33" s="36">
        <v>105.09</v>
      </c>
      <c r="G33" s="36">
        <v>-1012.390166753849</v>
      </c>
      <c r="H33" s="36">
        <v>-2200.4066447225346</v>
      </c>
      <c r="I33" s="36">
        <v>-2628.6590586522184</v>
      </c>
      <c r="J33" s="36">
        <v>-2940.6076794343567</v>
      </c>
      <c r="K33" s="36">
        <v>-3255.7068517376042</v>
      </c>
      <c r="L33" s="36">
        <v>-3080.3364838285856</v>
      </c>
      <c r="M33" s="36">
        <v>-2013.7697645803937</v>
      </c>
      <c r="N33" s="36"/>
      <c r="O33" s="36">
        <f>SUM(C33:N33)</f>
        <v>-16917.886649709544</v>
      </c>
      <c r="P33" s="399"/>
      <c r="Q33" s="399"/>
    </row>
    <row r="34" spans="1:17" x14ac:dyDescent="0.25">
      <c r="A34" s="10">
        <v>26</v>
      </c>
      <c r="B34" s="246"/>
      <c r="C34" s="246"/>
      <c r="D34" s="246"/>
      <c r="E34" s="246"/>
      <c r="F34" s="246"/>
      <c r="G34" s="246"/>
      <c r="H34" s="246"/>
      <c r="I34" s="246"/>
      <c r="J34" s="246"/>
      <c r="K34" s="246"/>
      <c r="L34" s="246"/>
      <c r="M34" s="246"/>
      <c r="N34" s="246"/>
      <c r="O34" s="18"/>
    </row>
    <row r="35" spans="1:17" x14ac:dyDescent="0.25">
      <c r="A35" s="10">
        <v>27</v>
      </c>
      <c r="B35" s="246" t="s">
        <v>570</v>
      </c>
      <c r="C35" s="18">
        <v>2165264.8912412431</v>
      </c>
      <c r="D35" s="18">
        <f t="shared" ref="D35:N35" si="8">C35+D59+D33</f>
        <v>2184434.4312412431</v>
      </c>
      <c r="E35" s="18">
        <f t="shared" si="8"/>
        <v>2237652.3712412431</v>
      </c>
      <c r="F35" s="18">
        <f t="shared" si="8"/>
        <v>2165446.481241243</v>
      </c>
      <c r="G35" s="18">
        <f t="shared" si="8"/>
        <v>2136391.4310744889</v>
      </c>
      <c r="H35" s="18">
        <f t="shared" si="8"/>
        <v>1948104.2644297665</v>
      </c>
      <c r="I35" s="18">
        <f t="shared" si="8"/>
        <v>1831324.5753711143</v>
      </c>
      <c r="J35" s="18">
        <f t="shared" si="8"/>
        <v>1618926.6676916799</v>
      </c>
      <c r="K35" s="18">
        <f t="shared" si="8"/>
        <v>1496708.8208399424</v>
      </c>
      <c r="L35" s="18">
        <f t="shared" si="8"/>
        <v>1694728.6343561138</v>
      </c>
      <c r="M35" s="18">
        <f t="shared" si="8"/>
        <v>1970393.2545915334</v>
      </c>
      <c r="N35" s="18">
        <f t="shared" si="8"/>
        <v>735358.42459153337</v>
      </c>
      <c r="O35" s="18"/>
    </row>
    <row r="36" spans="1:17" x14ac:dyDescent="0.25">
      <c r="A36" s="10">
        <v>28</v>
      </c>
      <c r="B36" s="246"/>
      <c r="C36" s="246"/>
      <c r="D36" s="246"/>
      <c r="E36" s="246"/>
      <c r="F36" s="246"/>
      <c r="G36" s="246"/>
      <c r="H36" s="246"/>
      <c r="I36" s="246"/>
      <c r="J36" s="246"/>
      <c r="K36" s="246"/>
      <c r="L36" s="246"/>
      <c r="M36" s="246"/>
      <c r="N36" s="246"/>
      <c r="O36" s="18"/>
    </row>
    <row r="37" spans="1:17" x14ac:dyDescent="0.25">
      <c r="A37" s="10">
        <v>29</v>
      </c>
      <c r="B37" s="246" t="s">
        <v>590</v>
      </c>
      <c r="C37" s="36">
        <v>0.02</v>
      </c>
      <c r="D37" s="36">
        <v>0.02</v>
      </c>
      <c r="E37" s="36">
        <v>0.02</v>
      </c>
      <c r="F37" s="36">
        <v>0.02</v>
      </c>
      <c r="G37" s="36">
        <v>-0.17</v>
      </c>
      <c r="H37" s="36">
        <v>-0.17</v>
      </c>
      <c r="I37" s="36">
        <v>-0.17</v>
      </c>
      <c r="J37" s="36">
        <v>-0.17</v>
      </c>
      <c r="K37" s="36">
        <v>-0.17</v>
      </c>
      <c r="L37" s="36">
        <v>-0.17</v>
      </c>
      <c r="M37" s="36">
        <v>-0.17</v>
      </c>
      <c r="N37" s="36">
        <v>-0.17</v>
      </c>
      <c r="O37" s="18"/>
    </row>
    <row r="38" spans="1:17" x14ac:dyDescent="0.25">
      <c r="A38" s="10">
        <v>30</v>
      </c>
      <c r="B38" s="246"/>
      <c r="C38" s="36"/>
      <c r="D38" s="36"/>
      <c r="E38" s="36"/>
      <c r="F38" s="36"/>
      <c r="G38" s="36"/>
      <c r="H38" s="36"/>
      <c r="I38" s="36"/>
      <c r="J38" s="36"/>
      <c r="K38" s="36"/>
      <c r="L38" s="36"/>
      <c r="M38" s="36"/>
      <c r="N38" s="36"/>
      <c r="O38" s="18"/>
    </row>
    <row r="39" spans="1:17" x14ac:dyDescent="0.25">
      <c r="A39" s="10">
        <v>31</v>
      </c>
      <c r="B39" s="246" t="s">
        <v>591</v>
      </c>
      <c r="C39" s="36"/>
      <c r="D39" s="36"/>
      <c r="E39" s="36"/>
      <c r="F39" s="36"/>
      <c r="G39" s="36">
        <f>$F$37</f>
        <v>0.02</v>
      </c>
      <c r="H39" s="36">
        <f>$F$37</f>
        <v>0.02</v>
      </c>
      <c r="I39" s="36"/>
      <c r="J39" s="36"/>
      <c r="K39" s="36"/>
      <c r="L39" s="36"/>
      <c r="M39" s="36"/>
      <c r="N39" s="36"/>
      <c r="O39" s="18"/>
    </row>
    <row r="40" spans="1:17" x14ac:dyDescent="0.25">
      <c r="A40" s="10">
        <v>32</v>
      </c>
      <c r="B40" s="246"/>
      <c r="C40" s="18"/>
      <c r="D40" s="18"/>
      <c r="E40" s="18"/>
      <c r="F40" s="18"/>
      <c r="G40" s="18"/>
      <c r="H40" s="18"/>
      <c r="I40" s="18"/>
      <c r="J40" s="18"/>
      <c r="K40" s="18"/>
      <c r="L40" s="18"/>
      <c r="M40" s="18"/>
      <c r="N40" s="18"/>
      <c r="O40" s="18"/>
    </row>
    <row r="41" spans="1:17" x14ac:dyDescent="0.25">
      <c r="A41" s="10">
        <v>33</v>
      </c>
      <c r="B41" s="246" t="s">
        <v>292</v>
      </c>
      <c r="C41" s="36">
        <f>((C13+C21)*C37)+((C17+C25)*C39)</f>
        <v>7535.1965999999993</v>
      </c>
      <c r="D41" s="36">
        <f t="shared" ref="D41:N41" si="9">((D13+D21)*D37)+((D17+D25)*D39)</f>
        <v>7594.2350000000006</v>
      </c>
      <c r="E41" s="36">
        <f t="shared" si="9"/>
        <v>7580.2374</v>
      </c>
      <c r="F41" s="36">
        <f t="shared" si="9"/>
        <v>7245.2889999999989</v>
      </c>
      <c r="G41" s="36">
        <f t="shared" si="9"/>
        <v>-25147.207807726692</v>
      </c>
      <c r="H41" s="36">
        <f t="shared" si="9"/>
        <v>-64716.84022176492</v>
      </c>
      <c r="I41" s="36">
        <f t="shared" si="9"/>
        <v>-66054.429956451975</v>
      </c>
      <c r="J41" s="36">
        <f t="shared" si="9"/>
        <v>-68717.276226781862</v>
      </c>
      <c r="K41" s="36">
        <f t="shared" si="9"/>
        <v>-68960.923229349355</v>
      </c>
      <c r="L41" s="36">
        <f t="shared" si="9"/>
        <v>-66269.338662855866</v>
      </c>
      <c r="M41" s="36">
        <f t="shared" si="9"/>
        <v>-63185.491478045544</v>
      </c>
      <c r="N41" s="36">
        <f t="shared" si="9"/>
        <v>-60763.229200000009</v>
      </c>
      <c r="O41" s="36">
        <f>SUM(C41:N41)</f>
        <v>-453859.77878297621</v>
      </c>
    </row>
    <row r="42" spans="1:17" x14ac:dyDescent="0.25">
      <c r="A42" s="10">
        <v>34</v>
      </c>
      <c r="B42" s="246"/>
      <c r="C42" s="18"/>
      <c r="D42" s="18"/>
      <c r="E42" s="18"/>
      <c r="F42" s="18"/>
      <c r="G42" s="18"/>
      <c r="H42" s="18"/>
      <c r="I42" s="18"/>
      <c r="J42" s="18"/>
      <c r="K42" s="18"/>
      <c r="L42" s="18"/>
      <c r="M42" s="18"/>
      <c r="N42" s="18"/>
      <c r="O42" s="18"/>
    </row>
    <row r="43" spans="1:17" x14ac:dyDescent="0.25">
      <c r="A43" s="10">
        <v>35</v>
      </c>
      <c r="B43" s="246" t="s">
        <v>573</v>
      </c>
      <c r="C43" s="18">
        <v>1089879.1172495887</v>
      </c>
      <c r="D43" s="18">
        <f t="shared" ref="D43:N43" si="10">C43+D59+D33-D61</f>
        <v>1101800.8772495887</v>
      </c>
      <c r="E43" s="18">
        <f t="shared" si="10"/>
        <v>1147784.3972495887</v>
      </c>
      <c r="F43" s="18">
        <f t="shared" si="10"/>
        <v>1068663.7572495888</v>
      </c>
      <c r="G43" s="18">
        <f t="shared" si="10"/>
        <v>1063608.677082835</v>
      </c>
      <c r="H43" s="18">
        <f t="shared" si="10"/>
        <v>937085.90043811244</v>
      </c>
      <c r="I43" s="18">
        <f t="shared" si="10"/>
        <v>883347.17137946014</v>
      </c>
      <c r="J43" s="18">
        <f t="shared" si="10"/>
        <v>736531.59370002581</v>
      </c>
      <c r="K43" s="18">
        <f t="shared" si="10"/>
        <v>680128.60684828821</v>
      </c>
      <c r="L43" s="18">
        <f t="shared" si="10"/>
        <v>941394.49036445958</v>
      </c>
      <c r="M43" s="18">
        <f t="shared" si="10"/>
        <v>1277362.0205998791</v>
      </c>
      <c r="N43" s="18">
        <f t="shared" si="10"/>
        <v>100318.34059987901</v>
      </c>
      <c r="O43" s="18"/>
    </row>
    <row r="44" spans="1:17" x14ac:dyDescent="0.25">
      <c r="A44" s="10">
        <v>36</v>
      </c>
      <c r="B44" s="246"/>
      <c r="C44" s="18"/>
      <c r="D44" s="18"/>
      <c r="E44" s="18"/>
      <c r="F44" s="18"/>
      <c r="G44" s="18"/>
      <c r="H44" s="18"/>
      <c r="I44" s="18"/>
      <c r="J44" s="18"/>
      <c r="K44" s="18"/>
      <c r="L44" s="18"/>
      <c r="M44" s="18"/>
      <c r="N44" s="18"/>
      <c r="O44" s="18"/>
    </row>
    <row r="45" spans="1:17" x14ac:dyDescent="0.25">
      <c r="A45" s="10">
        <v>37</v>
      </c>
      <c r="B45" s="54" t="s">
        <v>592</v>
      </c>
      <c r="C45" s="36">
        <v>1.2200000000000006</v>
      </c>
      <c r="D45" s="36">
        <v>1.2200000000000006</v>
      </c>
      <c r="E45" s="36">
        <v>1.2200000000000006</v>
      </c>
      <c r="F45" s="36">
        <v>1.2200000000000006</v>
      </c>
      <c r="G45" s="36">
        <v>1.17</v>
      </c>
      <c r="H45" s="36">
        <v>1.17</v>
      </c>
      <c r="I45" s="36">
        <v>1.17</v>
      </c>
      <c r="J45" s="36">
        <v>1.17</v>
      </c>
      <c r="K45" s="36">
        <v>1.17</v>
      </c>
      <c r="L45" s="36">
        <v>1.17</v>
      </c>
      <c r="M45" s="36">
        <v>1.17</v>
      </c>
      <c r="N45" s="36">
        <v>1.17</v>
      </c>
    </row>
    <row r="46" spans="1:17" x14ac:dyDescent="0.25">
      <c r="A46" s="10">
        <v>38</v>
      </c>
      <c r="C46" s="36"/>
      <c r="D46" s="36"/>
      <c r="E46" s="36"/>
      <c r="F46" s="36"/>
      <c r="G46" s="36"/>
      <c r="H46" s="36"/>
      <c r="I46" s="36"/>
      <c r="J46" s="36"/>
      <c r="K46" s="36"/>
      <c r="L46" s="36"/>
      <c r="M46" s="36"/>
      <c r="N46" s="36"/>
    </row>
    <row r="47" spans="1:17" x14ac:dyDescent="0.25">
      <c r="A47" s="10">
        <v>39</v>
      </c>
      <c r="B47" s="54" t="s">
        <v>593</v>
      </c>
      <c r="C47" s="36"/>
      <c r="D47" s="36"/>
      <c r="E47" s="36"/>
      <c r="F47" s="36"/>
      <c r="G47" s="36">
        <f>$F$45</f>
        <v>1.2200000000000006</v>
      </c>
      <c r="H47" s="36">
        <f>$F$45</f>
        <v>1.2200000000000006</v>
      </c>
      <c r="I47" s="36"/>
      <c r="J47" s="36"/>
      <c r="K47" s="36"/>
      <c r="L47" s="36"/>
      <c r="M47" s="36"/>
      <c r="N47" s="36"/>
    </row>
    <row r="48" spans="1:17" x14ac:dyDescent="0.25">
      <c r="A48" s="10">
        <v>40</v>
      </c>
    </row>
    <row r="49" spans="1:15" x14ac:dyDescent="0.25">
      <c r="A49" s="10">
        <v>41</v>
      </c>
      <c r="B49" s="54" t="s">
        <v>576</v>
      </c>
      <c r="C49" s="36">
        <f>((C13+C21)*C45)+((C17+C25)*C47)</f>
        <v>459646.99260000017</v>
      </c>
      <c r="D49" s="36">
        <f t="shared" ref="D49:N49" si="11">((D13+D21)*D45)+((D17+D25)*D47)</f>
        <v>463248.33500000025</v>
      </c>
      <c r="E49" s="36">
        <f t="shared" si="11"/>
        <v>462394.48140000022</v>
      </c>
      <c r="F49" s="36">
        <f t="shared" si="11"/>
        <v>441962.62900000019</v>
      </c>
      <c r="G49" s="36">
        <f t="shared" si="11"/>
        <v>448853.13602841529</v>
      </c>
      <c r="H49" s="36">
        <f t="shared" si="11"/>
        <v>451640.61364153662</v>
      </c>
      <c r="I49" s="36">
        <f t="shared" si="11"/>
        <v>454609.90028852236</v>
      </c>
      <c r="J49" s="36">
        <f t="shared" si="11"/>
        <v>472936.54814902804</v>
      </c>
      <c r="K49" s="36">
        <f t="shared" si="11"/>
        <v>474613.41281375726</v>
      </c>
      <c r="L49" s="36">
        <f t="shared" si="11"/>
        <v>456088.97785612562</v>
      </c>
      <c r="M49" s="36">
        <f t="shared" si="11"/>
        <v>434864.8531136075</v>
      </c>
      <c r="N49" s="36">
        <f t="shared" si="11"/>
        <v>418193.98920000001</v>
      </c>
      <c r="O49" s="399">
        <f>SUM(C49:N49)</f>
        <v>5439053.869090993</v>
      </c>
    </row>
    <row r="50" spans="1:15" x14ac:dyDescent="0.25">
      <c r="A50" s="10">
        <v>42</v>
      </c>
    </row>
    <row r="51" spans="1:15" x14ac:dyDescent="0.25">
      <c r="A51" s="10">
        <v>43</v>
      </c>
    </row>
    <row r="52" spans="1:15" x14ac:dyDescent="0.25">
      <c r="A52" s="10">
        <v>44</v>
      </c>
      <c r="B52" s="388" t="s">
        <v>583</v>
      </c>
      <c r="C52" s="388"/>
      <c r="D52" s="388"/>
      <c r="E52" s="388"/>
      <c r="F52" s="388"/>
      <c r="G52" s="388"/>
      <c r="H52" s="388"/>
      <c r="I52" s="388"/>
      <c r="J52" s="388"/>
      <c r="K52" s="388"/>
      <c r="L52" s="388"/>
      <c r="M52" s="388"/>
      <c r="N52" s="388"/>
    </row>
    <row r="53" spans="1:15" x14ac:dyDescent="0.25">
      <c r="A53" s="10">
        <v>45</v>
      </c>
      <c r="B53" s="392" t="s">
        <v>578</v>
      </c>
      <c r="C53" s="392"/>
      <c r="D53" s="392"/>
      <c r="E53" s="392"/>
      <c r="F53" s="392"/>
      <c r="G53" s="392"/>
      <c r="H53" s="392"/>
      <c r="I53" s="392"/>
      <c r="J53" s="392"/>
      <c r="K53" s="392"/>
      <c r="L53" s="392"/>
      <c r="M53" s="392"/>
      <c r="N53" s="392"/>
    </row>
    <row r="54" spans="1:15" x14ac:dyDescent="0.25">
      <c r="A54" s="10">
        <v>46</v>
      </c>
      <c r="B54" s="392" t="s">
        <v>579</v>
      </c>
      <c r="C54" s="392"/>
      <c r="D54" s="392"/>
      <c r="E54" s="392"/>
      <c r="F54" s="392"/>
      <c r="G54" s="392"/>
      <c r="H54" s="392"/>
      <c r="I54" s="392"/>
      <c r="J54" s="392"/>
      <c r="K54" s="392"/>
      <c r="L54" s="392"/>
      <c r="M54" s="392"/>
      <c r="N54" s="392"/>
    </row>
    <row r="55" spans="1:15" x14ac:dyDescent="0.25">
      <c r="A55" s="10">
        <v>47</v>
      </c>
      <c r="B55" s="401" t="s">
        <v>580</v>
      </c>
      <c r="C55" s="401"/>
      <c r="D55" s="401"/>
      <c r="E55" s="401"/>
      <c r="F55" s="401"/>
      <c r="G55" s="401"/>
      <c r="H55" s="401"/>
      <c r="I55" s="401"/>
      <c r="J55" s="401"/>
      <c r="K55" s="401"/>
      <c r="L55" s="401"/>
      <c r="M55" s="401"/>
      <c r="N55" s="401"/>
    </row>
    <row r="56" spans="1:15" x14ac:dyDescent="0.25">
      <c r="A56" s="10">
        <v>48</v>
      </c>
    </row>
    <row r="57" spans="1:15" x14ac:dyDescent="0.25">
      <c r="A57" s="10">
        <v>49</v>
      </c>
      <c r="B57" s="401" t="s">
        <v>175</v>
      </c>
      <c r="C57" s="402">
        <v>0.95437899999999998</v>
      </c>
      <c r="D57" s="402">
        <f>$C$57</f>
        <v>0.95437899999999998</v>
      </c>
      <c r="E57" s="402">
        <f t="shared" ref="E57:N57" si="12">$C$57</f>
        <v>0.95437899999999998</v>
      </c>
      <c r="F57" s="402">
        <f t="shared" si="12"/>
        <v>0.95437899999999998</v>
      </c>
      <c r="G57" s="402">
        <f t="shared" si="12"/>
        <v>0.95437899999999998</v>
      </c>
      <c r="H57" s="402">
        <f t="shared" si="12"/>
        <v>0.95437899999999998</v>
      </c>
      <c r="I57" s="402">
        <f t="shared" si="12"/>
        <v>0.95437899999999998</v>
      </c>
      <c r="J57" s="402">
        <f t="shared" si="12"/>
        <v>0.95437899999999998</v>
      </c>
      <c r="K57" s="402">
        <f t="shared" si="12"/>
        <v>0.95437899999999998</v>
      </c>
      <c r="L57" s="402">
        <f t="shared" si="12"/>
        <v>0.95437899999999998</v>
      </c>
      <c r="M57" s="402">
        <f t="shared" si="12"/>
        <v>0.95437899999999998</v>
      </c>
      <c r="N57" s="402">
        <f t="shared" si="12"/>
        <v>0.95437899999999998</v>
      </c>
    </row>
    <row r="58" spans="1:15" ht="13.8" thickBot="1" x14ac:dyDescent="0.3">
      <c r="A58" s="10">
        <v>50</v>
      </c>
    </row>
    <row r="59" spans="1:15" ht="13.8" thickBot="1" x14ac:dyDescent="0.3">
      <c r="A59" s="403">
        <v>51</v>
      </c>
      <c r="B59" s="404" t="s">
        <v>594</v>
      </c>
      <c r="C59" s="405">
        <f>ROUND(C57*C31,2)</f>
        <v>67360.03</v>
      </c>
      <c r="D59" s="405">
        <f>ROUND(D57*D31,2)</f>
        <v>19126.29</v>
      </c>
      <c r="E59" s="405">
        <f>ROUND(E57*E31,2)</f>
        <v>53080.19</v>
      </c>
      <c r="F59" s="405">
        <f>ROUND(F57*F31,2)</f>
        <v>-72310.98</v>
      </c>
      <c r="G59" s="405">
        <f t="shared" ref="G59:N59" si="13">ROUND(G57*G31,2)</f>
        <v>-28042.66</v>
      </c>
      <c r="H59" s="405">
        <f t="shared" si="13"/>
        <v>-186086.76</v>
      </c>
      <c r="I59" s="405">
        <f t="shared" si="13"/>
        <v>-114151.03</v>
      </c>
      <c r="J59" s="405">
        <f t="shared" si="13"/>
        <v>-209457.3</v>
      </c>
      <c r="K59" s="405">
        <f>ROUND(K57*K31,2)</f>
        <v>-118962.14</v>
      </c>
      <c r="L59" s="405">
        <f t="shared" si="13"/>
        <v>201100.15</v>
      </c>
      <c r="M59" s="405">
        <f>ROUND(M57*M31,2)</f>
        <v>277678.39</v>
      </c>
      <c r="N59" s="405">
        <f t="shared" si="13"/>
        <v>-1235034.83</v>
      </c>
      <c r="O59" s="399">
        <f>SUM(C59:N59)</f>
        <v>-1345700.65</v>
      </c>
    </row>
    <row r="60" spans="1:15" ht="13.8" thickBot="1" x14ac:dyDescent="0.3">
      <c r="A60" s="10">
        <v>52</v>
      </c>
      <c r="C60" s="399"/>
      <c r="D60" s="399"/>
      <c r="E60" s="399"/>
      <c r="F60" s="399"/>
      <c r="G60" s="399"/>
      <c r="H60" s="399"/>
      <c r="I60" s="399"/>
      <c r="J60" s="399"/>
      <c r="K60" s="399"/>
      <c r="L60" s="399"/>
      <c r="M60" s="399"/>
      <c r="N60" s="399"/>
      <c r="O60" s="399"/>
    </row>
    <row r="61" spans="1:15" ht="13.8" thickBot="1" x14ac:dyDescent="0.3">
      <c r="A61" s="403">
        <v>53</v>
      </c>
      <c r="B61" s="404" t="s">
        <v>292</v>
      </c>
      <c r="C61" s="405">
        <f>ROUND(C41*C57,2)</f>
        <v>7191.43</v>
      </c>
      <c r="D61" s="405">
        <f>ROUND(D41*D57,2)</f>
        <v>7247.78</v>
      </c>
      <c r="E61" s="405">
        <f>ROUND(E41*E57,2)</f>
        <v>7234.42</v>
      </c>
      <c r="F61" s="405">
        <f>ROUND(F41*F57,2)</f>
        <v>6914.75</v>
      </c>
      <c r="G61" s="405">
        <f t="shared" ref="G61:N61" si="14">ROUND(G41*G57,2)</f>
        <v>-23999.97</v>
      </c>
      <c r="H61" s="405">
        <f t="shared" si="14"/>
        <v>-61764.39</v>
      </c>
      <c r="I61" s="405">
        <f t="shared" si="14"/>
        <v>-63040.959999999999</v>
      </c>
      <c r="J61" s="405">
        <f t="shared" si="14"/>
        <v>-65582.33</v>
      </c>
      <c r="K61" s="405">
        <f t="shared" si="14"/>
        <v>-65814.86</v>
      </c>
      <c r="L61" s="405">
        <f t="shared" si="14"/>
        <v>-63246.07</v>
      </c>
      <c r="M61" s="405">
        <f t="shared" si="14"/>
        <v>-60302.91</v>
      </c>
      <c r="N61" s="405">
        <f t="shared" si="14"/>
        <v>-57991.15</v>
      </c>
      <c r="O61" s="399">
        <f>SUM(C61:N61)</f>
        <v>-433154.26</v>
      </c>
    </row>
    <row r="62" spans="1:15" x14ac:dyDescent="0.25">
      <c r="A62" s="10"/>
    </row>
    <row r="63" spans="1:15" x14ac:dyDescent="0.25">
      <c r="B63" s="415"/>
      <c r="C63" s="416"/>
      <c r="D63" s="416"/>
      <c r="E63" s="416"/>
      <c r="F63" s="416"/>
      <c r="G63" s="416"/>
      <c r="H63" s="416"/>
    </row>
    <row r="64" spans="1:15" x14ac:dyDescent="0.25">
      <c r="B64" s="416"/>
      <c r="C64" s="416"/>
      <c r="D64" s="416"/>
      <c r="E64" s="417"/>
      <c r="F64" s="416"/>
      <c r="G64" s="416"/>
      <c r="H64" s="416"/>
    </row>
    <row r="65" spans="2:8" x14ac:dyDescent="0.25">
      <c r="B65" s="416"/>
      <c r="C65" s="416"/>
      <c r="D65" s="416"/>
      <c r="E65" s="424"/>
      <c r="F65" s="416"/>
      <c r="G65" s="416"/>
      <c r="H65" s="416"/>
    </row>
    <row r="66" spans="2:8" x14ac:dyDescent="0.25">
      <c r="B66" s="415"/>
      <c r="C66" s="416"/>
      <c r="D66" s="416"/>
      <c r="E66" s="416"/>
      <c r="F66" s="416"/>
      <c r="G66" s="416"/>
      <c r="H66" s="416"/>
    </row>
    <row r="67" spans="2:8" x14ac:dyDescent="0.25">
      <c r="B67" s="416"/>
      <c r="C67" s="416"/>
      <c r="D67" s="416"/>
      <c r="E67" s="416"/>
      <c r="F67" s="416"/>
      <c r="G67" s="416"/>
      <c r="H67" s="416"/>
    </row>
    <row r="68" spans="2:8" x14ac:dyDescent="0.25">
      <c r="B68" s="416"/>
      <c r="C68" s="416"/>
      <c r="D68" s="416"/>
      <c r="E68" s="416"/>
      <c r="F68" s="416"/>
      <c r="G68" s="418"/>
      <c r="H68" s="416"/>
    </row>
    <row r="69" spans="2:8" x14ac:dyDescent="0.25">
      <c r="B69" s="419"/>
      <c r="C69" s="420"/>
      <c r="D69" s="420"/>
      <c r="E69" s="420"/>
      <c r="F69" s="425"/>
      <c r="G69" s="416"/>
      <c r="H69" s="416"/>
    </row>
    <row r="70" spans="2:8" x14ac:dyDescent="0.25">
      <c r="B70" s="421"/>
      <c r="C70" s="422"/>
      <c r="D70" s="422"/>
      <c r="E70" s="422"/>
      <c r="F70" s="422"/>
      <c r="G70" s="416"/>
      <c r="H70" s="416"/>
    </row>
    <row r="71" spans="2:8" x14ac:dyDescent="0.25">
      <c r="B71" s="419"/>
      <c r="C71" s="420"/>
      <c r="D71" s="420"/>
      <c r="E71" s="420"/>
      <c r="F71" s="420"/>
      <c r="G71" s="426"/>
      <c r="H71" s="416"/>
    </row>
    <row r="72" spans="2:8" x14ac:dyDescent="0.25">
      <c r="B72" s="416"/>
      <c r="C72" s="416"/>
      <c r="D72" s="416"/>
      <c r="E72" s="416"/>
      <c r="F72" s="416"/>
      <c r="G72" s="416"/>
      <c r="H72" s="416"/>
    </row>
  </sheetData>
  <mergeCells count="4">
    <mergeCell ref="A1:O1"/>
    <mergeCell ref="A2:O2"/>
    <mergeCell ref="A3:O3"/>
    <mergeCell ref="A4:O4"/>
  </mergeCells>
  <printOptions horizontalCentered="1"/>
  <pageMargins left="0.45" right="0.45" top="0.75" bottom="0.75" header="0.3" footer="0.3"/>
  <pageSetup scale="56" orientation="landscape" blackAndWhite="1" r:id="rId1"/>
  <headerFooter>
    <oddHeader>&amp;RAdvice No. 2018-xx
Workpaper No. 3</oddHeader>
    <oddFooter>&amp;L&amp;F
&amp;A&amp;R&amp;D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T65"/>
  <sheetViews>
    <sheetView zoomScaleNormal="100" workbookViewId="0">
      <pane xSplit="2" ySplit="7" topLeftCell="C8"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3.6640625" style="54" customWidth="1"/>
    <col min="2" max="2" width="41" style="54" customWidth="1"/>
    <col min="3" max="14" width="12.6640625" style="54" customWidth="1"/>
    <col min="15" max="15" width="14.5546875" style="54" bestFit="1" customWidth="1"/>
    <col min="16" max="17" width="12.33203125" style="54" customWidth="1"/>
    <col min="18" max="31" width="9.109375" style="54"/>
    <col min="32" max="32" width="9.109375" style="54" customWidth="1"/>
    <col min="33" max="16384" width="9.109375" style="54"/>
  </cols>
  <sheetData>
    <row r="1" spans="1:20" x14ac:dyDescent="0.25">
      <c r="A1" s="485" t="s">
        <v>0</v>
      </c>
      <c r="B1" s="485"/>
      <c r="C1" s="485"/>
      <c r="D1" s="485"/>
      <c r="E1" s="485"/>
      <c r="F1" s="485"/>
      <c r="G1" s="485"/>
      <c r="H1" s="485"/>
      <c r="I1" s="485"/>
      <c r="J1" s="485"/>
      <c r="K1" s="485"/>
      <c r="L1" s="485"/>
      <c r="M1" s="485"/>
      <c r="N1" s="485"/>
      <c r="O1" s="485"/>
    </row>
    <row r="2" spans="1:20" x14ac:dyDescent="0.25">
      <c r="A2" s="485" t="s">
        <v>559</v>
      </c>
      <c r="B2" s="485"/>
      <c r="C2" s="485"/>
      <c r="D2" s="485"/>
      <c r="E2" s="485"/>
      <c r="F2" s="485"/>
      <c r="G2" s="485"/>
      <c r="H2" s="485"/>
      <c r="I2" s="485"/>
      <c r="J2" s="485"/>
      <c r="K2" s="485"/>
      <c r="L2" s="485"/>
      <c r="M2" s="485"/>
      <c r="N2" s="485"/>
      <c r="O2" s="485"/>
    </row>
    <row r="3" spans="1:20" x14ac:dyDescent="0.25">
      <c r="A3" s="485" t="s">
        <v>595</v>
      </c>
      <c r="B3" s="485"/>
      <c r="C3" s="485"/>
      <c r="D3" s="485"/>
      <c r="E3" s="485"/>
      <c r="F3" s="485"/>
      <c r="G3" s="485"/>
      <c r="H3" s="485"/>
      <c r="I3" s="485"/>
      <c r="J3" s="485"/>
      <c r="K3" s="485"/>
      <c r="L3" s="485"/>
      <c r="M3" s="485"/>
      <c r="N3" s="485"/>
      <c r="O3" s="485"/>
    </row>
    <row r="4" spans="1:20" x14ac:dyDescent="0.25">
      <c r="A4" s="485" t="s">
        <v>561</v>
      </c>
      <c r="B4" s="485"/>
      <c r="C4" s="485"/>
      <c r="D4" s="485"/>
      <c r="E4" s="485"/>
      <c r="F4" s="485"/>
      <c r="G4" s="485"/>
      <c r="H4" s="485"/>
      <c r="I4" s="485"/>
      <c r="J4" s="485"/>
      <c r="K4" s="485"/>
      <c r="L4" s="485"/>
      <c r="M4" s="485"/>
      <c r="N4" s="485"/>
      <c r="O4" s="485"/>
    </row>
    <row r="5" spans="1:20" x14ac:dyDescent="0.25">
      <c r="A5" s="10"/>
      <c r="B5" s="10"/>
      <c r="C5" s="10"/>
      <c r="D5" s="10"/>
      <c r="E5" s="10"/>
      <c r="F5" s="10"/>
      <c r="G5" s="10"/>
      <c r="H5" s="10"/>
      <c r="I5" s="10"/>
      <c r="J5" s="10"/>
      <c r="K5" s="10"/>
      <c r="L5" s="10"/>
      <c r="M5" s="10"/>
      <c r="N5" s="10"/>
      <c r="O5" s="246"/>
    </row>
    <row r="6" spans="1:20" x14ac:dyDescent="0.25">
      <c r="A6" s="246"/>
      <c r="B6" s="246"/>
      <c r="C6" s="246"/>
      <c r="D6" s="246"/>
      <c r="E6" s="246"/>
      <c r="F6" s="246"/>
      <c r="G6" s="246"/>
      <c r="H6" s="246"/>
      <c r="I6" s="246"/>
      <c r="J6" s="246"/>
      <c r="K6" s="246"/>
      <c r="L6" s="246"/>
      <c r="M6" s="246"/>
      <c r="N6" s="246"/>
      <c r="O6" s="246"/>
    </row>
    <row r="7" spans="1:20" ht="25.5" customHeight="1" x14ac:dyDescent="0.25">
      <c r="A7" s="382"/>
      <c r="B7" s="383"/>
      <c r="C7" s="384">
        <v>42736</v>
      </c>
      <c r="D7" s="384">
        <f t="shared" ref="D7:N7" si="0">EDATE(C7,1)</f>
        <v>42767</v>
      </c>
      <c r="E7" s="384">
        <f t="shared" si="0"/>
        <v>42795</v>
      </c>
      <c r="F7" s="384">
        <f t="shared" si="0"/>
        <v>42826</v>
      </c>
      <c r="G7" s="384">
        <f t="shared" si="0"/>
        <v>42856</v>
      </c>
      <c r="H7" s="384">
        <f t="shared" si="0"/>
        <v>42887</v>
      </c>
      <c r="I7" s="384">
        <f t="shared" si="0"/>
        <v>42917</v>
      </c>
      <c r="J7" s="384">
        <f t="shared" si="0"/>
        <v>42948</v>
      </c>
      <c r="K7" s="384">
        <f t="shared" si="0"/>
        <v>42979</v>
      </c>
      <c r="L7" s="384">
        <f t="shared" si="0"/>
        <v>43009</v>
      </c>
      <c r="M7" s="384">
        <f t="shared" si="0"/>
        <v>43040</v>
      </c>
      <c r="N7" s="384">
        <f t="shared" si="0"/>
        <v>43070</v>
      </c>
      <c r="O7" s="384" t="s">
        <v>84</v>
      </c>
      <c r="P7" s="385"/>
      <c r="Q7" s="385"/>
      <c r="R7" s="386"/>
      <c r="S7" s="386"/>
      <c r="T7" s="386"/>
    </row>
    <row r="8" spans="1:20" x14ac:dyDescent="0.25">
      <c r="A8" s="10"/>
      <c r="B8" s="10"/>
      <c r="C8" s="10"/>
      <c r="D8" s="10"/>
      <c r="E8" s="10"/>
      <c r="F8" s="10"/>
      <c r="G8" s="10"/>
      <c r="H8" s="10"/>
      <c r="I8" s="10"/>
      <c r="J8" s="10"/>
      <c r="K8" s="10"/>
      <c r="L8" s="10"/>
      <c r="M8" s="10"/>
      <c r="N8" s="10"/>
      <c r="O8" s="246"/>
    </row>
    <row r="9" spans="1:20" x14ac:dyDescent="0.25">
      <c r="A9" s="387">
        <v>1</v>
      </c>
      <c r="B9" s="388" t="s">
        <v>86</v>
      </c>
      <c r="C9" s="389">
        <v>480</v>
      </c>
      <c r="D9" s="389">
        <v>480</v>
      </c>
      <c r="E9" s="389">
        <v>480</v>
      </c>
      <c r="F9" s="389">
        <v>482</v>
      </c>
      <c r="G9" s="389">
        <v>481</v>
      </c>
      <c r="H9" s="389">
        <v>479</v>
      </c>
      <c r="I9" s="389">
        <v>480</v>
      </c>
      <c r="J9" s="389">
        <v>482</v>
      </c>
      <c r="K9" s="389">
        <v>481</v>
      </c>
      <c r="L9" s="389">
        <v>482</v>
      </c>
      <c r="M9" s="389">
        <v>480</v>
      </c>
      <c r="N9" s="389">
        <v>481</v>
      </c>
      <c r="O9" s="390"/>
      <c r="P9" s="222"/>
      <c r="Q9" s="222"/>
    </row>
    <row r="10" spans="1:20" x14ac:dyDescent="0.25">
      <c r="A10" s="391">
        <v>2</v>
      </c>
      <c r="B10" s="392" t="s">
        <v>562</v>
      </c>
      <c r="C10" s="393">
        <v>5898.3589248086391</v>
      </c>
      <c r="D10" s="393">
        <v>5986.4165964947861</v>
      </c>
      <c r="E10" s="393">
        <v>5952.1813678541694</v>
      </c>
      <c r="F10" s="393">
        <v>3862.8623401909163</v>
      </c>
      <c r="G10" s="393">
        <v>3951.783275957916</v>
      </c>
      <c r="H10" s="393">
        <v>3904.7533271483662</v>
      </c>
      <c r="I10" s="393">
        <v>4046.5921957326373</v>
      </c>
      <c r="J10" s="393">
        <v>4060.7227867838374</v>
      </c>
      <c r="K10" s="393">
        <v>4209.2164291353401</v>
      </c>
      <c r="L10" s="393">
        <v>6322.6932282769631</v>
      </c>
      <c r="M10" s="393">
        <v>6152.1160310339947</v>
      </c>
      <c r="N10" s="393">
        <v>3494.8239657575409</v>
      </c>
      <c r="O10" s="394"/>
      <c r="P10" s="395"/>
      <c r="Q10" s="395"/>
    </row>
    <row r="11" spans="1:20" x14ac:dyDescent="0.25">
      <c r="A11" s="10">
        <v>3</v>
      </c>
      <c r="B11" s="246" t="s">
        <v>563</v>
      </c>
      <c r="C11" s="18">
        <f t="shared" ref="C11:N11" si="1">C9*C10</f>
        <v>2831212.2839081469</v>
      </c>
      <c r="D11" s="18">
        <f t="shared" si="1"/>
        <v>2873479.9663174972</v>
      </c>
      <c r="E11" s="18">
        <f t="shared" si="1"/>
        <v>2857047.0565700014</v>
      </c>
      <c r="F11" s="18">
        <f t="shared" si="1"/>
        <v>1861899.6479720217</v>
      </c>
      <c r="G11" s="18">
        <f t="shared" si="1"/>
        <v>1900807.7557357575</v>
      </c>
      <c r="H11" s="18">
        <f t="shared" si="1"/>
        <v>1870376.8437040674</v>
      </c>
      <c r="I11" s="18">
        <f t="shared" si="1"/>
        <v>1942364.2539516659</v>
      </c>
      <c r="J11" s="18">
        <f t="shared" si="1"/>
        <v>1957268.3832298096</v>
      </c>
      <c r="K11" s="18">
        <f t="shared" si="1"/>
        <v>2024633.1024140986</v>
      </c>
      <c r="L11" s="18">
        <f t="shared" si="1"/>
        <v>3047538.1360294963</v>
      </c>
      <c r="M11" s="18">
        <f t="shared" si="1"/>
        <v>2953015.6948963176</v>
      </c>
      <c r="N11" s="18">
        <f t="shared" si="1"/>
        <v>1681010.3275293771</v>
      </c>
      <c r="O11" s="18">
        <f>SUM(C11:N11)</f>
        <v>27800653.452258259</v>
      </c>
      <c r="P11" s="396"/>
      <c r="Q11" s="396"/>
    </row>
    <row r="12" spans="1:20" x14ac:dyDescent="0.25">
      <c r="A12" s="10">
        <v>4</v>
      </c>
      <c r="B12" s="246"/>
      <c r="C12" s="246"/>
      <c r="D12" s="246"/>
      <c r="E12" s="246"/>
      <c r="F12" s="246"/>
      <c r="G12" s="246"/>
      <c r="H12" s="246"/>
      <c r="I12" s="246"/>
      <c r="J12" s="246"/>
      <c r="K12" s="246"/>
      <c r="L12" s="246"/>
      <c r="M12" s="246"/>
      <c r="N12" s="246"/>
      <c r="O12" s="246"/>
      <c r="P12" s="221"/>
      <c r="Q12" s="221"/>
    </row>
    <row r="13" spans="1:20" x14ac:dyDescent="0.25">
      <c r="A13" s="387">
        <v>5</v>
      </c>
      <c r="B13" s="388" t="s">
        <v>596</v>
      </c>
      <c r="C13" s="389">
        <v>262480.64000000001</v>
      </c>
      <c r="D13" s="389">
        <v>290254.74</v>
      </c>
      <c r="E13" s="389">
        <v>270217.75</v>
      </c>
      <c r="F13" s="389">
        <v>277196.28999999998</v>
      </c>
      <c r="G13" s="411">
        <v>107046.339643653</v>
      </c>
      <c r="H13" s="389">
        <v>273365.44097995549</v>
      </c>
      <c r="I13" s="389">
        <v>261866.34521158127</v>
      </c>
      <c r="J13" s="389">
        <v>301402.85640377732</v>
      </c>
      <c r="K13" s="389">
        <v>278372.22494432074</v>
      </c>
      <c r="L13" s="389">
        <v>288394.03154986957</v>
      </c>
      <c r="M13" s="389">
        <v>258418.31344590042</v>
      </c>
      <c r="N13" s="389">
        <v>255365.52</v>
      </c>
      <c r="O13" s="246"/>
      <c r="P13" s="222"/>
      <c r="Q13" s="222"/>
    </row>
    <row r="14" spans="1:20" x14ac:dyDescent="0.25">
      <c r="A14" s="391">
        <v>6</v>
      </c>
      <c r="B14" s="392" t="s">
        <v>586</v>
      </c>
      <c r="C14" s="393">
        <v>10.19</v>
      </c>
      <c r="D14" s="393">
        <v>10.19</v>
      </c>
      <c r="E14" s="393">
        <v>10.19</v>
      </c>
      <c r="F14" s="393">
        <v>7.13</v>
      </c>
      <c r="G14" s="393">
        <v>7.31</v>
      </c>
      <c r="H14" s="393">
        <v>7.31</v>
      </c>
      <c r="I14" s="393">
        <v>7.31</v>
      </c>
      <c r="J14" s="393">
        <v>7.31</v>
      </c>
      <c r="K14" s="393">
        <v>7.31</v>
      </c>
      <c r="L14" s="393">
        <v>10.37</v>
      </c>
      <c r="M14" s="393">
        <v>10.37</v>
      </c>
      <c r="N14" s="393">
        <v>10.37</v>
      </c>
      <c r="O14" s="28"/>
      <c r="P14" s="398"/>
      <c r="Q14" s="398"/>
    </row>
    <row r="15" spans="1:20" x14ac:dyDescent="0.25">
      <c r="A15" s="10">
        <v>7</v>
      </c>
      <c r="B15" s="246" t="s">
        <v>565</v>
      </c>
      <c r="C15" s="18">
        <f>C13*C14</f>
        <v>2674677.7215999998</v>
      </c>
      <c r="D15" s="18">
        <f t="shared" ref="D15:N15" si="2">D13*D14</f>
        <v>2957695.8005999997</v>
      </c>
      <c r="E15" s="18">
        <f t="shared" si="2"/>
        <v>2753518.8725000001</v>
      </c>
      <c r="F15" s="18">
        <f t="shared" si="2"/>
        <v>1976409.5476999998</v>
      </c>
      <c r="G15" s="18">
        <f t="shared" si="2"/>
        <v>782508.74279510335</v>
      </c>
      <c r="H15" s="18">
        <f t="shared" si="2"/>
        <v>1998301.3735634745</v>
      </c>
      <c r="I15" s="18">
        <f t="shared" si="2"/>
        <v>1914242.983496659</v>
      </c>
      <c r="J15" s="18">
        <f t="shared" si="2"/>
        <v>2203254.880311612</v>
      </c>
      <c r="K15" s="18">
        <f t="shared" si="2"/>
        <v>2034900.9643429846</v>
      </c>
      <c r="L15" s="18">
        <f t="shared" si="2"/>
        <v>2990646.1071721474</v>
      </c>
      <c r="M15" s="18">
        <f t="shared" si="2"/>
        <v>2679797.9104339872</v>
      </c>
      <c r="N15" s="18">
        <f t="shared" si="2"/>
        <v>2648140.4423999996</v>
      </c>
      <c r="O15" s="18">
        <f>SUM(C15:N15)</f>
        <v>27614095.346915968</v>
      </c>
      <c r="P15" s="396"/>
      <c r="Q15" s="396"/>
    </row>
    <row r="16" spans="1:20" x14ac:dyDescent="0.25">
      <c r="A16" s="10">
        <v>8</v>
      </c>
      <c r="B16" s="246"/>
      <c r="C16" s="246"/>
      <c r="D16" s="246"/>
      <c r="E16" s="246"/>
      <c r="F16" s="246"/>
      <c r="G16" s="246"/>
      <c r="H16" s="246"/>
      <c r="I16" s="246"/>
      <c r="J16" s="246"/>
      <c r="K16" s="246"/>
      <c r="L16" s="246"/>
      <c r="M16" s="246"/>
      <c r="N16" s="246"/>
      <c r="O16" s="18"/>
    </row>
    <row r="17" spans="1:17" x14ac:dyDescent="0.25">
      <c r="A17" s="10">
        <v>9</v>
      </c>
      <c r="B17" s="388" t="s">
        <v>597</v>
      </c>
      <c r="C17" s="389"/>
      <c r="D17" s="389"/>
      <c r="E17" s="389"/>
      <c r="F17" s="389"/>
      <c r="G17" s="389">
        <v>163379.22180166541</v>
      </c>
      <c r="H17" s="389">
        <v>6794.4781206787111</v>
      </c>
      <c r="I17" s="389">
        <v>0</v>
      </c>
      <c r="J17" s="389"/>
      <c r="K17" s="389"/>
      <c r="L17" s="389"/>
      <c r="M17" s="389"/>
      <c r="N17" s="389"/>
      <c r="O17" s="18"/>
    </row>
    <row r="18" spans="1:17" x14ac:dyDescent="0.25">
      <c r="A18" s="10">
        <v>10</v>
      </c>
      <c r="B18" s="392" t="s">
        <v>586</v>
      </c>
      <c r="C18" s="393"/>
      <c r="D18" s="393"/>
      <c r="E18" s="393"/>
      <c r="F18" s="393"/>
      <c r="G18" s="393">
        <f>$F$14</f>
        <v>7.13</v>
      </c>
      <c r="H18" s="393">
        <f>$F$14</f>
        <v>7.13</v>
      </c>
      <c r="I18" s="393"/>
      <c r="J18" s="393"/>
      <c r="K18" s="393"/>
      <c r="L18" s="393"/>
      <c r="M18" s="393"/>
      <c r="N18" s="393"/>
      <c r="O18" s="18"/>
    </row>
    <row r="19" spans="1:17" x14ac:dyDescent="0.25">
      <c r="A19" s="10">
        <v>11</v>
      </c>
      <c r="B19" s="246" t="s">
        <v>565</v>
      </c>
      <c r="C19" s="18">
        <f t="shared" ref="C19:N19" si="3">C17*C18</f>
        <v>0</v>
      </c>
      <c r="D19" s="18">
        <f t="shared" si="3"/>
        <v>0</v>
      </c>
      <c r="E19" s="18">
        <f t="shared" si="3"/>
        <v>0</v>
      </c>
      <c r="F19" s="18">
        <f t="shared" si="3"/>
        <v>0</v>
      </c>
      <c r="G19" s="18">
        <f t="shared" si="3"/>
        <v>1164893.8514458744</v>
      </c>
      <c r="H19" s="18">
        <f t="shared" si="3"/>
        <v>48444.629000439207</v>
      </c>
      <c r="I19" s="18">
        <f t="shared" si="3"/>
        <v>0</v>
      </c>
      <c r="J19" s="18">
        <f t="shared" si="3"/>
        <v>0</v>
      </c>
      <c r="K19" s="18">
        <f t="shared" si="3"/>
        <v>0</v>
      </c>
      <c r="L19" s="18">
        <f t="shared" si="3"/>
        <v>0</v>
      </c>
      <c r="M19" s="18">
        <f t="shared" si="3"/>
        <v>0</v>
      </c>
      <c r="N19" s="18">
        <f t="shared" si="3"/>
        <v>0</v>
      </c>
      <c r="O19" s="18">
        <f>SUM(C19:N19)</f>
        <v>1213338.4804463137</v>
      </c>
    </row>
    <row r="20" spans="1:17" x14ac:dyDescent="0.25">
      <c r="A20" s="10">
        <v>12</v>
      </c>
      <c r="B20" s="246"/>
      <c r="C20" s="246"/>
      <c r="D20" s="246"/>
      <c r="E20" s="246"/>
      <c r="F20" s="246"/>
      <c r="G20" s="246"/>
      <c r="H20" s="246"/>
      <c r="I20" s="246"/>
      <c r="J20" s="246"/>
      <c r="K20" s="246"/>
      <c r="L20" s="246"/>
      <c r="M20" s="246"/>
      <c r="N20" s="246"/>
      <c r="O20" s="18"/>
    </row>
    <row r="21" spans="1:17" x14ac:dyDescent="0.25">
      <c r="A21" s="10">
        <v>13</v>
      </c>
      <c r="B21" s="246" t="s">
        <v>567</v>
      </c>
      <c r="C21" s="18">
        <f t="shared" ref="C21:N21" si="4">C15+C19</f>
        <v>2674677.7215999998</v>
      </c>
      <c r="D21" s="18">
        <f t="shared" si="4"/>
        <v>2957695.8005999997</v>
      </c>
      <c r="E21" s="18">
        <f t="shared" si="4"/>
        <v>2753518.8725000001</v>
      </c>
      <c r="F21" s="18">
        <f t="shared" si="4"/>
        <v>1976409.5476999998</v>
      </c>
      <c r="G21" s="18">
        <f t="shared" si="4"/>
        <v>1947402.5942409779</v>
      </c>
      <c r="H21" s="18">
        <f t="shared" si="4"/>
        <v>2046746.0025639138</v>
      </c>
      <c r="I21" s="18">
        <f t="shared" si="4"/>
        <v>1914242.983496659</v>
      </c>
      <c r="J21" s="18">
        <f t="shared" si="4"/>
        <v>2203254.880311612</v>
      </c>
      <c r="K21" s="18">
        <f t="shared" si="4"/>
        <v>2034900.9643429846</v>
      </c>
      <c r="L21" s="18">
        <f t="shared" si="4"/>
        <v>2990646.1071721474</v>
      </c>
      <c r="M21" s="18">
        <f t="shared" si="4"/>
        <v>2679797.9104339872</v>
      </c>
      <c r="N21" s="18">
        <f t="shared" si="4"/>
        <v>2648140.4423999996</v>
      </c>
      <c r="O21" s="18">
        <f>SUM(C21:N21)</f>
        <v>28827433.827362284</v>
      </c>
    </row>
    <row r="22" spans="1:17" x14ac:dyDescent="0.25">
      <c r="A22" s="10">
        <v>14</v>
      </c>
      <c r="B22" s="246"/>
      <c r="C22" s="246"/>
      <c r="D22" s="246"/>
      <c r="E22" s="246"/>
      <c r="F22" s="246"/>
      <c r="G22" s="246"/>
      <c r="H22" s="246"/>
      <c r="I22" s="246"/>
      <c r="J22" s="246"/>
      <c r="K22" s="246"/>
      <c r="L22" s="246"/>
      <c r="M22" s="246"/>
      <c r="N22" s="246"/>
      <c r="O22" s="18"/>
    </row>
    <row r="23" spans="1:17" x14ac:dyDescent="0.25">
      <c r="A23" s="10">
        <v>15</v>
      </c>
      <c r="B23" s="246" t="s">
        <v>568</v>
      </c>
      <c r="C23" s="36">
        <f>C11-C21</f>
        <v>156534.56230814708</v>
      </c>
      <c r="D23" s="36">
        <f t="shared" ref="D23:N23" si="5">D11-D21</f>
        <v>-84215.834282502532</v>
      </c>
      <c r="E23" s="36">
        <f t="shared" si="5"/>
        <v>103528.18407000136</v>
      </c>
      <c r="F23" s="36">
        <f t="shared" si="5"/>
        <v>-114509.89972797805</v>
      </c>
      <c r="G23" s="36">
        <f>G11-G21</f>
        <v>-46594.838505220367</v>
      </c>
      <c r="H23" s="36">
        <f t="shared" si="5"/>
        <v>-176369.15885984641</v>
      </c>
      <c r="I23" s="36">
        <f t="shared" si="5"/>
        <v>28121.270455006976</v>
      </c>
      <c r="J23" s="36">
        <f t="shared" si="5"/>
        <v>-245986.49708180246</v>
      </c>
      <c r="K23" s="36">
        <f t="shared" si="5"/>
        <v>-10267.861928886035</v>
      </c>
      <c r="L23" s="36">
        <f t="shared" si="5"/>
        <v>56892.028857348952</v>
      </c>
      <c r="M23" s="36">
        <f t="shared" si="5"/>
        <v>273217.7844623304</v>
      </c>
      <c r="N23" s="36">
        <f t="shared" si="5"/>
        <v>-967130.11487062252</v>
      </c>
      <c r="O23" s="36">
        <f>SUM(C23:N23)</f>
        <v>-1026780.3751040236</v>
      </c>
      <c r="P23" s="396"/>
      <c r="Q23" s="396"/>
    </row>
    <row r="24" spans="1:17" x14ac:dyDescent="0.25">
      <c r="A24" s="10">
        <v>16</v>
      </c>
      <c r="B24" s="246"/>
      <c r="C24" s="246"/>
      <c r="D24" s="246"/>
      <c r="E24" s="246"/>
      <c r="F24" s="246"/>
      <c r="G24" s="246"/>
      <c r="H24" s="246"/>
      <c r="I24" s="246"/>
      <c r="J24" s="246"/>
      <c r="K24" s="246"/>
      <c r="L24" s="246"/>
      <c r="M24" s="246"/>
      <c r="N24" s="246"/>
      <c r="O24" s="18"/>
    </row>
    <row r="25" spans="1:17" x14ac:dyDescent="0.25">
      <c r="A25" s="10">
        <v>17</v>
      </c>
      <c r="B25" s="246" t="s">
        <v>569</v>
      </c>
      <c r="C25" s="36">
        <v>2175.5</v>
      </c>
      <c r="D25" s="36">
        <v>1949.03</v>
      </c>
      <c r="E25" s="36">
        <v>1644.2</v>
      </c>
      <c r="F25" s="36">
        <v>1383.23</v>
      </c>
      <c r="G25" s="36">
        <v>78.80101719667239</v>
      </c>
      <c r="H25" s="36">
        <v>-1126.2249986319882</v>
      </c>
      <c r="I25" s="36">
        <v>-1393.8628850619298</v>
      </c>
      <c r="J25" s="36">
        <v>-1685.7413044841144</v>
      </c>
      <c r="K25" s="36">
        <v>-2036.5717367774548</v>
      </c>
      <c r="L25" s="36">
        <v>-2032.3180936824381</v>
      </c>
      <c r="M25" s="36">
        <v>-1426.8266327300605</v>
      </c>
      <c r="N25" s="36"/>
      <c r="O25" s="36">
        <f>SUM(C25:N25)</f>
        <v>-2470.7846341713139</v>
      </c>
      <c r="P25" s="399"/>
      <c r="Q25" s="399"/>
    </row>
    <row r="26" spans="1:17" x14ac:dyDescent="0.25">
      <c r="A26" s="10">
        <v>18</v>
      </c>
      <c r="B26" s="246"/>
      <c r="C26" s="246"/>
      <c r="D26" s="246"/>
      <c r="E26" s="246"/>
      <c r="F26" s="246"/>
      <c r="G26" s="246"/>
      <c r="H26" s="246"/>
      <c r="I26" s="246"/>
      <c r="J26" s="246"/>
      <c r="K26" s="246"/>
      <c r="L26" s="246"/>
      <c r="M26" s="246"/>
      <c r="N26" s="246"/>
      <c r="O26" s="18"/>
    </row>
    <row r="27" spans="1:17" x14ac:dyDescent="0.25">
      <c r="A27" s="10">
        <v>19</v>
      </c>
      <c r="B27" s="246" t="s">
        <v>570</v>
      </c>
      <c r="C27" s="18">
        <v>3151814.6829205481</v>
      </c>
      <c r="D27" s="18">
        <f t="shared" ref="D27:N27" si="6">C27+D51+D25</f>
        <v>3073389.8929205481</v>
      </c>
      <c r="E27" s="18">
        <f t="shared" si="6"/>
        <v>3173839.2129205484</v>
      </c>
      <c r="F27" s="18">
        <f t="shared" si="6"/>
        <v>3065936.6029205485</v>
      </c>
      <c r="G27" s="18">
        <f t="shared" si="6"/>
        <v>3021546.2639377452</v>
      </c>
      <c r="H27" s="18">
        <f t="shared" si="6"/>
        <v>2852097.0189391132</v>
      </c>
      <c r="I27" s="18">
        <f t="shared" si="6"/>
        <v>2877541.5060540512</v>
      </c>
      <c r="J27" s="18">
        <f t="shared" si="6"/>
        <v>2641091.4147495669</v>
      </c>
      <c r="K27" s="18">
        <f t="shared" si="6"/>
        <v>2629255.4130127891</v>
      </c>
      <c r="L27" s="18">
        <f t="shared" si="6"/>
        <v>2681519.6549191065</v>
      </c>
      <c r="M27" s="18">
        <f t="shared" si="6"/>
        <v>2940846.1482863761</v>
      </c>
      <c r="N27" s="18">
        <f t="shared" si="6"/>
        <v>2017837.4782863762</v>
      </c>
      <c r="O27" s="18"/>
    </row>
    <row r="28" spans="1:17" x14ac:dyDescent="0.25">
      <c r="A28" s="10">
        <v>20</v>
      </c>
      <c r="B28" s="246"/>
      <c r="C28" s="246"/>
      <c r="D28" s="246"/>
      <c r="E28" s="246"/>
      <c r="F28" s="246"/>
      <c r="G28" s="246"/>
      <c r="H28" s="246"/>
      <c r="I28" s="246"/>
      <c r="J28" s="246"/>
      <c r="K28" s="246"/>
      <c r="L28" s="246"/>
      <c r="M28" s="246"/>
      <c r="N28" s="246"/>
      <c r="O28" s="18"/>
    </row>
    <row r="29" spans="1:17" x14ac:dyDescent="0.25">
      <c r="A29" s="10">
        <v>21</v>
      </c>
      <c r="B29" s="246" t="s">
        <v>590</v>
      </c>
      <c r="C29" s="36">
        <v>0.45</v>
      </c>
      <c r="D29" s="36">
        <v>0.45</v>
      </c>
      <c r="E29" s="36">
        <v>0.45</v>
      </c>
      <c r="F29" s="36">
        <v>0.45</v>
      </c>
      <c r="G29" s="36">
        <v>-0.04</v>
      </c>
      <c r="H29" s="36">
        <v>-0.04</v>
      </c>
      <c r="I29" s="36">
        <v>-0.04</v>
      </c>
      <c r="J29" s="36">
        <v>-0.04</v>
      </c>
      <c r="K29" s="36">
        <v>-0.04</v>
      </c>
      <c r="L29" s="36">
        <v>-0.04</v>
      </c>
      <c r="M29" s="36">
        <v>-0.04</v>
      </c>
      <c r="N29" s="36">
        <v>-0.04</v>
      </c>
      <c r="O29" s="18"/>
    </row>
    <row r="30" spans="1:17" x14ac:dyDescent="0.25">
      <c r="A30" s="10">
        <v>22</v>
      </c>
      <c r="B30" s="246"/>
      <c r="C30" s="36"/>
      <c r="D30" s="36"/>
      <c r="E30" s="36"/>
      <c r="F30" s="36"/>
      <c r="G30" s="36"/>
      <c r="H30" s="36"/>
      <c r="I30" s="36"/>
      <c r="J30" s="36"/>
      <c r="K30" s="36"/>
      <c r="L30" s="36"/>
      <c r="M30" s="36"/>
      <c r="N30" s="36"/>
      <c r="O30" s="18"/>
    </row>
    <row r="31" spans="1:17" x14ac:dyDescent="0.25">
      <c r="A31" s="10">
        <v>23</v>
      </c>
      <c r="B31" s="246" t="s">
        <v>591</v>
      </c>
      <c r="C31" s="36"/>
      <c r="D31" s="36"/>
      <c r="E31" s="36"/>
      <c r="F31" s="36"/>
      <c r="G31" s="36">
        <f>$F$29</f>
        <v>0.45</v>
      </c>
      <c r="H31" s="36">
        <f>$F$29</f>
        <v>0.45</v>
      </c>
      <c r="I31" s="36"/>
      <c r="J31" s="36"/>
      <c r="K31" s="36"/>
      <c r="L31" s="36"/>
      <c r="M31" s="36"/>
      <c r="N31" s="36"/>
      <c r="O31" s="18"/>
    </row>
    <row r="32" spans="1:17" x14ac:dyDescent="0.25">
      <c r="A32" s="10">
        <v>24</v>
      </c>
      <c r="B32" s="246"/>
      <c r="C32" s="18"/>
      <c r="D32" s="18"/>
      <c r="E32" s="18"/>
      <c r="F32" s="18"/>
      <c r="G32" s="36"/>
      <c r="H32" s="36"/>
      <c r="I32" s="36"/>
      <c r="J32" s="36"/>
      <c r="K32" s="36"/>
      <c r="L32" s="36"/>
      <c r="M32" s="36"/>
      <c r="N32" s="36"/>
      <c r="O32" s="18"/>
    </row>
    <row r="33" spans="1:15" x14ac:dyDescent="0.25">
      <c r="A33" s="10">
        <v>25</v>
      </c>
      <c r="B33" s="246" t="s">
        <v>292</v>
      </c>
      <c r="C33" s="36">
        <f>(C13*C29)+(C17*C31)</f>
        <v>118116.28800000002</v>
      </c>
      <c r="D33" s="36">
        <f t="shared" ref="D33:N33" si="7">(D13*D29)+(D17*D31)</f>
        <v>130614.633</v>
      </c>
      <c r="E33" s="36">
        <f t="shared" si="7"/>
        <v>121597.9875</v>
      </c>
      <c r="F33" s="36">
        <f t="shared" si="7"/>
        <v>124738.3305</v>
      </c>
      <c r="G33" s="36">
        <f t="shared" si="7"/>
        <v>69238.796225003316</v>
      </c>
      <c r="H33" s="36">
        <f t="shared" si="7"/>
        <v>-7877.1024848927991</v>
      </c>
      <c r="I33" s="36">
        <f t="shared" si="7"/>
        <v>-10474.65380846325</v>
      </c>
      <c r="J33" s="36">
        <f t="shared" si="7"/>
        <v>-12056.114256151093</v>
      </c>
      <c r="K33" s="36">
        <f t="shared" si="7"/>
        <v>-11134.88899777283</v>
      </c>
      <c r="L33" s="36">
        <f t="shared" si="7"/>
        <v>-11535.761261994783</v>
      </c>
      <c r="M33" s="36">
        <f t="shared" si="7"/>
        <v>-10336.732537836016</v>
      </c>
      <c r="N33" s="36">
        <f t="shared" si="7"/>
        <v>-10214.620800000001</v>
      </c>
      <c r="O33" s="36">
        <f>SUM(C33:N33)</f>
        <v>490676.16107789247</v>
      </c>
    </row>
    <row r="34" spans="1:15" x14ac:dyDescent="0.25">
      <c r="A34" s="10">
        <v>26</v>
      </c>
      <c r="B34" s="246"/>
      <c r="C34" s="18"/>
      <c r="D34" s="18"/>
      <c r="E34" s="18"/>
      <c r="F34" s="18"/>
      <c r="G34" s="18"/>
      <c r="H34" s="18"/>
      <c r="I34" s="18"/>
      <c r="J34" s="18"/>
      <c r="K34" s="18"/>
      <c r="L34" s="18"/>
      <c r="M34" s="18"/>
      <c r="N34" s="18"/>
      <c r="O34" s="18"/>
    </row>
    <row r="35" spans="1:15" x14ac:dyDescent="0.25">
      <c r="A35" s="10">
        <v>27</v>
      </c>
      <c r="B35" s="246" t="s">
        <v>573</v>
      </c>
      <c r="C35" s="18">
        <v>2297004.1588827092</v>
      </c>
      <c r="D35" s="18">
        <f t="shared" ref="D35:N35" si="8">C35+D51+D25-D53</f>
        <v>2093923.5088827091</v>
      </c>
      <c r="E35" s="18">
        <f t="shared" si="8"/>
        <v>2078322.2588827091</v>
      </c>
      <c r="F35" s="18">
        <f t="shared" si="8"/>
        <v>1851372.0088827091</v>
      </c>
      <c r="G35" s="18">
        <f t="shared" si="8"/>
        <v>1740901.6198999058</v>
      </c>
      <c r="H35" s="18">
        <f t="shared" si="8"/>
        <v>1578970.1149012737</v>
      </c>
      <c r="I35" s="18">
        <f t="shared" si="8"/>
        <v>1614411.392016212</v>
      </c>
      <c r="J35" s="18">
        <f t="shared" si="8"/>
        <v>1389467.4007117278</v>
      </c>
      <c r="K35" s="18">
        <f t="shared" si="8"/>
        <v>1388258.2989749503</v>
      </c>
      <c r="L35" s="18">
        <f t="shared" si="8"/>
        <v>1451532.030881268</v>
      </c>
      <c r="M35" s="18">
        <f t="shared" si="8"/>
        <v>1720723.684248538</v>
      </c>
      <c r="N35" s="18">
        <f t="shared" si="8"/>
        <v>807463.63424853794</v>
      </c>
      <c r="O35" s="18"/>
    </row>
    <row r="36" spans="1:15" x14ac:dyDescent="0.25">
      <c r="A36" s="10">
        <v>28</v>
      </c>
      <c r="B36" s="246"/>
      <c r="C36" s="18"/>
      <c r="D36" s="18"/>
      <c r="E36" s="18"/>
      <c r="F36" s="18"/>
      <c r="G36" s="18"/>
      <c r="H36" s="18"/>
      <c r="I36" s="18"/>
      <c r="J36" s="18"/>
      <c r="K36" s="18"/>
      <c r="L36" s="18"/>
      <c r="M36" s="18"/>
      <c r="N36" s="18"/>
      <c r="O36" s="18"/>
    </row>
    <row r="37" spans="1:15" x14ac:dyDescent="0.25">
      <c r="A37" s="10">
        <v>29</v>
      </c>
      <c r="B37" s="54" t="s">
        <v>592</v>
      </c>
      <c r="C37" s="36">
        <v>1.4399999999999995</v>
      </c>
      <c r="D37" s="36">
        <v>1.4399999999999995</v>
      </c>
      <c r="E37" s="36">
        <v>1.4399999999999995</v>
      </c>
      <c r="F37" s="36">
        <v>1.4399999999999995</v>
      </c>
      <c r="G37" s="36">
        <v>1.129999999999999</v>
      </c>
      <c r="H37" s="36">
        <v>1.129999999999999</v>
      </c>
      <c r="I37" s="36">
        <v>1.129999999999999</v>
      </c>
      <c r="J37" s="36">
        <v>1.129999999999999</v>
      </c>
      <c r="K37" s="36">
        <v>1.129999999999999</v>
      </c>
      <c r="L37" s="36">
        <v>1.129999999999999</v>
      </c>
      <c r="M37" s="36">
        <v>1.129999999999999</v>
      </c>
      <c r="N37" s="36">
        <v>1.129999999999999</v>
      </c>
    </row>
    <row r="38" spans="1:15" x14ac:dyDescent="0.25">
      <c r="A38" s="10">
        <v>30</v>
      </c>
      <c r="C38" s="36"/>
      <c r="D38" s="36"/>
      <c r="E38" s="36"/>
      <c r="F38" s="36"/>
      <c r="G38" s="36"/>
      <c r="H38" s="36"/>
      <c r="I38" s="36"/>
      <c r="J38" s="36"/>
      <c r="K38" s="36"/>
      <c r="L38" s="36"/>
      <c r="M38" s="36"/>
      <c r="N38" s="36"/>
    </row>
    <row r="39" spans="1:15" x14ac:dyDescent="0.25">
      <c r="A39" s="10">
        <v>31</v>
      </c>
      <c r="B39" s="54" t="s">
        <v>593</v>
      </c>
      <c r="C39" s="36"/>
      <c r="D39" s="36"/>
      <c r="E39" s="36"/>
      <c r="F39" s="36"/>
      <c r="G39" s="36">
        <f>$F$37</f>
        <v>1.4399999999999995</v>
      </c>
      <c r="H39" s="36">
        <f>$F$37</f>
        <v>1.4399999999999995</v>
      </c>
      <c r="I39" s="36"/>
      <c r="J39" s="36"/>
      <c r="K39" s="36"/>
      <c r="L39" s="36"/>
      <c r="M39" s="36"/>
      <c r="N39" s="36"/>
    </row>
    <row r="40" spans="1:15" x14ac:dyDescent="0.25">
      <c r="A40" s="10">
        <v>32</v>
      </c>
    </row>
    <row r="41" spans="1:15" x14ac:dyDescent="0.25">
      <c r="A41" s="10">
        <v>33</v>
      </c>
      <c r="B41" s="54" t="s">
        <v>576</v>
      </c>
      <c r="C41" s="36">
        <f>(C13*C37)+(C17*C39)</f>
        <v>377972.1215999999</v>
      </c>
      <c r="D41" s="36">
        <f t="shared" ref="D41:N41" si="9">(D13*D37)+(D17*D39)</f>
        <v>417966.82559999987</v>
      </c>
      <c r="E41" s="36">
        <f t="shared" si="9"/>
        <v>389113.55999999988</v>
      </c>
      <c r="F41" s="36">
        <f t="shared" si="9"/>
        <v>399162.65759999986</v>
      </c>
      <c r="G41" s="36">
        <f t="shared" si="9"/>
        <v>356228.44319172588</v>
      </c>
      <c r="H41" s="36">
        <f t="shared" si="9"/>
        <v>318686.99680112675</v>
      </c>
      <c r="I41" s="36">
        <f t="shared" si="9"/>
        <v>295908.97008908656</v>
      </c>
      <c r="J41" s="36">
        <f t="shared" si="9"/>
        <v>340585.22773626808</v>
      </c>
      <c r="K41" s="36">
        <f t="shared" si="9"/>
        <v>314560.61418708216</v>
      </c>
      <c r="L41" s="36">
        <f t="shared" si="9"/>
        <v>325885.25565135235</v>
      </c>
      <c r="M41" s="36">
        <f t="shared" si="9"/>
        <v>292012.69419386721</v>
      </c>
      <c r="N41" s="36">
        <f t="shared" si="9"/>
        <v>288563.03759999975</v>
      </c>
      <c r="O41" s="399">
        <f>SUM(C41:N41)</f>
        <v>4116646.4042505082</v>
      </c>
    </row>
    <row r="42" spans="1:15" x14ac:dyDescent="0.25">
      <c r="A42" s="10">
        <v>34</v>
      </c>
    </row>
    <row r="43" spans="1:15" x14ac:dyDescent="0.25">
      <c r="A43" s="10">
        <v>35</v>
      </c>
    </row>
    <row r="44" spans="1:15" x14ac:dyDescent="0.25">
      <c r="A44" s="387">
        <v>36</v>
      </c>
      <c r="B44" s="388" t="s">
        <v>583</v>
      </c>
      <c r="C44" s="388"/>
      <c r="D44" s="388"/>
      <c r="E44" s="388"/>
      <c r="F44" s="388"/>
      <c r="G44" s="388"/>
      <c r="H44" s="388"/>
      <c r="I44" s="388"/>
      <c r="J44" s="388"/>
      <c r="K44" s="388"/>
      <c r="L44" s="388"/>
      <c r="M44" s="388"/>
      <c r="N44" s="388"/>
    </row>
    <row r="45" spans="1:15" x14ac:dyDescent="0.25">
      <c r="A45" s="391">
        <v>37</v>
      </c>
      <c r="B45" s="392" t="s">
        <v>578</v>
      </c>
      <c r="C45" s="392"/>
      <c r="D45" s="392"/>
      <c r="E45" s="392"/>
      <c r="F45" s="392"/>
      <c r="G45" s="392"/>
      <c r="H45" s="392"/>
      <c r="I45" s="392"/>
      <c r="J45" s="392"/>
      <c r="K45" s="392"/>
      <c r="L45" s="392"/>
      <c r="M45" s="392"/>
      <c r="N45" s="392"/>
    </row>
    <row r="46" spans="1:15" x14ac:dyDescent="0.25">
      <c r="A46" s="391">
        <v>38</v>
      </c>
      <c r="B46" s="392" t="s">
        <v>579</v>
      </c>
      <c r="C46" s="392"/>
      <c r="D46" s="392"/>
      <c r="E46" s="392"/>
      <c r="F46" s="392"/>
      <c r="G46" s="392"/>
      <c r="H46" s="392"/>
      <c r="I46" s="392"/>
      <c r="J46" s="392"/>
      <c r="K46" s="392"/>
      <c r="L46" s="392"/>
      <c r="M46" s="392"/>
      <c r="N46" s="392"/>
    </row>
    <row r="47" spans="1:15" x14ac:dyDescent="0.25">
      <c r="A47" s="400">
        <v>39</v>
      </c>
      <c r="B47" s="401" t="s">
        <v>580</v>
      </c>
      <c r="C47" s="401"/>
      <c r="D47" s="401"/>
      <c r="E47" s="401"/>
      <c r="F47" s="401"/>
      <c r="G47" s="401"/>
      <c r="H47" s="401"/>
      <c r="I47" s="401"/>
      <c r="J47" s="401"/>
      <c r="K47" s="401"/>
      <c r="L47" s="401"/>
      <c r="M47" s="401"/>
      <c r="N47" s="401"/>
    </row>
    <row r="48" spans="1:15" x14ac:dyDescent="0.25">
      <c r="A48" s="10">
        <v>40</v>
      </c>
    </row>
    <row r="49" spans="1:15" x14ac:dyDescent="0.25">
      <c r="A49" s="400">
        <v>41</v>
      </c>
      <c r="B49" s="401" t="s">
        <v>175</v>
      </c>
      <c r="C49" s="402">
        <v>0.95437899999999998</v>
      </c>
      <c r="D49" s="402">
        <f>$C$49</f>
        <v>0.95437899999999998</v>
      </c>
      <c r="E49" s="402">
        <f t="shared" ref="E49:N49" si="10">$C$49</f>
        <v>0.95437899999999998</v>
      </c>
      <c r="F49" s="402">
        <f t="shared" si="10"/>
        <v>0.95437899999999998</v>
      </c>
      <c r="G49" s="402">
        <f t="shared" si="10"/>
        <v>0.95437899999999998</v>
      </c>
      <c r="H49" s="402">
        <f t="shared" si="10"/>
        <v>0.95437899999999998</v>
      </c>
      <c r="I49" s="402">
        <f t="shared" si="10"/>
        <v>0.95437899999999998</v>
      </c>
      <c r="J49" s="402">
        <f t="shared" si="10"/>
        <v>0.95437899999999998</v>
      </c>
      <c r="K49" s="402">
        <f t="shared" si="10"/>
        <v>0.95437899999999998</v>
      </c>
      <c r="L49" s="402">
        <f t="shared" si="10"/>
        <v>0.95437899999999998</v>
      </c>
      <c r="M49" s="402">
        <f t="shared" si="10"/>
        <v>0.95437899999999998</v>
      </c>
      <c r="N49" s="402">
        <f t="shared" si="10"/>
        <v>0.95437899999999998</v>
      </c>
    </row>
    <row r="50" spans="1:15" ht="13.8" thickBot="1" x14ac:dyDescent="0.3">
      <c r="A50" s="10">
        <v>42</v>
      </c>
    </row>
    <row r="51" spans="1:15" ht="13.8" thickBot="1" x14ac:dyDescent="0.3">
      <c r="A51" s="403">
        <v>43</v>
      </c>
      <c r="B51" s="404" t="s">
        <v>581</v>
      </c>
      <c r="C51" s="405">
        <f>ROUND(C49*C23,2)</f>
        <v>149393.29999999999</v>
      </c>
      <c r="D51" s="405">
        <f>ROUND(D49*D23,2)</f>
        <v>-80373.820000000007</v>
      </c>
      <c r="E51" s="405">
        <f t="shared" ref="E51:N51" si="11">ROUND(E49*E23,2)</f>
        <v>98805.119999999995</v>
      </c>
      <c r="F51" s="405">
        <f t="shared" si="11"/>
        <v>-109285.84</v>
      </c>
      <c r="G51" s="405">
        <f t="shared" si="11"/>
        <v>-44469.14</v>
      </c>
      <c r="H51" s="405">
        <f t="shared" si="11"/>
        <v>-168323.02</v>
      </c>
      <c r="I51" s="405">
        <f t="shared" si="11"/>
        <v>26838.35</v>
      </c>
      <c r="J51" s="405">
        <f t="shared" si="11"/>
        <v>-234764.35</v>
      </c>
      <c r="K51" s="405">
        <f t="shared" si="11"/>
        <v>-9799.43</v>
      </c>
      <c r="L51" s="405">
        <f t="shared" si="11"/>
        <v>54296.56</v>
      </c>
      <c r="M51" s="405">
        <f t="shared" si="11"/>
        <v>260753.32</v>
      </c>
      <c r="N51" s="407">
        <f t="shared" si="11"/>
        <v>-923008.67</v>
      </c>
      <c r="O51" s="399">
        <f>SUM(C51:N51)</f>
        <v>-979937.62000000011</v>
      </c>
    </row>
    <row r="52" spans="1:15" ht="13.8" thickBot="1" x14ac:dyDescent="0.3">
      <c r="A52" s="10">
        <v>44</v>
      </c>
      <c r="C52" s="399"/>
      <c r="D52" s="399"/>
      <c r="E52" s="399"/>
      <c r="F52" s="399"/>
      <c r="G52" s="399"/>
      <c r="H52" s="399"/>
      <c r="I52" s="399"/>
      <c r="J52" s="399"/>
      <c r="K52" s="399"/>
      <c r="L52" s="399"/>
      <c r="M52" s="399"/>
      <c r="N52" s="399"/>
      <c r="O52" s="399"/>
    </row>
    <row r="53" spans="1:15" ht="13.8" thickBot="1" x14ac:dyDescent="0.3">
      <c r="A53" s="403">
        <v>45</v>
      </c>
      <c r="B53" s="404" t="s">
        <v>292</v>
      </c>
      <c r="C53" s="405">
        <f>ROUND(C33*C49,2)</f>
        <v>112727.7</v>
      </c>
      <c r="D53" s="405">
        <f>ROUND(D33*D49,2)</f>
        <v>124655.86</v>
      </c>
      <c r="E53" s="405">
        <f t="shared" ref="E53:N53" si="12">ROUND(E33*E49,2)</f>
        <v>116050.57</v>
      </c>
      <c r="F53" s="405">
        <f t="shared" si="12"/>
        <v>119047.64</v>
      </c>
      <c r="G53" s="405">
        <f t="shared" si="12"/>
        <v>66080.05</v>
      </c>
      <c r="H53" s="405">
        <f t="shared" si="12"/>
        <v>-7517.74</v>
      </c>
      <c r="I53" s="405">
        <f t="shared" si="12"/>
        <v>-9996.7900000000009</v>
      </c>
      <c r="J53" s="405">
        <f t="shared" si="12"/>
        <v>-11506.1</v>
      </c>
      <c r="K53" s="405">
        <f t="shared" si="12"/>
        <v>-10626.9</v>
      </c>
      <c r="L53" s="405">
        <f t="shared" si="12"/>
        <v>-11009.49</v>
      </c>
      <c r="M53" s="405">
        <f t="shared" si="12"/>
        <v>-9865.16</v>
      </c>
      <c r="N53" s="407">
        <f t="shared" si="12"/>
        <v>-9748.6200000000008</v>
      </c>
      <c r="O53" s="399">
        <f>SUM(C53:N53)</f>
        <v>468291.02000000014</v>
      </c>
    </row>
    <row r="55" spans="1:15" x14ac:dyDescent="0.25">
      <c r="B55" s="415"/>
      <c r="C55" s="416"/>
      <c r="D55" s="416"/>
      <c r="E55" s="416"/>
      <c r="F55" s="416"/>
      <c r="G55" s="416"/>
    </row>
    <row r="56" spans="1:15" x14ac:dyDescent="0.25">
      <c r="B56" s="416"/>
      <c r="C56" s="416"/>
      <c r="D56" s="416"/>
      <c r="E56" s="416"/>
      <c r="F56" s="416"/>
      <c r="G56" s="416"/>
    </row>
    <row r="57" spans="1:15" x14ac:dyDescent="0.25">
      <c r="B57" s="416"/>
      <c r="C57" s="416"/>
      <c r="D57" s="416"/>
      <c r="E57" s="427"/>
      <c r="F57" s="416"/>
      <c r="G57" s="416"/>
    </row>
    <row r="58" spans="1:15" x14ac:dyDescent="0.25">
      <c r="B58" s="415"/>
      <c r="C58" s="416"/>
      <c r="D58" s="416"/>
      <c r="E58" s="416"/>
      <c r="F58" s="416"/>
      <c r="G58" s="416"/>
    </row>
    <row r="59" spans="1:15" x14ac:dyDescent="0.25">
      <c r="B59" s="416"/>
      <c r="C59" s="416"/>
      <c r="D59" s="416"/>
      <c r="E59" s="416"/>
      <c r="F59" s="416"/>
      <c r="G59" s="416"/>
    </row>
    <row r="60" spans="1:15" x14ac:dyDescent="0.25">
      <c r="B60" s="416"/>
      <c r="C60" s="416"/>
      <c r="D60" s="416"/>
      <c r="E60" s="416"/>
      <c r="F60" s="416"/>
      <c r="G60" s="418"/>
    </row>
    <row r="61" spans="1:15" x14ac:dyDescent="0.25">
      <c r="B61" s="419"/>
      <c r="C61" s="420"/>
      <c r="D61" s="420"/>
      <c r="E61" s="420"/>
      <c r="F61" s="420"/>
      <c r="G61" s="416"/>
    </row>
    <row r="62" spans="1:15" x14ac:dyDescent="0.25">
      <c r="B62" s="421"/>
      <c r="C62" s="422"/>
      <c r="D62" s="422"/>
      <c r="E62" s="422"/>
      <c r="F62" s="422"/>
      <c r="G62" s="416"/>
    </row>
    <row r="63" spans="1:15" x14ac:dyDescent="0.25">
      <c r="B63" s="419"/>
      <c r="C63" s="420"/>
      <c r="D63" s="420"/>
      <c r="E63" s="420"/>
      <c r="F63" s="420"/>
      <c r="G63" s="426"/>
    </row>
    <row r="64" spans="1:15" x14ac:dyDescent="0.25">
      <c r="B64" s="416"/>
      <c r="C64" s="416"/>
      <c r="D64" s="416"/>
      <c r="E64" s="416"/>
      <c r="F64" s="416"/>
      <c r="G64" s="416"/>
    </row>
    <row r="65" spans="2:7" x14ac:dyDescent="0.25">
      <c r="B65" s="416"/>
      <c r="C65" s="416"/>
      <c r="D65" s="416"/>
      <c r="E65" s="416"/>
      <c r="F65" s="416"/>
      <c r="G65" s="416"/>
    </row>
  </sheetData>
  <mergeCells count="4">
    <mergeCell ref="A1:O1"/>
    <mergeCell ref="A2:O2"/>
    <mergeCell ref="A3:O3"/>
    <mergeCell ref="A4:O4"/>
  </mergeCells>
  <printOptions horizontalCentered="1"/>
  <pageMargins left="0.45" right="0.45" top="0.75" bottom="0.75" header="0.3" footer="0.3"/>
  <pageSetup scale="60" orientation="landscape" blackAndWhite="1" r:id="rId1"/>
  <headerFooter>
    <oddHeader>&amp;RAdvice No. 2018-xx
Workpaper No. 4</oddHeader>
    <oddFooter>&amp;L&amp;F
&amp;A&amp;R&amp;D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S91"/>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598</v>
      </c>
      <c r="B3" s="275"/>
      <c r="C3" s="275"/>
      <c r="D3" s="275"/>
      <c r="E3" s="275"/>
      <c r="F3" s="275"/>
      <c r="G3" s="275"/>
      <c r="H3" s="275"/>
      <c r="I3" s="275"/>
      <c r="J3" s="275"/>
      <c r="K3" s="275"/>
      <c r="L3" s="275"/>
      <c r="M3" s="275"/>
      <c r="N3" s="275"/>
    </row>
    <row r="4" spans="1:19" x14ac:dyDescent="0.25">
      <c r="A4" s="275" t="s">
        <v>599</v>
      </c>
      <c r="B4" s="275"/>
      <c r="C4" s="275"/>
      <c r="D4" s="275"/>
      <c r="E4" s="275"/>
      <c r="F4" s="275"/>
      <c r="G4" s="275"/>
      <c r="H4" s="275"/>
      <c r="I4" s="275"/>
      <c r="J4" s="275"/>
      <c r="K4" s="275"/>
      <c r="L4" s="275"/>
      <c r="M4" s="275"/>
      <c r="N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432" t="s">
        <v>86</v>
      </c>
      <c r="C8" s="433">
        <v>1003979</v>
      </c>
      <c r="D8" s="433"/>
      <c r="E8" s="433"/>
      <c r="F8" s="433"/>
      <c r="G8" s="433"/>
      <c r="H8" s="433"/>
      <c r="I8" s="433"/>
      <c r="J8" s="433"/>
      <c r="K8" s="433"/>
      <c r="L8" s="433"/>
      <c r="M8" s="433"/>
      <c r="N8" s="433"/>
      <c r="O8" s="433"/>
      <c r="P8" s="434"/>
    </row>
    <row r="9" spans="1:19" x14ac:dyDescent="0.25">
      <c r="A9" s="10">
        <f>A8+1</f>
        <v>2</v>
      </c>
      <c r="B9" s="246" t="s">
        <v>600</v>
      </c>
      <c r="C9" s="36">
        <v>17.750755848587264</v>
      </c>
      <c r="D9" s="36">
        <v>41.544478860085199</v>
      </c>
      <c r="E9" s="36">
        <v>35.210638143390902</v>
      </c>
      <c r="F9" s="36">
        <v>33.930175573776879</v>
      </c>
      <c r="G9" s="36">
        <v>26.973424521365576</v>
      </c>
      <c r="H9" s="36">
        <v>24.251405963789139</v>
      </c>
      <c r="I9" s="36">
        <v>20.967847554298341</v>
      </c>
      <c r="J9" s="36">
        <v>23.494686173939041</v>
      </c>
      <c r="K9" s="36">
        <v>22.769087374413111</v>
      </c>
      <c r="L9" s="36">
        <v>20.860109145417585</v>
      </c>
      <c r="M9" s="36">
        <v>26.719725911652013</v>
      </c>
      <c r="N9" s="36">
        <v>34.859695292779563</v>
      </c>
      <c r="O9" s="36">
        <v>42.328725485092704</v>
      </c>
      <c r="P9" s="36"/>
    </row>
    <row r="10" spans="1:19" x14ac:dyDescent="0.25">
      <c r="A10" s="10">
        <f t="shared" ref="A10:A46" si="1">A9+1</f>
        <v>3</v>
      </c>
      <c r="B10" s="246" t="s">
        <v>601</v>
      </c>
      <c r="C10" s="18">
        <f t="shared" ref="C10:O10" si="2">C8*C9</f>
        <v>17821386.106108792</v>
      </c>
      <c r="D10" s="18">
        <f t="shared" si="2"/>
        <v>0</v>
      </c>
      <c r="E10" s="18">
        <f t="shared" si="2"/>
        <v>0</v>
      </c>
      <c r="F10" s="18">
        <f t="shared" si="2"/>
        <v>0</v>
      </c>
      <c r="G10" s="18">
        <f t="shared" si="2"/>
        <v>0</v>
      </c>
      <c r="H10" s="18">
        <f t="shared" si="2"/>
        <v>0</v>
      </c>
      <c r="I10" s="18">
        <f t="shared" si="2"/>
        <v>0</v>
      </c>
      <c r="J10" s="18">
        <f t="shared" si="2"/>
        <v>0</v>
      </c>
      <c r="K10" s="18">
        <f t="shared" si="2"/>
        <v>0</v>
      </c>
      <c r="L10" s="18">
        <f t="shared" si="2"/>
        <v>0</v>
      </c>
      <c r="M10" s="18">
        <f t="shared" si="2"/>
        <v>0</v>
      </c>
      <c r="N10" s="18">
        <f t="shared" si="2"/>
        <v>0</v>
      </c>
      <c r="O10" s="18">
        <f t="shared" si="2"/>
        <v>0</v>
      </c>
      <c r="P10" s="18"/>
    </row>
    <row r="11" spans="1:19" x14ac:dyDescent="0.25">
      <c r="A11" s="10">
        <f t="shared" si="1"/>
        <v>4</v>
      </c>
    </row>
    <row r="12" spans="1:19" x14ac:dyDescent="0.25">
      <c r="A12" s="10">
        <f t="shared" si="1"/>
        <v>5</v>
      </c>
      <c r="B12" s="432" t="s">
        <v>564</v>
      </c>
      <c r="C12" s="433">
        <v>571818087.43268919</v>
      </c>
      <c r="D12" s="433"/>
      <c r="E12" s="433"/>
      <c r="F12" s="433"/>
      <c r="G12" s="433"/>
      <c r="H12" s="433"/>
      <c r="I12" s="433"/>
      <c r="J12" s="433"/>
      <c r="K12" s="433"/>
      <c r="L12" s="433"/>
      <c r="M12" s="433"/>
      <c r="N12" s="433"/>
      <c r="O12" s="433"/>
      <c r="P12" s="434"/>
    </row>
    <row r="13" spans="1:19" x14ac:dyDescent="0.25">
      <c r="A13" s="10">
        <f t="shared" si="1"/>
        <v>6</v>
      </c>
      <c r="B13" s="246" t="s">
        <v>204</v>
      </c>
      <c r="C13" s="27">
        <v>3.3263000000000001E-2</v>
      </c>
      <c r="D13" s="27">
        <v>3.3263000000000001E-2</v>
      </c>
      <c r="E13" s="27">
        <v>3.3263000000000001E-2</v>
      </c>
      <c r="F13" s="27">
        <v>3.3263000000000001E-2</v>
      </c>
      <c r="G13" s="27">
        <v>3.3263000000000001E-2</v>
      </c>
      <c r="H13" s="27">
        <v>3.3263000000000001E-2</v>
      </c>
      <c r="I13" s="27">
        <v>3.3263000000000001E-2</v>
      </c>
      <c r="J13" s="27">
        <v>3.3263000000000001E-2</v>
      </c>
      <c r="K13" s="27">
        <v>3.3263000000000001E-2</v>
      </c>
      <c r="L13" s="27">
        <v>3.3263000000000001E-2</v>
      </c>
      <c r="M13" s="27">
        <v>3.3263000000000001E-2</v>
      </c>
      <c r="N13" s="27">
        <v>3.3263000000000001E-2</v>
      </c>
      <c r="O13" s="27">
        <v>3.3263000000000001E-2</v>
      </c>
      <c r="P13" s="28"/>
    </row>
    <row r="14" spans="1:19" x14ac:dyDescent="0.25">
      <c r="A14" s="10">
        <f t="shared" si="1"/>
        <v>7</v>
      </c>
      <c r="B14" s="246" t="s">
        <v>602</v>
      </c>
      <c r="C14" s="18">
        <f t="shared" ref="C14:O14" si="3">C12*C13</f>
        <v>19020385.04227354</v>
      </c>
      <c r="D14" s="18">
        <f t="shared" si="3"/>
        <v>0</v>
      </c>
      <c r="E14" s="18">
        <f t="shared" si="3"/>
        <v>0</v>
      </c>
      <c r="F14" s="18">
        <f t="shared" si="3"/>
        <v>0</v>
      </c>
      <c r="G14" s="18">
        <f t="shared" si="3"/>
        <v>0</v>
      </c>
      <c r="H14" s="18">
        <f t="shared" si="3"/>
        <v>0</v>
      </c>
      <c r="I14" s="18">
        <f t="shared" si="3"/>
        <v>0</v>
      </c>
      <c r="J14" s="18">
        <f t="shared" si="3"/>
        <v>0</v>
      </c>
      <c r="K14" s="18">
        <f t="shared" si="3"/>
        <v>0</v>
      </c>
      <c r="L14" s="18">
        <f t="shared" si="3"/>
        <v>0</v>
      </c>
      <c r="M14" s="18">
        <f t="shared" si="3"/>
        <v>0</v>
      </c>
      <c r="N14" s="18">
        <f t="shared" si="3"/>
        <v>0</v>
      </c>
      <c r="O14" s="18">
        <f t="shared" si="3"/>
        <v>0</v>
      </c>
      <c r="P14" s="18"/>
    </row>
    <row r="15" spans="1:19" x14ac:dyDescent="0.25">
      <c r="A15" s="10">
        <f t="shared" si="1"/>
        <v>8</v>
      </c>
    </row>
    <row r="16" spans="1:19" x14ac:dyDescent="0.25">
      <c r="A16" s="10">
        <f t="shared" si="1"/>
        <v>9</v>
      </c>
      <c r="B16" s="432" t="s">
        <v>566</v>
      </c>
      <c r="C16" s="433">
        <v>0</v>
      </c>
      <c r="D16" s="433">
        <v>0</v>
      </c>
      <c r="E16" s="433">
        <v>0</v>
      </c>
      <c r="F16" s="433">
        <v>0</v>
      </c>
      <c r="G16" s="433">
        <v>0</v>
      </c>
      <c r="H16" s="433">
        <v>0</v>
      </c>
      <c r="I16" s="433">
        <v>0</v>
      </c>
      <c r="J16" s="433">
        <v>0</v>
      </c>
      <c r="K16" s="433">
        <v>0</v>
      </c>
      <c r="L16" s="433">
        <v>0</v>
      </c>
      <c r="M16" s="433">
        <v>0</v>
      </c>
      <c r="N16" s="433">
        <v>0</v>
      </c>
      <c r="O16" s="433">
        <v>0</v>
      </c>
    </row>
    <row r="17" spans="1:16" x14ac:dyDescent="0.25">
      <c r="A17" s="10">
        <f t="shared" si="1"/>
        <v>10</v>
      </c>
      <c r="B17" s="246" t="s">
        <v>204</v>
      </c>
      <c r="C17" s="27">
        <v>3.3263000000000001E-2</v>
      </c>
      <c r="D17" s="27">
        <v>3.3263000000000001E-2</v>
      </c>
      <c r="E17" s="27">
        <v>3.3263000000000001E-2</v>
      </c>
      <c r="F17" s="27">
        <v>3.3263000000000001E-2</v>
      </c>
      <c r="G17" s="27">
        <v>3.3263000000000001E-2</v>
      </c>
      <c r="H17" s="27">
        <v>3.3263000000000001E-2</v>
      </c>
      <c r="I17" s="27">
        <v>3.3263000000000001E-2</v>
      </c>
      <c r="J17" s="27">
        <v>3.3263000000000001E-2</v>
      </c>
      <c r="K17" s="27">
        <v>3.3263000000000001E-2</v>
      </c>
      <c r="L17" s="27">
        <v>3.3263000000000001E-2</v>
      </c>
      <c r="M17" s="27">
        <v>3.3263000000000001E-2</v>
      </c>
      <c r="N17" s="27">
        <v>3.3263000000000001E-2</v>
      </c>
      <c r="O17" s="27">
        <v>3.3263000000000001E-2</v>
      </c>
    </row>
    <row r="18" spans="1:16" x14ac:dyDescent="0.25">
      <c r="A18" s="10">
        <f t="shared" si="1"/>
        <v>11</v>
      </c>
      <c r="B18" s="246" t="s">
        <v>602</v>
      </c>
      <c r="C18" s="18">
        <f t="shared" ref="C18:O18" si="4">C16*C17</f>
        <v>0</v>
      </c>
      <c r="D18" s="18">
        <f t="shared" si="4"/>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 t="shared" si="4"/>
        <v>0</v>
      </c>
      <c r="O18" s="18">
        <f t="shared" si="4"/>
        <v>0</v>
      </c>
    </row>
    <row r="19" spans="1:16" x14ac:dyDescent="0.25">
      <c r="A19" s="10">
        <f t="shared" si="1"/>
        <v>12</v>
      </c>
    </row>
    <row r="20" spans="1:16" x14ac:dyDescent="0.25">
      <c r="A20" s="10">
        <f t="shared" si="1"/>
        <v>13</v>
      </c>
      <c r="B20" s="246" t="s">
        <v>567</v>
      </c>
      <c r="C20" s="18">
        <f>C14+C18</f>
        <v>19020385.04227354</v>
      </c>
      <c r="D20" s="18">
        <f t="shared" ref="D20:M20" si="5">D14+D18</f>
        <v>0</v>
      </c>
      <c r="E20" s="18">
        <f t="shared" si="5"/>
        <v>0</v>
      </c>
      <c r="F20" s="18">
        <f t="shared" si="5"/>
        <v>0</v>
      </c>
      <c r="G20" s="18">
        <f t="shared" si="5"/>
        <v>0</v>
      </c>
      <c r="H20" s="18">
        <f t="shared" si="5"/>
        <v>0</v>
      </c>
      <c r="I20" s="18">
        <f t="shared" si="5"/>
        <v>0</v>
      </c>
      <c r="J20" s="18">
        <f t="shared" si="5"/>
        <v>0</v>
      </c>
      <c r="K20" s="18">
        <f t="shared" si="5"/>
        <v>0</v>
      </c>
      <c r="L20" s="18">
        <f t="shared" si="5"/>
        <v>0</v>
      </c>
      <c r="M20" s="18">
        <f t="shared" si="5"/>
        <v>0</v>
      </c>
      <c r="N20" s="18">
        <f>N14+N18</f>
        <v>0</v>
      </c>
      <c r="O20" s="18">
        <f>O14+O18</f>
        <v>0</v>
      </c>
    </row>
    <row r="21" spans="1:16" x14ac:dyDescent="0.25">
      <c r="A21" s="10">
        <f t="shared" si="1"/>
        <v>14</v>
      </c>
    </row>
    <row r="22" spans="1:16" x14ac:dyDescent="0.25">
      <c r="A22" s="10">
        <f t="shared" si="1"/>
        <v>15</v>
      </c>
      <c r="B22" s="246" t="s">
        <v>568</v>
      </c>
      <c r="C22" s="18">
        <f>C10-C20</f>
        <v>-1198998.9361647479</v>
      </c>
      <c r="D22" s="18">
        <f t="shared" ref="D22:O22" si="6">D10-D20</f>
        <v>0</v>
      </c>
      <c r="E22" s="18">
        <f t="shared" si="6"/>
        <v>0</v>
      </c>
      <c r="F22" s="18">
        <f t="shared" si="6"/>
        <v>0</v>
      </c>
      <c r="G22" s="18">
        <f t="shared" si="6"/>
        <v>0</v>
      </c>
      <c r="H22" s="18">
        <f t="shared" si="6"/>
        <v>0</v>
      </c>
      <c r="I22" s="18">
        <f t="shared" si="6"/>
        <v>0</v>
      </c>
      <c r="J22" s="18">
        <f t="shared" si="6"/>
        <v>0</v>
      </c>
      <c r="K22" s="18">
        <f t="shared" si="6"/>
        <v>0</v>
      </c>
      <c r="L22" s="18">
        <f t="shared" si="6"/>
        <v>0</v>
      </c>
      <c r="M22" s="18">
        <f t="shared" si="6"/>
        <v>0</v>
      </c>
      <c r="N22" s="18">
        <f t="shared" si="6"/>
        <v>0</v>
      </c>
      <c r="O22" s="18">
        <f t="shared" si="6"/>
        <v>0</v>
      </c>
      <c r="P22" s="18"/>
    </row>
    <row r="23" spans="1:16" x14ac:dyDescent="0.25">
      <c r="A23" s="10">
        <f t="shared" si="1"/>
        <v>16</v>
      </c>
      <c r="C23" s="18"/>
      <c r="D23" s="18"/>
      <c r="E23" s="18"/>
      <c r="F23" s="18"/>
      <c r="G23" s="18"/>
      <c r="H23" s="18"/>
      <c r="I23" s="18"/>
      <c r="J23" s="18"/>
      <c r="K23" s="18"/>
      <c r="L23" s="18"/>
      <c r="M23" s="18"/>
      <c r="N23" s="18"/>
      <c r="O23" s="18"/>
      <c r="P23" s="18"/>
    </row>
    <row r="24" spans="1:16" x14ac:dyDescent="0.25">
      <c r="A24" s="10">
        <f t="shared" si="1"/>
        <v>17</v>
      </c>
      <c r="B24" s="246" t="s">
        <v>603</v>
      </c>
      <c r="C24" s="18">
        <v>1388.2710053499641</v>
      </c>
      <c r="D24" s="18">
        <v>-6075.9398853995335</v>
      </c>
      <c r="E24" s="18">
        <v>-6075.9398853995335</v>
      </c>
      <c r="F24" s="18">
        <v>-6075.9398853995335</v>
      </c>
      <c r="G24" s="18">
        <v>-6075.9398853995335</v>
      </c>
      <c r="H24" s="18">
        <v>-6075.9398853995335</v>
      </c>
      <c r="I24" s="18">
        <v>-6075.9398853995335</v>
      </c>
      <c r="J24" s="18">
        <v>-6075.9398853995335</v>
      </c>
      <c r="K24" s="18">
        <v>-6075.9398853995335</v>
      </c>
      <c r="L24" s="18">
        <v>-6075.9398853995335</v>
      </c>
      <c r="M24" s="18">
        <v>-6075.9398853995335</v>
      </c>
      <c r="N24" s="18">
        <v>-6075.9398853995335</v>
      </c>
      <c r="O24" s="18">
        <v>-6075.9398853995335</v>
      </c>
      <c r="P24" s="36"/>
    </row>
    <row r="25" spans="1:16" x14ac:dyDescent="0.25">
      <c r="A25" s="10">
        <f t="shared" si="1"/>
        <v>18</v>
      </c>
    </row>
    <row r="26" spans="1:16" x14ac:dyDescent="0.25">
      <c r="A26" s="10">
        <f t="shared" si="1"/>
        <v>19</v>
      </c>
      <c r="B26" s="246" t="s">
        <v>604</v>
      </c>
      <c r="C26" s="18">
        <f>C22+C24</f>
        <v>-1197610.665159398</v>
      </c>
      <c r="D26" s="18">
        <f t="shared" ref="D26:O26" si="7">C26+D22+D24</f>
        <v>-1203686.6050447975</v>
      </c>
      <c r="E26" s="18">
        <f t="shared" si="7"/>
        <v>-1209762.5449301971</v>
      </c>
      <c r="F26" s="18">
        <f t="shared" si="7"/>
        <v>-1215838.4848155966</v>
      </c>
      <c r="G26" s="18">
        <f t="shared" si="7"/>
        <v>-1221914.4247009961</v>
      </c>
      <c r="H26" s="18">
        <f t="shared" si="7"/>
        <v>-1227990.3645863957</v>
      </c>
      <c r="I26" s="18">
        <f t="shared" si="7"/>
        <v>-1234066.3044717952</v>
      </c>
      <c r="J26" s="18">
        <f t="shared" si="7"/>
        <v>-1240142.2443571948</v>
      </c>
      <c r="K26" s="18">
        <f t="shared" si="7"/>
        <v>-1246218.1842425943</v>
      </c>
      <c r="L26" s="18">
        <f t="shared" si="7"/>
        <v>-1252294.1241279938</v>
      </c>
      <c r="M26" s="18">
        <f t="shared" si="7"/>
        <v>-1258370.0640133934</v>
      </c>
      <c r="N26" s="18">
        <f t="shared" si="7"/>
        <v>-1264446.0038987929</v>
      </c>
      <c r="O26" s="18">
        <f t="shared" si="7"/>
        <v>-1270521.9437841924</v>
      </c>
    </row>
    <row r="27" spans="1:16" x14ac:dyDescent="0.25">
      <c r="A27" s="10">
        <f t="shared" si="1"/>
        <v>20</v>
      </c>
    </row>
    <row r="28" spans="1:16" x14ac:dyDescent="0.25">
      <c r="A28" s="10">
        <f t="shared" si="1"/>
        <v>21</v>
      </c>
      <c r="B28" s="435" t="s">
        <v>571</v>
      </c>
      <c r="C28" s="436">
        <v>1.201E-3</v>
      </c>
      <c r="D28" s="436">
        <v>1.201E-3</v>
      </c>
      <c r="E28" s="436">
        <v>1.201E-3</v>
      </c>
      <c r="F28" s="436">
        <v>1.201E-3</v>
      </c>
      <c r="G28" s="436">
        <v>1.201E-3</v>
      </c>
      <c r="H28" s="436">
        <v>0</v>
      </c>
      <c r="I28" s="436">
        <v>0</v>
      </c>
      <c r="J28" s="436">
        <v>0</v>
      </c>
      <c r="K28" s="436">
        <v>0</v>
      </c>
      <c r="L28" s="436">
        <v>0</v>
      </c>
      <c r="M28" s="436">
        <v>0</v>
      </c>
      <c r="N28" s="436">
        <v>0</v>
      </c>
      <c r="O28" s="436">
        <v>0</v>
      </c>
    </row>
    <row r="29" spans="1:16" x14ac:dyDescent="0.25">
      <c r="A29" s="10">
        <f t="shared" si="1"/>
        <v>22</v>
      </c>
      <c r="C29" s="27"/>
      <c r="D29" s="27"/>
      <c r="E29" s="27"/>
      <c r="F29" s="27"/>
      <c r="G29" s="27"/>
      <c r="H29" s="27"/>
      <c r="I29" s="27"/>
      <c r="J29" s="27"/>
      <c r="K29" s="27"/>
      <c r="L29" s="27"/>
      <c r="M29" s="27"/>
      <c r="N29" s="27"/>
      <c r="O29" s="27"/>
    </row>
    <row r="30" spans="1:16" x14ac:dyDescent="0.25">
      <c r="A30" s="10">
        <f t="shared" si="1"/>
        <v>23</v>
      </c>
      <c r="B30" s="435" t="s">
        <v>605</v>
      </c>
      <c r="C30" s="436">
        <v>0</v>
      </c>
      <c r="D30" s="436">
        <v>0</v>
      </c>
      <c r="E30" s="436">
        <v>0</v>
      </c>
      <c r="F30" s="436">
        <v>0</v>
      </c>
      <c r="G30" s="436">
        <v>0</v>
      </c>
      <c r="H30" s="436">
        <v>0</v>
      </c>
      <c r="I30" s="436">
        <v>0</v>
      </c>
      <c r="J30" s="436">
        <v>0</v>
      </c>
      <c r="K30" s="436">
        <v>0</v>
      </c>
      <c r="L30" s="436">
        <v>0</v>
      </c>
      <c r="M30" s="436">
        <v>0</v>
      </c>
      <c r="N30" s="436">
        <v>0</v>
      </c>
      <c r="O30" s="436">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292</v>
      </c>
      <c r="C32" s="18">
        <f>(C12*C28)+(C16*C30)</f>
        <v>686753.5230066597</v>
      </c>
      <c r="D32" s="18">
        <f t="shared" ref="D32:O32" si="8">(D12*D28)+(D16*D30)</f>
        <v>0</v>
      </c>
      <c r="E32" s="18">
        <f t="shared" si="8"/>
        <v>0</v>
      </c>
      <c r="F32" s="18">
        <f t="shared" si="8"/>
        <v>0</v>
      </c>
      <c r="G32" s="18">
        <f t="shared" si="8"/>
        <v>0</v>
      </c>
      <c r="H32" s="18">
        <f t="shared" si="8"/>
        <v>0</v>
      </c>
      <c r="I32" s="18">
        <f t="shared" si="8"/>
        <v>0</v>
      </c>
      <c r="J32" s="18">
        <f t="shared" si="8"/>
        <v>0</v>
      </c>
      <c r="K32" s="18">
        <f t="shared" si="8"/>
        <v>0</v>
      </c>
      <c r="L32" s="18">
        <f t="shared" si="8"/>
        <v>0</v>
      </c>
      <c r="M32" s="18">
        <f t="shared" si="8"/>
        <v>0</v>
      </c>
      <c r="N32" s="18">
        <f t="shared" si="8"/>
        <v>0</v>
      </c>
      <c r="O32" s="18">
        <f t="shared" si="8"/>
        <v>0</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246" t="s">
        <v>606</v>
      </c>
      <c r="C34" s="18">
        <f>C26-C32</f>
        <v>-1884364.1881660577</v>
      </c>
      <c r="D34" s="18">
        <f>C34+D22+D24-D32</f>
        <v>-1890440.1280514572</v>
      </c>
      <c r="E34" s="18">
        <f t="shared" ref="E34:O34" si="9">D34+E22+E24-E32</f>
        <v>-1896516.0679368568</v>
      </c>
      <c r="F34" s="18">
        <f t="shared" si="9"/>
        <v>-1902592.0078222563</v>
      </c>
      <c r="G34" s="18">
        <f t="shared" si="9"/>
        <v>-1908667.9477076558</v>
      </c>
      <c r="H34" s="18">
        <f t="shared" si="9"/>
        <v>-1914743.8875930554</v>
      </c>
      <c r="I34" s="18">
        <f t="shared" si="9"/>
        <v>-1920819.8274784549</v>
      </c>
      <c r="J34" s="18">
        <f t="shared" si="9"/>
        <v>-1926895.7673638545</v>
      </c>
      <c r="K34" s="18">
        <f t="shared" si="9"/>
        <v>-1932971.707249254</v>
      </c>
      <c r="L34" s="18">
        <f t="shared" si="9"/>
        <v>-1939047.6471346535</v>
      </c>
      <c r="M34" s="18">
        <f t="shared" si="9"/>
        <v>-1945123.5870200531</v>
      </c>
      <c r="N34" s="18">
        <f t="shared" si="9"/>
        <v>-1951199.5269054526</v>
      </c>
      <c r="O34" s="18">
        <f t="shared" si="9"/>
        <v>-1957275.4667908521</v>
      </c>
    </row>
    <row r="35" spans="1:15" x14ac:dyDescent="0.25">
      <c r="A35" s="10">
        <f t="shared" si="1"/>
        <v>28</v>
      </c>
      <c r="C35" s="18"/>
      <c r="D35" s="18"/>
      <c r="E35" s="18"/>
      <c r="F35" s="18"/>
      <c r="G35" s="18"/>
      <c r="H35" s="18"/>
      <c r="I35" s="18"/>
      <c r="J35" s="18"/>
      <c r="K35" s="18"/>
      <c r="L35" s="18"/>
      <c r="M35" s="18"/>
      <c r="N35" s="18"/>
      <c r="O35" s="18"/>
    </row>
    <row r="36" spans="1:15" x14ac:dyDescent="0.25">
      <c r="A36" s="10">
        <f t="shared" si="1"/>
        <v>29</v>
      </c>
      <c r="B36" s="437" t="s">
        <v>607</v>
      </c>
      <c r="C36" s="438">
        <v>0.95437899999999998</v>
      </c>
      <c r="D36" s="438">
        <v>0.95437899999999998</v>
      </c>
      <c r="E36" s="438">
        <v>0.95437899999999998</v>
      </c>
      <c r="F36" s="438">
        <v>0.95437899999999998</v>
      </c>
      <c r="G36" s="438">
        <v>0.95437899999999998</v>
      </c>
      <c r="H36" s="438">
        <v>0.95437899999999998</v>
      </c>
      <c r="I36" s="438">
        <v>0.95437899999999998</v>
      </c>
      <c r="J36" s="438">
        <v>0.95437899999999998</v>
      </c>
      <c r="K36" s="438">
        <v>0.95437899999999998</v>
      </c>
      <c r="L36" s="438">
        <v>0.95437899999999998</v>
      </c>
      <c r="M36" s="438">
        <v>0.95437899999999998</v>
      </c>
      <c r="N36" s="438">
        <v>0.95437899999999998</v>
      </c>
      <c r="O36" s="438">
        <v>0.95437899999999998</v>
      </c>
    </row>
    <row r="37" spans="1:15" x14ac:dyDescent="0.25">
      <c r="A37" s="10">
        <f t="shared" si="1"/>
        <v>30</v>
      </c>
      <c r="C37" s="28"/>
      <c r="D37" s="28"/>
      <c r="E37" s="28"/>
      <c r="F37" s="28"/>
      <c r="G37" s="28"/>
      <c r="H37" s="28"/>
      <c r="I37" s="28"/>
      <c r="J37" s="28"/>
      <c r="K37" s="28"/>
      <c r="L37" s="28"/>
      <c r="M37" s="28"/>
      <c r="N37" s="28"/>
      <c r="O37" s="28"/>
    </row>
    <row r="38" spans="1:15" x14ac:dyDescent="0.25">
      <c r="A38" s="10">
        <f t="shared" si="1"/>
        <v>31</v>
      </c>
      <c r="B38" s="437" t="s">
        <v>608</v>
      </c>
      <c r="C38" s="438">
        <v>0.95238599999999995</v>
      </c>
      <c r="D38" s="438">
        <v>0.95238599999999995</v>
      </c>
      <c r="E38" s="438">
        <v>0.95238599999999995</v>
      </c>
      <c r="F38" s="438">
        <v>0.95238599999999995</v>
      </c>
      <c r="G38" s="438">
        <v>0.95238599999999995</v>
      </c>
      <c r="H38" s="438">
        <v>0.95238599999999995</v>
      </c>
      <c r="I38" s="438">
        <v>0.95238599999999995</v>
      </c>
      <c r="J38" s="438">
        <v>0.95238599999999995</v>
      </c>
      <c r="K38" s="438">
        <v>0.95238599999999995</v>
      </c>
      <c r="L38" s="438">
        <v>0.95238599999999995</v>
      </c>
      <c r="M38" s="438">
        <v>0.95238599999999995</v>
      </c>
      <c r="N38" s="438">
        <v>0.95238599999999995</v>
      </c>
      <c r="O38" s="438">
        <v>0.95238599999999995</v>
      </c>
    </row>
    <row r="39" spans="1:15" x14ac:dyDescent="0.25">
      <c r="A39" s="10">
        <f t="shared" si="1"/>
        <v>32</v>
      </c>
      <c r="C39" s="28"/>
      <c r="D39" s="28"/>
      <c r="E39" s="28"/>
      <c r="F39" s="28"/>
      <c r="G39" s="28"/>
      <c r="H39" s="28"/>
      <c r="I39" s="28"/>
      <c r="J39" s="28"/>
      <c r="K39" s="28"/>
      <c r="L39" s="28"/>
      <c r="M39" s="28"/>
      <c r="N39" s="28"/>
      <c r="O39" s="28"/>
    </row>
    <row r="40" spans="1:15" ht="13.8" thickBot="1" x14ac:dyDescent="0.3">
      <c r="A40" s="10">
        <f t="shared" si="1"/>
        <v>33</v>
      </c>
      <c r="B40" s="246" t="s">
        <v>609</v>
      </c>
      <c r="C40" s="439">
        <f>ROUND(C22*C38,2)</f>
        <v>-1141909.8</v>
      </c>
      <c r="D40" s="439">
        <f t="shared" ref="D40:O40" si="10">ROUND(D22*D38,2)</f>
        <v>0</v>
      </c>
      <c r="E40" s="439">
        <f t="shared" si="10"/>
        <v>0</v>
      </c>
      <c r="F40" s="439">
        <f t="shared" si="10"/>
        <v>0</v>
      </c>
      <c r="G40" s="439">
        <f t="shared" si="10"/>
        <v>0</v>
      </c>
      <c r="H40" s="439">
        <f t="shared" si="10"/>
        <v>0</v>
      </c>
      <c r="I40" s="439">
        <f t="shared" si="10"/>
        <v>0</v>
      </c>
      <c r="J40" s="439">
        <f t="shared" si="10"/>
        <v>0</v>
      </c>
      <c r="K40" s="439">
        <f t="shared" si="10"/>
        <v>0</v>
      </c>
      <c r="L40" s="439">
        <f t="shared" si="10"/>
        <v>0</v>
      </c>
      <c r="M40" s="439">
        <f t="shared" si="10"/>
        <v>0</v>
      </c>
      <c r="N40" s="439">
        <f t="shared" si="10"/>
        <v>0</v>
      </c>
      <c r="O40" s="439">
        <f t="shared" si="10"/>
        <v>0</v>
      </c>
    </row>
    <row r="41" spans="1:15" x14ac:dyDescent="0.25">
      <c r="A41" s="10">
        <f t="shared" si="1"/>
        <v>34</v>
      </c>
    </row>
    <row r="42" spans="1:15" ht="13.8" thickBot="1" x14ac:dyDescent="0.3">
      <c r="A42" s="10">
        <f t="shared" si="1"/>
        <v>35</v>
      </c>
      <c r="B42" s="246" t="s">
        <v>610</v>
      </c>
      <c r="C42" s="439">
        <f>ROUND(C32*C36,2)</f>
        <v>655423.14</v>
      </c>
      <c r="D42" s="439">
        <f t="shared" ref="D42:G42" si="11">ROUND(D32*D36,2)</f>
        <v>0</v>
      </c>
      <c r="E42" s="439">
        <f t="shared" si="11"/>
        <v>0</v>
      </c>
      <c r="F42" s="439">
        <f t="shared" si="11"/>
        <v>0</v>
      </c>
      <c r="G42" s="439">
        <f t="shared" si="11"/>
        <v>0</v>
      </c>
      <c r="H42" s="439">
        <f>ROUND(H32*H38,2)</f>
        <v>0</v>
      </c>
      <c r="I42" s="439">
        <f t="shared" ref="I42:O42" si="12">ROUND(I32*I38,2)</f>
        <v>0</v>
      </c>
      <c r="J42" s="439">
        <f t="shared" si="12"/>
        <v>0</v>
      </c>
      <c r="K42" s="439">
        <f t="shared" si="12"/>
        <v>0</v>
      </c>
      <c r="L42" s="439">
        <f t="shared" si="12"/>
        <v>0</v>
      </c>
      <c r="M42" s="439">
        <f t="shared" si="12"/>
        <v>0</v>
      </c>
      <c r="N42" s="439">
        <f t="shared" si="12"/>
        <v>0</v>
      </c>
      <c r="O42" s="439">
        <f t="shared" si="12"/>
        <v>0</v>
      </c>
    </row>
    <row r="43" spans="1:15" x14ac:dyDescent="0.25">
      <c r="A43" s="10">
        <f t="shared" si="1"/>
        <v>36</v>
      </c>
    </row>
    <row r="44" spans="1:15" s="432" customFormat="1" x14ac:dyDescent="0.25">
      <c r="A44" s="10">
        <f t="shared" si="1"/>
        <v>37</v>
      </c>
      <c r="B44" s="432" t="s">
        <v>611</v>
      </c>
    </row>
    <row r="45" spans="1:15" s="435" customFormat="1" x14ac:dyDescent="0.25">
      <c r="A45" s="10">
        <f t="shared" si="1"/>
        <v>38</v>
      </c>
      <c r="B45" s="435" t="s">
        <v>612</v>
      </c>
    </row>
    <row r="46" spans="1:15" s="437" customFormat="1" x14ac:dyDescent="0.25">
      <c r="A46" s="10">
        <f t="shared" si="1"/>
        <v>39</v>
      </c>
      <c r="B46" s="437" t="s">
        <v>613</v>
      </c>
    </row>
    <row r="47" spans="1:15" x14ac:dyDescent="0.25">
      <c r="A47" s="414"/>
    </row>
    <row r="48" spans="1:15" x14ac:dyDescent="0.25">
      <c r="A48" s="10"/>
    </row>
    <row r="49" spans="1:9" x14ac:dyDescent="0.25">
      <c r="A49" s="10"/>
      <c r="I49" s="18"/>
    </row>
    <row r="50" spans="1:9" x14ac:dyDescent="0.25">
      <c r="A50" s="10"/>
    </row>
    <row r="51" spans="1:9" x14ac:dyDescent="0.25">
      <c r="A51" s="10"/>
    </row>
    <row r="52" spans="1:9" x14ac:dyDescent="0.25">
      <c r="A52" s="10"/>
    </row>
    <row r="53" spans="1:9" x14ac:dyDescent="0.25">
      <c r="A53" s="10"/>
    </row>
    <row r="54" spans="1:9" x14ac:dyDescent="0.25">
      <c r="A54" s="10"/>
    </row>
    <row r="55" spans="1:9" x14ac:dyDescent="0.25">
      <c r="A55" s="10"/>
    </row>
    <row r="56" spans="1:9" x14ac:dyDescent="0.25">
      <c r="A56" s="10"/>
    </row>
    <row r="57" spans="1:9" x14ac:dyDescent="0.25">
      <c r="A57" s="10"/>
    </row>
    <row r="58" spans="1:9" x14ac:dyDescent="0.25">
      <c r="A58" s="10"/>
    </row>
    <row r="59" spans="1:9" x14ac:dyDescent="0.25">
      <c r="A59" s="10"/>
    </row>
    <row r="60" spans="1:9" x14ac:dyDescent="0.25">
      <c r="A60" s="10"/>
    </row>
    <row r="61" spans="1:9" x14ac:dyDescent="0.25">
      <c r="A61" s="10"/>
    </row>
    <row r="62" spans="1:9" x14ac:dyDescent="0.25">
      <c r="A62" s="10"/>
    </row>
    <row r="63" spans="1:9" x14ac:dyDescent="0.25">
      <c r="A63" s="10"/>
    </row>
    <row r="64" spans="1:9"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sheetData>
  <printOptions horizontalCentered="1"/>
  <pageMargins left="0.45" right="0.45" top="0.75" bottom="0.75" header="0.3" footer="0.3"/>
  <pageSetup scale="55" orientation="landscape" blackAndWhite="1" horizontalDpi="1200" verticalDpi="1200" r:id="rId1"/>
  <headerFooter>
    <oddHeader>&amp;RAdvice No. 2018-xx
Workpaper No. 5</oddHeader>
    <oddFooter>&amp;L&amp;F
&amp;A&amp;R&amp;D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S91"/>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598</v>
      </c>
      <c r="B3" s="275"/>
      <c r="C3" s="275"/>
      <c r="D3" s="275"/>
      <c r="E3" s="275"/>
      <c r="F3" s="275"/>
      <c r="G3" s="275"/>
      <c r="H3" s="275"/>
      <c r="I3" s="275"/>
      <c r="J3" s="275"/>
      <c r="K3" s="275"/>
      <c r="L3" s="275"/>
      <c r="M3" s="275"/>
      <c r="N3" s="275"/>
    </row>
    <row r="4" spans="1:19" x14ac:dyDescent="0.25">
      <c r="A4" s="275" t="s">
        <v>111</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432" t="s">
        <v>86</v>
      </c>
      <c r="C8" s="433">
        <v>120997</v>
      </c>
      <c r="D8" s="433"/>
      <c r="E8" s="433"/>
      <c r="F8" s="433"/>
      <c r="G8" s="433"/>
      <c r="H8" s="433"/>
      <c r="I8" s="433"/>
      <c r="J8" s="433"/>
      <c r="K8" s="433"/>
      <c r="L8" s="433"/>
      <c r="M8" s="433"/>
      <c r="N8" s="433"/>
      <c r="O8" s="433"/>
      <c r="P8" s="434"/>
    </row>
    <row r="9" spans="1:19" x14ac:dyDescent="0.25">
      <c r="A9" s="10">
        <f>A8+1</f>
        <v>2</v>
      </c>
      <c r="B9" s="246" t="s">
        <v>600</v>
      </c>
      <c r="C9" s="36">
        <v>29.636145086482603</v>
      </c>
      <c r="D9" s="36">
        <v>73.943666383955005</v>
      </c>
      <c r="E9" s="36">
        <v>60.143431961253562</v>
      </c>
      <c r="F9" s="36">
        <v>66.551550329493466</v>
      </c>
      <c r="G9" s="36">
        <v>53.596717664522252</v>
      </c>
      <c r="H9" s="36">
        <v>57.79750681651435</v>
      </c>
      <c r="I9" s="36">
        <v>53.586370506005039</v>
      </c>
      <c r="J9" s="36">
        <v>59.168691484601418</v>
      </c>
      <c r="K9" s="36">
        <v>61.699927908402742</v>
      </c>
      <c r="L9" s="36">
        <v>56.707021144802297</v>
      </c>
      <c r="M9" s="36">
        <v>56.634004578990698</v>
      </c>
      <c r="N9" s="36">
        <v>61.370303707539065</v>
      </c>
      <c r="O9" s="36">
        <v>70.670807513920053</v>
      </c>
      <c r="P9" s="36"/>
    </row>
    <row r="10" spans="1:19" x14ac:dyDescent="0.25">
      <c r="A10" s="10">
        <f t="shared" ref="A10:A46" si="1">A9+1</f>
        <v>3</v>
      </c>
      <c r="B10" s="246" t="s">
        <v>601</v>
      </c>
      <c r="C10" s="18">
        <f t="shared" ref="C10:O10" si="2">C8*C9</f>
        <v>3585884.6470291354</v>
      </c>
      <c r="D10" s="18">
        <f t="shared" si="2"/>
        <v>0</v>
      </c>
      <c r="E10" s="18">
        <f t="shared" si="2"/>
        <v>0</v>
      </c>
      <c r="F10" s="18">
        <f t="shared" si="2"/>
        <v>0</v>
      </c>
      <c r="G10" s="18">
        <f t="shared" si="2"/>
        <v>0</v>
      </c>
      <c r="H10" s="18">
        <f t="shared" si="2"/>
        <v>0</v>
      </c>
      <c r="I10" s="18">
        <f t="shared" si="2"/>
        <v>0</v>
      </c>
      <c r="J10" s="18">
        <f t="shared" si="2"/>
        <v>0</v>
      </c>
      <c r="K10" s="18">
        <f t="shared" si="2"/>
        <v>0</v>
      </c>
      <c r="L10" s="18">
        <f t="shared" si="2"/>
        <v>0</v>
      </c>
      <c r="M10" s="18">
        <f t="shared" si="2"/>
        <v>0</v>
      </c>
      <c r="N10" s="18">
        <f t="shared" si="2"/>
        <v>0</v>
      </c>
      <c r="O10" s="18">
        <f t="shared" si="2"/>
        <v>0</v>
      </c>
      <c r="P10" s="18"/>
    </row>
    <row r="11" spans="1:19" x14ac:dyDescent="0.25">
      <c r="A11" s="10">
        <f t="shared" si="1"/>
        <v>4</v>
      </c>
    </row>
    <row r="12" spans="1:19" x14ac:dyDescent="0.25">
      <c r="A12" s="10">
        <f t="shared" si="1"/>
        <v>5</v>
      </c>
      <c r="B12" s="432" t="s">
        <v>564</v>
      </c>
      <c r="C12" s="433">
        <v>120989947.11760621</v>
      </c>
      <c r="D12" s="433"/>
      <c r="E12" s="433"/>
      <c r="F12" s="433"/>
      <c r="G12" s="433"/>
      <c r="H12" s="433"/>
      <c r="I12" s="433"/>
      <c r="J12" s="433"/>
      <c r="K12" s="433"/>
      <c r="L12" s="433"/>
      <c r="M12" s="433"/>
      <c r="N12" s="433"/>
      <c r="O12" s="433"/>
      <c r="P12" s="434"/>
    </row>
    <row r="13" spans="1:19" x14ac:dyDescent="0.25">
      <c r="A13" s="10">
        <f t="shared" si="1"/>
        <v>6</v>
      </c>
      <c r="B13" s="246" t="s">
        <v>204</v>
      </c>
      <c r="C13" s="27">
        <v>3.0960999999999999E-2</v>
      </c>
      <c r="D13" s="27">
        <v>3.0960999999999999E-2</v>
      </c>
      <c r="E13" s="27">
        <v>3.0960999999999999E-2</v>
      </c>
      <c r="F13" s="27">
        <v>3.0960999999999999E-2</v>
      </c>
      <c r="G13" s="27">
        <v>3.0960999999999999E-2</v>
      </c>
      <c r="H13" s="27">
        <v>3.0960999999999999E-2</v>
      </c>
      <c r="I13" s="27">
        <v>3.0960999999999999E-2</v>
      </c>
      <c r="J13" s="27">
        <v>3.0960999999999999E-2</v>
      </c>
      <c r="K13" s="27">
        <v>3.0960999999999999E-2</v>
      </c>
      <c r="L13" s="27">
        <v>3.0960999999999999E-2</v>
      </c>
      <c r="M13" s="27">
        <v>3.0960999999999999E-2</v>
      </c>
      <c r="N13" s="27">
        <v>3.0960999999999999E-2</v>
      </c>
      <c r="O13" s="27">
        <v>3.0960999999999999E-2</v>
      </c>
      <c r="P13" s="28"/>
    </row>
    <row r="14" spans="1:19" x14ac:dyDescent="0.25">
      <c r="A14" s="10">
        <f t="shared" si="1"/>
        <v>7</v>
      </c>
      <c r="B14" s="246" t="s">
        <v>602</v>
      </c>
      <c r="C14" s="18">
        <f t="shared" ref="C14:O14" si="3">C12*C13</f>
        <v>3745969.7527082055</v>
      </c>
      <c r="D14" s="18">
        <f t="shared" si="3"/>
        <v>0</v>
      </c>
      <c r="E14" s="18">
        <f t="shared" si="3"/>
        <v>0</v>
      </c>
      <c r="F14" s="18">
        <f t="shared" si="3"/>
        <v>0</v>
      </c>
      <c r="G14" s="18">
        <f t="shared" si="3"/>
        <v>0</v>
      </c>
      <c r="H14" s="18">
        <f t="shared" si="3"/>
        <v>0</v>
      </c>
      <c r="I14" s="18">
        <f t="shared" si="3"/>
        <v>0</v>
      </c>
      <c r="J14" s="18">
        <f t="shared" si="3"/>
        <v>0</v>
      </c>
      <c r="K14" s="18">
        <f t="shared" si="3"/>
        <v>0</v>
      </c>
      <c r="L14" s="18">
        <f t="shared" si="3"/>
        <v>0</v>
      </c>
      <c r="M14" s="18">
        <f t="shared" si="3"/>
        <v>0</v>
      </c>
      <c r="N14" s="18">
        <f t="shared" si="3"/>
        <v>0</v>
      </c>
      <c r="O14" s="18">
        <f t="shared" si="3"/>
        <v>0</v>
      </c>
      <c r="P14" s="18"/>
    </row>
    <row r="15" spans="1:19" x14ac:dyDescent="0.25">
      <c r="A15" s="10">
        <f t="shared" si="1"/>
        <v>8</v>
      </c>
    </row>
    <row r="16" spans="1:19" x14ac:dyDescent="0.25">
      <c r="A16" s="10">
        <f t="shared" si="1"/>
        <v>9</v>
      </c>
      <c r="B16" s="432" t="s">
        <v>566</v>
      </c>
      <c r="C16" s="433">
        <v>0</v>
      </c>
      <c r="D16" s="433">
        <v>0</v>
      </c>
      <c r="E16" s="433">
        <v>0</v>
      </c>
      <c r="F16" s="433">
        <v>0</v>
      </c>
      <c r="G16" s="433">
        <v>0</v>
      </c>
      <c r="H16" s="433">
        <v>0</v>
      </c>
      <c r="I16" s="433">
        <v>0</v>
      </c>
      <c r="J16" s="433">
        <v>0</v>
      </c>
      <c r="K16" s="433">
        <v>0</v>
      </c>
      <c r="L16" s="433">
        <v>0</v>
      </c>
      <c r="M16" s="433">
        <v>0</v>
      </c>
      <c r="N16" s="433">
        <v>0</v>
      </c>
      <c r="O16" s="433">
        <v>0</v>
      </c>
    </row>
    <row r="17" spans="1:16" x14ac:dyDescent="0.25">
      <c r="A17" s="10">
        <f t="shared" si="1"/>
        <v>10</v>
      </c>
      <c r="B17" s="246" t="s">
        <v>204</v>
      </c>
      <c r="C17" s="27">
        <v>3.0960999999999999E-2</v>
      </c>
      <c r="D17" s="27">
        <v>3.0960999999999999E-2</v>
      </c>
      <c r="E17" s="27">
        <v>3.0960999999999999E-2</v>
      </c>
      <c r="F17" s="27">
        <v>3.0960999999999999E-2</v>
      </c>
      <c r="G17" s="27">
        <v>3.0960999999999999E-2</v>
      </c>
      <c r="H17" s="27">
        <v>3.0960999999999999E-2</v>
      </c>
      <c r="I17" s="27">
        <v>3.0960999999999999E-2</v>
      </c>
      <c r="J17" s="27">
        <v>3.0960999999999999E-2</v>
      </c>
      <c r="K17" s="27">
        <v>3.0960999999999999E-2</v>
      </c>
      <c r="L17" s="27">
        <v>3.0960999999999999E-2</v>
      </c>
      <c r="M17" s="27">
        <v>3.0960999999999999E-2</v>
      </c>
      <c r="N17" s="27">
        <v>3.0960999999999999E-2</v>
      </c>
      <c r="O17" s="27">
        <v>3.0960999999999999E-2</v>
      </c>
    </row>
    <row r="18" spans="1:16" x14ac:dyDescent="0.25">
      <c r="A18" s="10">
        <f t="shared" si="1"/>
        <v>11</v>
      </c>
      <c r="B18" s="246" t="s">
        <v>602</v>
      </c>
      <c r="C18" s="18">
        <f t="shared" ref="C18:O18" si="4">C16*C17</f>
        <v>0</v>
      </c>
      <c r="D18" s="18">
        <f t="shared" si="4"/>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 t="shared" si="4"/>
        <v>0</v>
      </c>
      <c r="O18" s="18">
        <f t="shared" si="4"/>
        <v>0</v>
      </c>
    </row>
    <row r="19" spans="1:16" x14ac:dyDescent="0.25">
      <c r="A19" s="10">
        <f t="shared" si="1"/>
        <v>12</v>
      </c>
    </row>
    <row r="20" spans="1:16" x14ac:dyDescent="0.25">
      <c r="A20" s="10">
        <f t="shared" si="1"/>
        <v>13</v>
      </c>
      <c r="B20" s="246" t="s">
        <v>567</v>
      </c>
      <c r="C20" s="18">
        <f>C14+C18</f>
        <v>3745969.7527082055</v>
      </c>
      <c r="D20" s="18">
        <f t="shared" ref="D20:M20" si="5">D14+D18</f>
        <v>0</v>
      </c>
      <c r="E20" s="18">
        <f t="shared" si="5"/>
        <v>0</v>
      </c>
      <c r="F20" s="18">
        <f t="shared" si="5"/>
        <v>0</v>
      </c>
      <c r="G20" s="18">
        <f t="shared" si="5"/>
        <v>0</v>
      </c>
      <c r="H20" s="18">
        <f t="shared" si="5"/>
        <v>0</v>
      </c>
      <c r="I20" s="18">
        <f t="shared" si="5"/>
        <v>0</v>
      </c>
      <c r="J20" s="18">
        <f t="shared" si="5"/>
        <v>0</v>
      </c>
      <c r="K20" s="18">
        <f t="shared" si="5"/>
        <v>0</v>
      </c>
      <c r="L20" s="18">
        <f t="shared" si="5"/>
        <v>0</v>
      </c>
      <c r="M20" s="18">
        <f t="shared" si="5"/>
        <v>0</v>
      </c>
      <c r="N20" s="18">
        <f>N14+N18</f>
        <v>0</v>
      </c>
      <c r="O20" s="18">
        <f>O14+O18</f>
        <v>0</v>
      </c>
    </row>
    <row r="21" spans="1:16" x14ac:dyDescent="0.25">
      <c r="A21" s="10">
        <f t="shared" si="1"/>
        <v>14</v>
      </c>
    </row>
    <row r="22" spans="1:16" x14ac:dyDescent="0.25">
      <c r="A22" s="10">
        <f t="shared" si="1"/>
        <v>15</v>
      </c>
      <c r="B22" s="246" t="s">
        <v>568</v>
      </c>
      <c r="C22" s="18">
        <f>C10-C20</f>
        <v>-160085.10567907011</v>
      </c>
      <c r="D22" s="18">
        <f t="shared" ref="D22:O22" si="6">D10-D20</f>
        <v>0</v>
      </c>
      <c r="E22" s="18">
        <f t="shared" si="6"/>
        <v>0</v>
      </c>
      <c r="F22" s="18">
        <f t="shared" si="6"/>
        <v>0</v>
      </c>
      <c r="G22" s="18">
        <f t="shared" si="6"/>
        <v>0</v>
      </c>
      <c r="H22" s="18">
        <f t="shared" si="6"/>
        <v>0</v>
      </c>
      <c r="I22" s="18">
        <f t="shared" si="6"/>
        <v>0</v>
      </c>
      <c r="J22" s="18">
        <f t="shared" si="6"/>
        <v>0</v>
      </c>
      <c r="K22" s="18">
        <f t="shared" si="6"/>
        <v>0</v>
      </c>
      <c r="L22" s="18">
        <f t="shared" si="6"/>
        <v>0</v>
      </c>
      <c r="M22" s="18">
        <f t="shared" si="6"/>
        <v>0</v>
      </c>
      <c r="N22" s="18">
        <f t="shared" si="6"/>
        <v>0</v>
      </c>
      <c r="O22" s="18">
        <f t="shared" si="6"/>
        <v>0</v>
      </c>
      <c r="P22" s="18"/>
    </row>
    <row r="23" spans="1:16" x14ac:dyDescent="0.25">
      <c r="A23" s="10">
        <f t="shared" si="1"/>
        <v>16</v>
      </c>
      <c r="C23" s="18"/>
      <c r="D23" s="18"/>
      <c r="E23" s="18"/>
      <c r="F23" s="18"/>
      <c r="G23" s="18"/>
      <c r="H23" s="18"/>
      <c r="I23" s="18"/>
      <c r="J23" s="18"/>
      <c r="K23" s="18"/>
      <c r="L23" s="18"/>
      <c r="M23" s="18"/>
      <c r="N23" s="18"/>
      <c r="O23" s="18"/>
      <c r="P23" s="18"/>
    </row>
    <row r="24" spans="1:16" x14ac:dyDescent="0.25">
      <c r="A24" s="10">
        <f t="shared" si="1"/>
        <v>17</v>
      </c>
      <c r="B24" s="246" t="s">
        <v>603</v>
      </c>
      <c r="C24" s="18">
        <v>-525.25815152602877</v>
      </c>
      <c r="D24" s="18">
        <v>-1060.4974555751176</v>
      </c>
      <c r="E24" s="18">
        <v>-1060.4974555751176</v>
      </c>
      <c r="F24" s="18">
        <v>-1060.4974555751176</v>
      </c>
      <c r="G24" s="18">
        <v>-1060.4974555751176</v>
      </c>
      <c r="H24" s="18">
        <v>-1060.4974555751176</v>
      </c>
      <c r="I24" s="18">
        <v>-1060.4974555751176</v>
      </c>
      <c r="J24" s="18">
        <v>-1060.4974555751176</v>
      </c>
      <c r="K24" s="18">
        <v>-1060.4974555751176</v>
      </c>
      <c r="L24" s="18">
        <v>-1060.4974555751176</v>
      </c>
      <c r="M24" s="18">
        <v>-1060.4974555751176</v>
      </c>
      <c r="N24" s="18">
        <v>-1060.4974555751176</v>
      </c>
      <c r="O24" s="18">
        <v>-1060.4974555751176</v>
      </c>
      <c r="P24" s="36"/>
    </row>
    <row r="25" spans="1:16" x14ac:dyDescent="0.25">
      <c r="A25" s="10">
        <f t="shared" si="1"/>
        <v>18</v>
      </c>
    </row>
    <row r="26" spans="1:16" x14ac:dyDescent="0.25">
      <c r="A26" s="10">
        <f t="shared" si="1"/>
        <v>19</v>
      </c>
      <c r="B26" s="246" t="s">
        <v>604</v>
      </c>
      <c r="C26" s="18">
        <f>C22+C24</f>
        <v>-160610.36383059615</v>
      </c>
      <c r="D26" s="18">
        <f t="shared" ref="D26:O26" si="7">C26+D22+D24</f>
        <v>-161670.86128617128</v>
      </c>
      <c r="E26" s="18">
        <f t="shared" si="7"/>
        <v>-162731.3587417464</v>
      </c>
      <c r="F26" s="18">
        <f t="shared" si="7"/>
        <v>-163791.85619732153</v>
      </c>
      <c r="G26" s="18">
        <f t="shared" si="7"/>
        <v>-164852.35365289665</v>
      </c>
      <c r="H26" s="18">
        <f t="shared" si="7"/>
        <v>-165912.85110847178</v>
      </c>
      <c r="I26" s="18">
        <f t="shared" si="7"/>
        <v>-166973.3485640469</v>
      </c>
      <c r="J26" s="18">
        <f t="shared" si="7"/>
        <v>-168033.84601962203</v>
      </c>
      <c r="K26" s="18">
        <f t="shared" si="7"/>
        <v>-169094.34347519715</v>
      </c>
      <c r="L26" s="18">
        <f t="shared" si="7"/>
        <v>-170154.84093077228</v>
      </c>
      <c r="M26" s="18">
        <f t="shared" si="7"/>
        <v>-171215.3383863474</v>
      </c>
      <c r="N26" s="18">
        <f t="shared" si="7"/>
        <v>-172275.83584192253</v>
      </c>
      <c r="O26" s="18">
        <f t="shared" si="7"/>
        <v>-173336.33329749765</v>
      </c>
    </row>
    <row r="27" spans="1:16" x14ac:dyDescent="0.25">
      <c r="A27" s="10">
        <f t="shared" si="1"/>
        <v>20</v>
      </c>
    </row>
    <row r="28" spans="1:16" x14ac:dyDescent="0.25">
      <c r="A28" s="10">
        <f t="shared" si="1"/>
        <v>21</v>
      </c>
      <c r="B28" s="435" t="s">
        <v>571</v>
      </c>
      <c r="C28" s="436">
        <v>1.335E-3</v>
      </c>
      <c r="D28" s="436">
        <v>1.335E-3</v>
      </c>
      <c r="E28" s="436">
        <v>1.335E-3</v>
      </c>
      <c r="F28" s="436">
        <v>1.335E-3</v>
      </c>
      <c r="G28" s="436">
        <v>1.335E-3</v>
      </c>
      <c r="H28" s="436">
        <v>0</v>
      </c>
      <c r="I28" s="436">
        <v>0</v>
      </c>
      <c r="J28" s="436">
        <v>0</v>
      </c>
      <c r="K28" s="436">
        <v>0</v>
      </c>
      <c r="L28" s="436">
        <v>0</v>
      </c>
      <c r="M28" s="436">
        <v>0</v>
      </c>
      <c r="N28" s="436">
        <v>0</v>
      </c>
      <c r="O28" s="436">
        <v>0</v>
      </c>
    </row>
    <row r="29" spans="1:16" x14ac:dyDescent="0.25">
      <c r="A29" s="10">
        <f t="shared" si="1"/>
        <v>22</v>
      </c>
      <c r="C29" s="27"/>
      <c r="D29" s="27"/>
      <c r="E29" s="27"/>
      <c r="F29" s="27"/>
      <c r="G29" s="27"/>
      <c r="H29" s="27"/>
      <c r="I29" s="27"/>
      <c r="J29" s="27"/>
      <c r="K29" s="27"/>
      <c r="L29" s="27"/>
      <c r="M29" s="27"/>
      <c r="N29" s="27"/>
      <c r="O29" s="27"/>
    </row>
    <row r="30" spans="1:16" x14ac:dyDescent="0.25">
      <c r="A30" s="10">
        <f t="shared" si="1"/>
        <v>23</v>
      </c>
      <c r="B30" s="435" t="s">
        <v>605</v>
      </c>
      <c r="C30" s="436">
        <v>0</v>
      </c>
      <c r="D30" s="436">
        <v>0</v>
      </c>
      <c r="E30" s="436">
        <v>0</v>
      </c>
      <c r="F30" s="436">
        <v>0</v>
      </c>
      <c r="G30" s="436">
        <v>0</v>
      </c>
      <c r="H30" s="436">
        <v>0</v>
      </c>
      <c r="I30" s="436">
        <v>0</v>
      </c>
      <c r="J30" s="436">
        <v>0</v>
      </c>
      <c r="K30" s="436">
        <v>0</v>
      </c>
      <c r="L30" s="436">
        <v>0</v>
      </c>
      <c r="M30" s="436">
        <v>0</v>
      </c>
      <c r="N30" s="436">
        <v>0</v>
      </c>
      <c r="O30" s="436">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292</v>
      </c>
      <c r="C32" s="18">
        <f>(C12*C28)+(C16*C30)</f>
        <v>161521.57940200428</v>
      </c>
      <c r="D32" s="18">
        <f t="shared" ref="D32:O32" si="8">(D12*D28)+(D16*D30)</f>
        <v>0</v>
      </c>
      <c r="E32" s="18">
        <f t="shared" si="8"/>
        <v>0</v>
      </c>
      <c r="F32" s="18">
        <f t="shared" si="8"/>
        <v>0</v>
      </c>
      <c r="G32" s="18">
        <f t="shared" si="8"/>
        <v>0</v>
      </c>
      <c r="H32" s="18">
        <f t="shared" si="8"/>
        <v>0</v>
      </c>
      <c r="I32" s="18">
        <f t="shared" si="8"/>
        <v>0</v>
      </c>
      <c r="J32" s="18">
        <f t="shared" si="8"/>
        <v>0</v>
      </c>
      <c r="K32" s="18">
        <f t="shared" si="8"/>
        <v>0</v>
      </c>
      <c r="L32" s="18">
        <f t="shared" si="8"/>
        <v>0</v>
      </c>
      <c r="M32" s="18">
        <f t="shared" si="8"/>
        <v>0</v>
      </c>
      <c r="N32" s="18">
        <f t="shared" si="8"/>
        <v>0</v>
      </c>
      <c r="O32" s="18">
        <f t="shared" si="8"/>
        <v>0</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246" t="s">
        <v>606</v>
      </c>
      <c r="C34" s="18">
        <f>C26-C32</f>
        <v>-322131.94323260046</v>
      </c>
      <c r="D34" s="18">
        <f>C34+D22+D24-D32</f>
        <v>-323192.44068817556</v>
      </c>
      <c r="E34" s="18">
        <f t="shared" ref="E34:O34" si="9">D34+E22+E24-E32</f>
        <v>-324252.93814375065</v>
      </c>
      <c r="F34" s="18">
        <f t="shared" si="9"/>
        <v>-325313.43559932575</v>
      </c>
      <c r="G34" s="18">
        <f t="shared" si="9"/>
        <v>-326373.93305490084</v>
      </c>
      <c r="H34" s="18">
        <f t="shared" si="9"/>
        <v>-327434.43051047594</v>
      </c>
      <c r="I34" s="18">
        <f t="shared" si="9"/>
        <v>-328494.92796605104</v>
      </c>
      <c r="J34" s="18">
        <f t="shared" si="9"/>
        <v>-329555.42542162613</v>
      </c>
      <c r="K34" s="18">
        <f t="shared" si="9"/>
        <v>-330615.92287720123</v>
      </c>
      <c r="L34" s="18">
        <f t="shared" si="9"/>
        <v>-331676.42033277632</v>
      </c>
      <c r="M34" s="18">
        <f t="shared" si="9"/>
        <v>-332736.91778835142</v>
      </c>
      <c r="N34" s="18">
        <f t="shared" si="9"/>
        <v>-333797.41524392652</v>
      </c>
      <c r="O34" s="18">
        <f t="shared" si="9"/>
        <v>-334857.91269950161</v>
      </c>
    </row>
    <row r="35" spans="1:15" x14ac:dyDescent="0.25">
      <c r="A35" s="10">
        <f t="shared" si="1"/>
        <v>28</v>
      </c>
      <c r="C35" s="18"/>
      <c r="D35" s="18"/>
      <c r="E35" s="18"/>
      <c r="F35" s="18"/>
      <c r="G35" s="18"/>
      <c r="H35" s="18"/>
      <c r="I35" s="18"/>
      <c r="J35" s="18"/>
      <c r="K35" s="18"/>
      <c r="L35" s="18"/>
      <c r="M35" s="18"/>
      <c r="N35" s="18"/>
      <c r="O35" s="18"/>
    </row>
    <row r="36" spans="1:15" x14ac:dyDescent="0.25">
      <c r="A36" s="10">
        <f t="shared" si="1"/>
        <v>29</v>
      </c>
      <c r="B36" s="437" t="s">
        <v>607</v>
      </c>
      <c r="C36" s="438">
        <v>0.95437899999999998</v>
      </c>
      <c r="D36" s="438">
        <v>0.95437899999999998</v>
      </c>
      <c r="E36" s="438">
        <v>0.95437899999999998</v>
      </c>
      <c r="F36" s="438">
        <v>0.95437899999999998</v>
      </c>
      <c r="G36" s="438">
        <v>0.95437899999999998</v>
      </c>
      <c r="H36" s="438">
        <v>0.95437899999999998</v>
      </c>
      <c r="I36" s="438">
        <v>0.95437899999999998</v>
      </c>
      <c r="J36" s="438">
        <v>0.95437899999999998</v>
      </c>
      <c r="K36" s="438">
        <v>0.95437899999999998</v>
      </c>
      <c r="L36" s="438">
        <v>0.95437899999999998</v>
      </c>
      <c r="M36" s="438">
        <v>0.95437899999999998</v>
      </c>
      <c r="N36" s="438">
        <v>0.95437899999999998</v>
      </c>
      <c r="O36" s="438">
        <v>0.95437899999999998</v>
      </c>
    </row>
    <row r="37" spans="1:15" x14ac:dyDescent="0.25">
      <c r="A37" s="10">
        <f t="shared" si="1"/>
        <v>30</v>
      </c>
      <c r="C37" s="28"/>
      <c r="D37" s="28"/>
      <c r="E37" s="28"/>
      <c r="F37" s="28"/>
      <c r="G37" s="28"/>
      <c r="H37" s="28"/>
      <c r="I37" s="28"/>
      <c r="J37" s="28"/>
      <c r="K37" s="28"/>
      <c r="L37" s="28"/>
      <c r="M37" s="28"/>
      <c r="N37" s="28"/>
      <c r="O37" s="28"/>
    </row>
    <row r="38" spans="1:15" x14ac:dyDescent="0.25">
      <c r="A38" s="10">
        <f t="shared" si="1"/>
        <v>31</v>
      </c>
      <c r="B38" s="437" t="s">
        <v>608</v>
      </c>
      <c r="C38" s="438">
        <v>0.95238599999999995</v>
      </c>
      <c r="D38" s="438">
        <v>0.95238599999999995</v>
      </c>
      <c r="E38" s="438">
        <v>0.95238599999999995</v>
      </c>
      <c r="F38" s="438">
        <v>0.95238599999999995</v>
      </c>
      <c r="G38" s="438">
        <v>0.95238599999999995</v>
      </c>
      <c r="H38" s="438">
        <v>0.95238599999999995</v>
      </c>
      <c r="I38" s="438">
        <v>0.95238599999999995</v>
      </c>
      <c r="J38" s="438">
        <v>0.95238599999999995</v>
      </c>
      <c r="K38" s="438">
        <v>0.95238599999999995</v>
      </c>
      <c r="L38" s="438">
        <v>0.95238599999999995</v>
      </c>
      <c r="M38" s="438">
        <v>0.95238599999999995</v>
      </c>
      <c r="N38" s="438">
        <v>0.95238599999999995</v>
      </c>
      <c r="O38" s="438">
        <v>0.95238599999999995</v>
      </c>
    </row>
    <row r="39" spans="1:15" x14ac:dyDescent="0.25">
      <c r="A39" s="10">
        <f t="shared" si="1"/>
        <v>32</v>
      </c>
      <c r="C39" s="28"/>
      <c r="D39" s="28"/>
      <c r="E39" s="28"/>
      <c r="F39" s="28"/>
      <c r="G39" s="28"/>
      <c r="H39" s="28"/>
      <c r="I39" s="28"/>
      <c r="J39" s="28"/>
      <c r="K39" s="28"/>
      <c r="L39" s="28"/>
      <c r="M39" s="28"/>
      <c r="N39" s="28"/>
      <c r="O39" s="28"/>
    </row>
    <row r="40" spans="1:15" ht="13.8" thickBot="1" x14ac:dyDescent="0.3">
      <c r="A40" s="10">
        <f t="shared" si="1"/>
        <v>33</v>
      </c>
      <c r="B40" s="246" t="s">
        <v>609</v>
      </c>
      <c r="C40" s="439">
        <f>ROUND(C22*C38,2)</f>
        <v>-152462.81</v>
      </c>
      <c r="D40" s="439">
        <f t="shared" ref="D40:O40" si="10">ROUND(D22*D38,2)</f>
        <v>0</v>
      </c>
      <c r="E40" s="439">
        <f t="shared" si="10"/>
        <v>0</v>
      </c>
      <c r="F40" s="439">
        <f t="shared" si="10"/>
        <v>0</v>
      </c>
      <c r="G40" s="439">
        <f t="shared" si="10"/>
        <v>0</v>
      </c>
      <c r="H40" s="439">
        <f t="shared" si="10"/>
        <v>0</v>
      </c>
      <c r="I40" s="439">
        <f t="shared" si="10"/>
        <v>0</v>
      </c>
      <c r="J40" s="439">
        <f t="shared" si="10"/>
        <v>0</v>
      </c>
      <c r="K40" s="439">
        <f t="shared" si="10"/>
        <v>0</v>
      </c>
      <c r="L40" s="439">
        <f t="shared" si="10"/>
        <v>0</v>
      </c>
      <c r="M40" s="439">
        <f t="shared" si="10"/>
        <v>0</v>
      </c>
      <c r="N40" s="439">
        <f t="shared" si="10"/>
        <v>0</v>
      </c>
      <c r="O40" s="439">
        <f t="shared" si="10"/>
        <v>0</v>
      </c>
    </row>
    <row r="41" spans="1:15" x14ac:dyDescent="0.25">
      <c r="A41" s="10">
        <f t="shared" si="1"/>
        <v>34</v>
      </c>
    </row>
    <row r="42" spans="1:15" ht="13.8" thickBot="1" x14ac:dyDescent="0.3">
      <c r="A42" s="10">
        <f t="shared" si="1"/>
        <v>35</v>
      </c>
      <c r="B42" s="246" t="s">
        <v>610</v>
      </c>
      <c r="C42" s="439">
        <f>ROUND(C32*C36,2)</f>
        <v>154152.79999999999</v>
      </c>
      <c r="D42" s="439">
        <f t="shared" ref="D42:G42" si="11">ROUND(D32*D36,2)</f>
        <v>0</v>
      </c>
      <c r="E42" s="439">
        <f t="shared" si="11"/>
        <v>0</v>
      </c>
      <c r="F42" s="439">
        <f t="shared" si="11"/>
        <v>0</v>
      </c>
      <c r="G42" s="439">
        <f t="shared" si="11"/>
        <v>0</v>
      </c>
      <c r="H42" s="439">
        <f>ROUND(H32*H38,2)</f>
        <v>0</v>
      </c>
      <c r="I42" s="439">
        <f t="shared" ref="I42:O42" si="12">ROUND(I32*I38,2)</f>
        <v>0</v>
      </c>
      <c r="J42" s="439">
        <f t="shared" si="12"/>
        <v>0</v>
      </c>
      <c r="K42" s="439">
        <f t="shared" si="12"/>
        <v>0</v>
      </c>
      <c r="L42" s="439">
        <f t="shared" si="12"/>
        <v>0</v>
      </c>
      <c r="M42" s="439">
        <f t="shared" si="12"/>
        <v>0</v>
      </c>
      <c r="N42" s="439">
        <f t="shared" si="12"/>
        <v>0</v>
      </c>
      <c r="O42" s="439">
        <f t="shared" si="12"/>
        <v>0</v>
      </c>
    </row>
    <row r="43" spans="1:15" x14ac:dyDescent="0.25">
      <c r="A43" s="10">
        <f t="shared" si="1"/>
        <v>36</v>
      </c>
    </row>
    <row r="44" spans="1:15" s="432" customFormat="1" x14ac:dyDescent="0.25">
      <c r="A44" s="10">
        <f t="shared" si="1"/>
        <v>37</v>
      </c>
      <c r="B44" s="432" t="s">
        <v>611</v>
      </c>
    </row>
    <row r="45" spans="1:15" s="435" customFormat="1" x14ac:dyDescent="0.25">
      <c r="A45" s="10">
        <f t="shared" si="1"/>
        <v>38</v>
      </c>
      <c r="B45" s="435" t="s">
        <v>612</v>
      </c>
    </row>
    <row r="46" spans="1:15" s="437" customFormat="1" x14ac:dyDescent="0.25">
      <c r="A46" s="10">
        <f t="shared" si="1"/>
        <v>39</v>
      </c>
      <c r="B46" s="437" t="s">
        <v>613</v>
      </c>
    </row>
    <row r="47" spans="1:15" x14ac:dyDescent="0.25">
      <c r="A47" s="414"/>
    </row>
    <row r="48" spans="1:15" x14ac:dyDescent="0.25">
      <c r="A48" s="10"/>
    </row>
    <row r="49" spans="1:9" x14ac:dyDescent="0.25">
      <c r="A49" s="10"/>
      <c r="I49" s="18"/>
    </row>
    <row r="50" spans="1:9" x14ac:dyDescent="0.25">
      <c r="A50" s="10"/>
    </row>
    <row r="51" spans="1:9" x14ac:dyDescent="0.25">
      <c r="A51" s="10"/>
    </row>
    <row r="52" spans="1:9" x14ac:dyDescent="0.25">
      <c r="A52" s="10"/>
    </row>
    <row r="53" spans="1:9" x14ac:dyDescent="0.25">
      <c r="A53" s="10"/>
    </row>
    <row r="54" spans="1:9" x14ac:dyDescent="0.25">
      <c r="A54" s="10"/>
    </row>
    <row r="55" spans="1:9" x14ac:dyDescent="0.25">
      <c r="A55" s="10"/>
    </row>
    <row r="56" spans="1:9" x14ac:dyDescent="0.25">
      <c r="A56" s="10"/>
    </row>
    <row r="57" spans="1:9" x14ac:dyDescent="0.25">
      <c r="A57" s="10"/>
    </row>
    <row r="58" spans="1:9" x14ac:dyDescent="0.25">
      <c r="A58" s="10"/>
    </row>
    <row r="59" spans="1:9" x14ac:dyDescent="0.25">
      <c r="A59" s="10"/>
    </row>
    <row r="60" spans="1:9" x14ac:dyDescent="0.25">
      <c r="A60" s="10"/>
    </row>
    <row r="61" spans="1:9" x14ac:dyDescent="0.25">
      <c r="A61" s="10"/>
    </row>
    <row r="62" spans="1:9" x14ac:dyDescent="0.25">
      <c r="A62" s="10"/>
    </row>
    <row r="63" spans="1:9" x14ac:dyDescent="0.25">
      <c r="A63" s="10"/>
    </row>
    <row r="64" spans="1:9"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sheetData>
  <printOptions horizontalCentered="1"/>
  <pageMargins left="0.45" right="0.45" top="0.75" bottom="0.75" header="0.3" footer="0.3"/>
  <pageSetup scale="55" orientation="landscape" blackAndWhite="1" horizontalDpi="1200" verticalDpi="1200" r:id="rId1"/>
  <headerFooter>
    <oddHeader>&amp;RAdvice No. 2018-xx
Workpaper No. 6</oddHeader>
    <oddFooter>&amp;L&amp;F
&amp;A&amp;R&amp;D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S91"/>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598</v>
      </c>
      <c r="B3" s="275"/>
      <c r="C3" s="275"/>
      <c r="D3" s="275"/>
      <c r="E3" s="275"/>
      <c r="F3" s="275"/>
      <c r="G3" s="275"/>
      <c r="H3" s="275"/>
      <c r="I3" s="275"/>
      <c r="J3" s="275"/>
      <c r="K3" s="275"/>
      <c r="L3" s="275"/>
      <c r="M3" s="275"/>
      <c r="N3" s="275"/>
    </row>
    <row r="4" spans="1:19" x14ac:dyDescent="0.25">
      <c r="A4" s="275" t="s">
        <v>112</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432" t="s">
        <v>86</v>
      </c>
      <c r="C8" s="433">
        <v>7931</v>
      </c>
      <c r="D8" s="433"/>
      <c r="E8" s="433"/>
      <c r="F8" s="433"/>
      <c r="G8" s="433"/>
      <c r="H8" s="433"/>
      <c r="I8" s="433"/>
      <c r="J8" s="433"/>
      <c r="K8" s="433"/>
      <c r="L8" s="433"/>
      <c r="M8" s="433"/>
      <c r="N8" s="433"/>
      <c r="O8" s="433"/>
      <c r="P8" s="434"/>
    </row>
    <row r="9" spans="1:19" x14ac:dyDescent="0.25">
      <c r="A9" s="10">
        <f>A8+1</f>
        <v>2</v>
      </c>
      <c r="B9" s="246" t="s">
        <v>600</v>
      </c>
      <c r="C9" s="36">
        <v>467.42518127117881</v>
      </c>
      <c r="D9" s="36">
        <v>1059.1324362905571</v>
      </c>
      <c r="E9" s="36">
        <v>971.20698556083789</v>
      </c>
      <c r="F9" s="36">
        <v>1062.8999500086138</v>
      </c>
      <c r="G9" s="36">
        <v>846.40635669684934</v>
      </c>
      <c r="H9" s="36">
        <v>904.8165526333072</v>
      </c>
      <c r="I9" s="36">
        <v>963.64966145090727</v>
      </c>
      <c r="J9" s="36">
        <v>987.12127943093151</v>
      </c>
      <c r="K9" s="36">
        <v>940.23712631017042</v>
      </c>
      <c r="L9" s="36">
        <v>1003.3412951498276</v>
      </c>
      <c r="M9" s="36">
        <v>956.25282034214081</v>
      </c>
      <c r="N9" s="36">
        <v>975.92625770996824</v>
      </c>
      <c r="O9" s="36">
        <v>1114.6292784158879</v>
      </c>
      <c r="P9" s="36"/>
    </row>
    <row r="10" spans="1:19" x14ac:dyDescent="0.25">
      <c r="A10" s="10">
        <f t="shared" ref="A10:A46" si="1">A9+1</f>
        <v>3</v>
      </c>
      <c r="B10" s="246" t="s">
        <v>601</v>
      </c>
      <c r="C10" s="18">
        <f t="shared" ref="C10:O10" si="2">C8*C9</f>
        <v>3707149.1126617193</v>
      </c>
      <c r="D10" s="18">
        <f t="shared" si="2"/>
        <v>0</v>
      </c>
      <c r="E10" s="18">
        <f t="shared" si="2"/>
        <v>0</v>
      </c>
      <c r="F10" s="18">
        <f t="shared" si="2"/>
        <v>0</v>
      </c>
      <c r="G10" s="18">
        <f t="shared" si="2"/>
        <v>0</v>
      </c>
      <c r="H10" s="18">
        <f t="shared" si="2"/>
        <v>0</v>
      </c>
      <c r="I10" s="18">
        <f t="shared" si="2"/>
        <v>0</v>
      </c>
      <c r="J10" s="18">
        <f t="shared" si="2"/>
        <v>0</v>
      </c>
      <c r="K10" s="18">
        <f t="shared" si="2"/>
        <v>0</v>
      </c>
      <c r="L10" s="18">
        <f t="shared" si="2"/>
        <v>0</v>
      </c>
      <c r="M10" s="18">
        <f t="shared" si="2"/>
        <v>0</v>
      </c>
      <c r="N10" s="18">
        <f t="shared" si="2"/>
        <v>0</v>
      </c>
      <c r="O10" s="18">
        <f t="shared" si="2"/>
        <v>0</v>
      </c>
      <c r="P10" s="18"/>
    </row>
    <row r="11" spans="1:19" x14ac:dyDescent="0.25">
      <c r="A11" s="10">
        <f t="shared" si="1"/>
        <v>4</v>
      </c>
    </row>
    <row r="12" spans="1:19" x14ac:dyDescent="0.25">
      <c r="A12" s="10">
        <f t="shared" si="1"/>
        <v>5</v>
      </c>
      <c r="B12" s="432" t="s">
        <v>564</v>
      </c>
      <c r="C12" s="433">
        <v>119510423.71096371</v>
      </c>
      <c r="D12" s="433"/>
      <c r="E12" s="433"/>
      <c r="F12" s="433"/>
      <c r="G12" s="433"/>
      <c r="H12" s="433"/>
      <c r="I12" s="433"/>
      <c r="J12" s="433"/>
      <c r="K12" s="433"/>
      <c r="L12" s="433"/>
      <c r="M12" s="433"/>
      <c r="N12" s="433"/>
      <c r="O12" s="433"/>
      <c r="P12" s="434"/>
    </row>
    <row r="13" spans="1:19" x14ac:dyDescent="0.25">
      <c r="A13" s="10">
        <f t="shared" si="1"/>
        <v>6</v>
      </c>
      <c r="B13" s="246" t="s">
        <v>204</v>
      </c>
      <c r="C13" s="27">
        <v>3.0816E-2</v>
      </c>
      <c r="D13" s="27">
        <v>3.0816E-2</v>
      </c>
      <c r="E13" s="27">
        <v>3.0816E-2</v>
      </c>
      <c r="F13" s="27">
        <v>3.0816E-2</v>
      </c>
      <c r="G13" s="27">
        <v>3.0816E-2</v>
      </c>
      <c r="H13" s="27">
        <v>3.0816E-2</v>
      </c>
      <c r="I13" s="27">
        <v>3.0816E-2</v>
      </c>
      <c r="J13" s="27">
        <v>3.0816E-2</v>
      </c>
      <c r="K13" s="27">
        <v>3.0816E-2</v>
      </c>
      <c r="L13" s="27">
        <v>3.0816E-2</v>
      </c>
      <c r="M13" s="27">
        <v>3.0816E-2</v>
      </c>
      <c r="N13" s="27">
        <v>3.0816E-2</v>
      </c>
      <c r="O13" s="27">
        <v>3.0816E-2</v>
      </c>
      <c r="P13" s="28"/>
    </row>
    <row r="14" spans="1:19" x14ac:dyDescent="0.25">
      <c r="A14" s="10">
        <f t="shared" si="1"/>
        <v>7</v>
      </c>
      <c r="B14" s="246" t="s">
        <v>602</v>
      </c>
      <c r="C14" s="18">
        <f t="shared" ref="C14:O14" si="3">C12*C13</f>
        <v>3682833.2170770578</v>
      </c>
      <c r="D14" s="18">
        <f t="shared" si="3"/>
        <v>0</v>
      </c>
      <c r="E14" s="18">
        <f t="shared" si="3"/>
        <v>0</v>
      </c>
      <c r="F14" s="18">
        <f t="shared" si="3"/>
        <v>0</v>
      </c>
      <c r="G14" s="18">
        <f t="shared" si="3"/>
        <v>0</v>
      </c>
      <c r="H14" s="18">
        <f t="shared" si="3"/>
        <v>0</v>
      </c>
      <c r="I14" s="18">
        <f t="shared" si="3"/>
        <v>0</v>
      </c>
      <c r="J14" s="18">
        <f t="shared" si="3"/>
        <v>0</v>
      </c>
      <c r="K14" s="18">
        <f t="shared" si="3"/>
        <v>0</v>
      </c>
      <c r="L14" s="18">
        <f t="shared" si="3"/>
        <v>0</v>
      </c>
      <c r="M14" s="18">
        <f t="shared" si="3"/>
        <v>0</v>
      </c>
      <c r="N14" s="18">
        <f t="shared" si="3"/>
        <v>0</v>
      </c>
      <c r="O14" s="18">
        <f t="shared" si="3"/>
        <v>0</v>
      </c>
      <c r="P14" s="18"/>
    </row>
    <row r="15" spans="1:19" x14ac:dyDescent="0.25">
      <c r="A15" s="10">
        <f t="shared" si="1"/>
        <v>8</v>
      </c>
    </row>
    <row r="16" spans="1:19" x14ac:dyDescent="0.25">
      <c r="A16" s="10">
        <f t="shared" si="1"/>
        <v>9</v>
      </c>
      <c r="B16" s="432" t="s">
        <v>566</v>
      </c>
      <c r="C16" s="433">
        <v>0</v>
      </c>
      <c r="D16" s="433">
        <v>0</v>
      </c>
      <c r="E16" s="433">
        <v>0</v>
      </c>
      <c r="F16" s="433">
        <v>0</v>
      </c>
      <c r="G16" s="433">
        <v>0</v>
      </c>
      <c r="H16" s="433">
        <v>0</v>
      </c>
      <c r="I16" s="433">
        <v>0</v>
      </c>
      <c r="J16" s="433">
        <v>0</v>
      </c>
      <c r="K16" s="433">
        <v>0</v>
      </c>
      <c r="L16" s="433">
        <v>0</v>
      </c>
      <c r="M16" s="433">
        <v>0</v>
      </c>
      <c r="N16" s="433">
        <v>0</v>
      </c>
      <c r="O16" s="433">
        <v>0</v>
      </c>
    </row>
    <row r="17" spans="1:16" x14ac:dyDescent="0.25">
      <c r="A17" s="10">
        <f t="shared" si="1"/>
        <v>10</v>
      </c>
      <c r="B17" s="246" t="s">
        <v>204</v>
      </c>
      <c r="C17" s="27">
        <v>3.0816E-2</v>
      </c>
      <c r="D17" s="27">
        <v>3.0816E-2</v>
      </c>
      <c r="E17" s="27">
        <v>3.0816E-2</v>
      </c>
      <c r="F17" s="27">
        <v>3.0816E-2</v>
      </c>
      <c r="G17" s="27">
        <v>3.0816E-2</v>
      </c>
      <c r="H17" s="27">
        <v>3.0816E-2</v>
      </c>
      <c r="I17" s="27">
        <v>3.0816E-2</v>
      </c>
      <c r="J17" s="27">
        <v>3.0816E-2</v>
      </c>
      <c r="K17" s="27">
        <v>3.0816E-2</v>
      </c>
      <c r="L17" s="27">
        <v>3.0816E-2</v>
      </c>
      <c r="M17" s="27">
        <v>3.0816E-2</v>
      </c>
      <c r="N17" s="27">
        <v>3.0816E-2</v>
      </c>
      <c r="O17" s="27">
        <v>3.0816E-2</v>
      </c>
    </row>
    <row r="18" spans="1:16" x14ac:dyDescent="0.25">
      <c r="A18" s="10">
        <f t="shared" si="1"/>
        <v>11</v>
      </c>
      <c r="B18" s="246" t="s">
        <v>602</v>
      </c>
      <c r="C18" s="18">
        <f t="shared" ref="C18:O18" si="4">C16*C17</f>
        <v>0</v>
      </c>
      <c r="D18" s="18">
        <f t="shared" si="4"/>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 t="shared" si="4"/>
        <v>0</v>
      </c>
      <c r="O18" s="18">
        <f t="shared" si="4"/>
        <v>0</v>
      </c>
    </row>
    <row r="19" spans="1:16" x14ac:dyDescent="0.25">
      <c r="A19" s="10">
        <f t="shared" si="1"/>
        <v>12</v>
      </c>
    </row>
    <row r="20" spans="1:16" x14ac:dyDescent="0.25">
      <c r="A20" s="10">
        <f t="shared" si="1"/>
        <v>13</v>
      </c>
      <c r="B20" s="246" t="s">
        <v>567</v>
      </c>
      <c r="C20" s="18">
        <f>C14+C18</f>
        <v>3682833.2170770578</v>
      </c>
      <c r="D20" s="18">
        <f t="shared" ref="D20:M20" si="5">D14+D18</f>
        <v>0</v>
      </c>
      <c r="E20" s="18">
        <f t="shared" si="5"/>
        <v>0</v>
      </c>
      <c r="F20" s="18">
        <f t="shared" si="5"/>
        <v>0</v>
      </c>
      <c r="G20" s="18">
        <f t="shared" si="5"/>
        <v>0</v>
      </c>
      <c r="H20" s="18">
        <f t="shared" si="5"/>
        <v>0</v>
      </c>
      <c r="I20" s="18">
        <f t="shared" si="5"/>
        <v>0</v>
      </c>
      <c r="J20" s="18">
        <f t="shared" si="5"/>
        <v>0</v>
      </c>
      <c r="K20" s="18">
        <f t="shared" si="5"/>
        <v>0</v>
      </c>
      <c r="L20" s="18">
        <f t="shared" si="5"/>
        <v>0</v>
      </c>
      <c r="M20" s="18">
        <f t="shared" si="5"/>
        <v>0</v>
      </c>
      <c r="N20" s="18">
        <f>N14+N18</f>
        <v>0</v>
      </c>
      <c r="O20" s="18">
        <f>O14+O18</f>
        <v>0</v>
      </c>
    </row>
    <row r="21" spans="1:16" x14ac:dyDescent="0.25">
      <c r="A21" s="10">
        <f t="shared" si="1"/>
        <v>14</v>
      </c>
    </row>
    <row r="22" spans="1:16" x14ac:dyDescent="0.25">
      <c r="A22" s="10">
        <f t="shared" si="1"/>
        <v>15</v>
      </c>
      <c r="B22" s="246" t="s">
        <v>568</v>
      </c>
      <c r="C22" s="18">
        <f>C10-C20</f>
        <v>24315.895584661514</v>
      </c>
      <c r="D22" s="18">
        <f t="shared" ref="D22:O22" si="6">D10-D20</f>
        <v>0</v>
      </c>
      <c r="E22" s="18">
        <f t="shared" si="6"/>
        <v>0</v>
      </c>
      <c r="F22" s="18">
        <f t="shared" si="6"/>
        <v>0</v>
      </c>
      <c r="G22" s="18">
        <f t="shared" si="6"/>
        <v>0</v>
      </c>
      <c r="H22" s="18">
        <f t="shared" si="6"/>
        <v>0</v>
      </c>
      <c r="I22" s="18">
        <f t="shared" si="6"/>
        <v>0</v>
      </c>
      <c r="J22" s="18">
        <f t="shared" si="6"/>
        <v>0</v>
      </c>
      <c r="K22" s="18">
        <f t="shared" si="6"/>
        <v>0</v>
      </c>
      <c r="L22" s="18">
        <f t="shared" si="6"/>
        <v>0</v>
      </c>
      <c r="M22" s="18">
        <f t="shared" si="6"/>
        <v>0</v>
      </c>
      <c r="N22" s="18">
        <f t="shared" si="6"/>
        <v>0</v>
      </c>
      <c r="O22" s="18">
        <f t="shared" si="6"/>
        <v>0</v>
      </c>
      <c r="P22" s="18"/>
    </row>
    <row r="23" spans="1:16" x14ac:dyDescent="0.25">
      <c r="A23" s="10">
        <f t="shared" si="1"/>
        <v>16</v>
      </c>
      <c r="C23" s="18"/>
      <c r="D23" s="18"/>
      <c r="E23" s="18"/>
      <c r="F23" s="18"/>
      <c r="G23" s="18"/>
      <c r="H23" s="18"/>
      <c r="I23" s="18"/>
      <c r="J23" s="18"/>
      <c r="K23" s="18"/>
      <c r="L23" s="18"/>
      <c r="M23" s="18"/>
      <c r="N23" s="18"/>
      <c r="O23" s="18"/>
      <c r="P23" s="18"/>
    </row>
    <row r="24" spans="1:16" x14ac:dyDescent="0.25">
      <c r="A24" s="10">
        <f t="shared" si="1"/>
        <v>17</v>
      </c>
      <c r="B24" s="246" t="s">
        <v>603</v>
      </c>
      <c r="C24" s="18">
        <v>-214.03711678717517</v>
      </c>
      <c r="D24" s="18">
        <v>-432.14144719500928</v>
      </c>
      <c r="E24" s="18">
        <v>-432.14144719500928</v>
      </c>
      <c r="F24" s="18">
        <v>-432.14144719500928</v>
      </c>
      <c r="G24" s="18">
        <v>-432.14144719500928</v>
      </c>
      <c r="H24" s="18">
        <v>-432.14144719500928</v>
      </c>
      <c r="I24" s="18">
        <v>-432.14144719500928</v>
      </c>
      <c r="J24" s="18">
        <v>-432.14144719500928</v>
      </c>
      <c r="K24" s="18">
        <v>-432.14144719500928</v>
      </c>
      <c r="L24" s="18">
        <v>-432.14144719500928</v>
      </c>
      <c r="M24" s="18">
        <v>-432.14144719500928</v>
      </c>
      <c r="N24" s="18">
        <v>-432.14144719500928</v>
      </c>
      <c r="O24" s="18">
        <v>-432.14144719500928</v>
      </c>
      <c r="P24" s="36"/>
    </row>
    <row r="25" spans="1:16" x14ac:dyDescent="0.25">
      <c r="A25" s="10">
        <f t="shared" si="1"/>
        <v>18</v>
      </c>
    </row>
    <row r="26" spans="1:16" x14ac:dyDescent="0.25">
      <c r="A26" s="10">
        <f t="shared" si="1"/>
        <v>19</v>
      </c>
      <c r="B26" s="246" t="s">
        <v>604</v>
      </c>
      <c r="C26" s="18">
        <f>C22+C24</f>
        <v>24101.858467874339</v>
      </c>
      <c r="D26" s="18">
        <f t="shared" ref="D26:O26" si="7">C26+D22+D24</f>
        <v>23669.717020679331</v>
      </c>
      <c r="E26" s="18">
        <f t="shared" si="7"/>
        <v>23237.575573484322</v>
      </c>
      <c r="F26" s="18">
        <f t="shared" si="7"/>
        <v>22805.434126289314</v>
      </c>
      <c r="G26" s="18">
        <f t="shared" si="7"/>
        <v>22373.292679094306</v>
      </c>
      <c r="H26" s="18">
        <f t="shared" si="7"/>
        <v>21941.151231899297</v>
      </c>
      <c r="I26" s="18">
        <f t="shared" si="7"/>
        <v>21509.009784704289</v>
      </c>
      <c r="J26" s="18">
        <f t="shared" si="7"/>
        <v>21076.868337509281</v>
      </c>
      <c r="K26" s="18">
        <f t="shared" si="7"/>
        <v>20644.726890314272</v>
      </c>
      <c r="L26" s="18">
        <f t="shared" si="7"/>
        <v>20212.585443119264</v>
      </c>
      <c r="M26" s="18">
        <f t="shared" si="7"/>
        <v>19780.443995924255</v>
      </c>
      <c r="N26" s="18">
        <f t="shared" si="7"/>
        <v>19348.302548729247</v>
      </c>
      <c r="O26" s="18">
        <f t="shared" si="7"/>
        <v>18916.161101534239</v>
      </c>
    </row>
    <row r="27" spans="1:16" x14ac:dyDescent="0.25">
      <c r="A27" s="10">
        <f t="shared" si="1"/>
        <v>20</v>
      </c>
    </row>
    <row r="28" spans="1:16" x14ac:dyDescent="0.25">
      <c r="A28" s="10">
        <f t="shared" si="1"/>
        <v>21</v>
      </c>
      <c r="B28" s="435" t="s">
        <v>571</v>
      </c>
      <c r="C28" s="436">
        <v>1.335E-3</v>
      </c>
      <c r="D28" s="436">
        <v>1.335E-3</v>
      </c>
      <c r="E28" s="436">
        <v>1.335E-3</v>
      </c>
      <c r="F28" s="436">
        <v>1.335E-3</v>
      </c>
      <c r="G28" s="436">
        <v>1.335E-3</v>
      </c>
      <c r="H28" s="436">
        <v>0</v>
      </c>
      <c r="I28" s="436">
        <v>0</v>
      </c>
      <c r="J28" s="436">
        <v>0</v>
      </c>
      <c r="K28" s="436">
        <v>0</v>
      </c>
      <c r="L28" s="436">
        <v>0</v>
      </c>
      <c r="M28" s="436">
        <v>0</v>
      </c>
      <c r="N28" s="436">
        <v>0</v>
      </c>
      <c r="O28" s="436">
        <v>0</v>
      </c>
    </row>
    <row r="29" spans="1:16" x14ac:dyDescent="0.25">
      <c r="A29" s="10">
        <f t="shared" si="1"/>
        <v>22</v>
      </c>
      <c r="C29" s="27"/>
      <c r="D29" s="27"/>
      <c r="E29" s="27"/>
      <c r="F29" s="27"/>
      <c r="G29" s="27"/>
      <c r="H29" s="27"/>
      <c r="I29" s="27"/>
      <c r="J29" s="27"/>
      <c r="K29" s="27"/>
      <c r="L29" s="27"/>
      <c r="M29" s="27"/>
      <c r="N29" s="27"/>
      <c r="O29" s="27"/>
    </row>
    <row r="30" spans="1:16" x14ac:dyDescent="0.25">
      <c r="A30" s="10">
        <f t="shared" si="1"/>
        <v>23</v>
      </c>
      <c r="B30" s="435" t="s">
        <v>605</v>
      </c>
      <c r="C30" s="436">
        <v>0</v>
      </c>
      <c r="D30" s="436">
        <v>0</v>
      </c>
      <c r="E30" s="436">
        <v>0</v>
      </c>
      <c r="F30" s="436">
        <v>0</v>
      </c>
      <c r="G30" s="436">
        <v>0</v>
      </c>
      <c r="H30" s="436">
        <v>0</v>
      </c>
      <c r="I30" s="436">
        <v>0</v>
      </c>
      <c r="J30" s="436">
        <v>0</v>
      </c>
      <c r="K30" s="436">
        <v>0</v>
      </c>
      <c r="L30" s="436">
        <v>0</v>
      </c>
      <c r="M30" s="436">
        <v>0</v>
      </c>
      <c r="N30" s="436">
        <v>0</v>
      </c>
      <c r="O30" s="436">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292</v>
      </c>
      <c r="C32" s="18">
        <f>(C12*C28)+(C16*C30)</f>
        <v>159546.41565413657</v>
      </c>
      <c r="D32" s="18">
        <f t="shared" ref="D32:O32" si="8">(D12*D28)+(D16*D30)</f>
        <v>0</v>
      </c>
      <c r="E32" s="18">
        <f t="shared" si="8"/>
        <v>0</v>
      </c>
      <c r="F32" s="18">
        <f t="shared" si="8"/>
        <v>0</v>
      </c>
      <c r="G32" s="18">
        <f t="shared" si="8"/>
        <v>0</v>
      </c>
      <c r="H32" s="18">
        <f t="shared" si="8"/>
        <v>0</v>
      </c>
      <c r="I32" s="18">
        <f t="shared" si="8"/>
        <v>0</v>
      </c>
      <c r="J32" s="18">
        <f t="shared" si="8"/>
        <v>0</v>
      </c>
      <c r="K32" s="18">
        <f t="shared" si="8"/>
        <v>0</v>
      </c>
      <c r="L32" s="18">
        <f t="shared" si="8"/>
        <v>0</v>
      </c>
      <c r="M32" s="18">
        <f t="shared" si="8"/>
        <v>0</v>
      </c>
      <c r="N32" s="18">
        <f t="shared" si="8"/>
        <v>0</v>
      </c>
      <c r="O32" s="18">
        <f t="shared" si="8"/>
        <v>0</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246" t="s">
        <v>606</v>
      </c>
      <c r="C34" s="18">
        <f>C26-C32</f>
        <v>-135444.55718626222</v>
      </c>
      <c r="D34" s="18">
        <f>C34+D22+D24-D32</f>
        <v>-135876.69863345721</v>
      </c>
      <c r="E34" s="18">
        <f t="shared" ref="E34:O34" si="9">D34+E22+E24-E32</f>
        <v>-136308.84008065221</v>
      </c>
      <c r="F34" s="18">
        <f t="shared" si="9"/>
        <v>-136740.98152784721</v>
      </c>
      <c r="G34" s="18">
        <f t="shared" si="9"/>
        <v>-137173.12297504221</v>
      </c>
      <c r="H34" s="18">
        <f t="shared" si="9"/>
        <v>-137605.2644222372</v>
      </c>
      <c r="I34" s="18">
        <f t="shared" si="9"/>
        <v>-138037.4058694322</v>
      </c>
      <c r="J34" s="18">
        <f t="shared" si="9"/>
        <v>-138469.5473166272</v>
      </c>
      <c r="K34" s="18">
        <f t="shared" si="9"/>
        <v>-138901.6887638222</v>
      </c>
      <c r="L34" s="18">
        <f t="shared" si="9"/>
        <v>-139333.83021101719</v>
      </c>
      <c r="M34" s="18">
        <f t="shared" si="9"/>
        <v>-139765.97165821219</v>
      </c>
      <c r="N34" s="18">
        <f t="shared" si="9"/>
        <v>-140198.11310540719</v>
      </c>
      <c r="O34" s="18">
        <f t="shared" si="9"/>
        <v>-140630.25455260219</v>
      </c>
    </row>
    <row r="35" spans="1:15" x14ac:dyDescent="0.25">
      <c r="A35" s="10">
        <f t="shared" si="1"/>
        <v>28</v>
      </c>
      <c r="C35" s="18"/>
      <c r="D35" s="18"/>
      <c r="E35" s="18"/>
      <c r="F35" s="18"/>
      <c r="G35" s="18"/>
      <c r="H35" s="18"/>
      <c r="I35" s="18"/>
      <c r="J35" s="18"/>
      <c r="K35" s="18"/>
      <c r="L35" s="18"/>
      <c r="M35" s="18"/>
      <c r="N35" s="18"/>
      <c r="O35" s="18"/>
    </row>
    <row r="36" spans="1:15" x14ac:dyDescent="0.25">
      <c r="A36" s="10">
        <f t="shared" si="1"/>
        <v>29</v>
      </c>
      <c r="B36" s="437" t="s">
        <v>607</v>
      </c>
      <c r="C36" s="438">
        <v>0.95437899999999998</v>
      </c>
      <c r="D36" s="438">
        <v>0.95437899999999998</v>
      </c>
      <c r="E36" s="438">
        <v>0.95437899999999998</v>
      </c>
      <c r="F36" s="438">
        <v>0.95437899999999998</v>
      </c>
      <c r="G36" s="438">
        <v>0.95437899999999998</v>
      </c>
      <c r="H36" s="438">
        <v>0.95437899999999998</v>
      </c>
      <c r="I36" s="438">
        <v>0.95437899999999998</v>
      </c>
      <c r="J36" s="438">
        <v>0.95437899999999998</v>
      </c>
      <c r="K36" s="438">
        <v>0.95437899999999998</v>
      </c>
      <c r="L36" s="438">
        <v>0.95437899999999998</v>
      </c>
      <c r="M36" s="438">
        <v>0.95437899999999998</v>
      </c>
      <c r="N36" s="438">
        <v>0.95437899999999998</v>
      </c>
      <c r="O36" s="438">
        <v>0.95437899999999998</v>
      </c>
    </row>
    <row r="37" spans="1:15" x14ac:dyDescent="0.25">
      <c r="A37" s="10">
        <f t="shared" si="1"/>
        <v>30</v>
      </c>
      <c r="C37" s="28"/>
      <c r="D37" s="28"/>
      <c r="E37" s="28"/>
      <c r="F37" s="28"/>
      <c r="G37" s="28"/>
      <c r="H37" s="28"/>
      <c r="I37" s="28"/>
      <c r="J37" s="28"/>
      <c r="K37" s="28"/>
      <c r="L37" s="28"/>
      <c r="M37" s="28"/>
      <c r="N37" s="28"/>
      <c r="O37" s="28"/>
    </row>
    <row r="38" spans="1:15" x14ac:dyDescent="0.25">
      <c r="A38" s="10">
        <f t="shared" si="1"/>
        <v>31</v>
      </c>
      <c r="B38" s="437" t="s">
        <v>608</v>
      </c>
      <c r="C38" s="438">
        <v>0.95238599999999995</v>
      </c>
      <c r="D38" s="438">
        <v>0.95238599999999995</v>
      </c>
      <c r="E38" s="438">
        <v>0.95238599999999995</v>
      </c>
      <c r="F38" s="438">
        <v>0.95238599999999995</v>
      </c>
      <c r="G38" s="438">
        <v>0.95238599999999995</v>
      </c>
      <c r="H38" s="438">
        <v>0.95238599999999995</v>
      </c>
      <c r="I38" s="438">
        <v>0.95238599999999995</v>
      </c>
      <c r="J38" s="438">
        <v>0.95238599999999995</v>
      </c>
      <c r="K38" s="438">
        <v>0.95238599999999995</v>
      </c>
      <c r="L38" s="438">
        <v>0.95238599999999995</v>
      </c>
      <c r="M38" s="438">
        <v>0.95238599999999995</v>
      </c>
      <c r="N38" s="438">
        <v>0.95238599999999995</v>
      </c>
      <c r="O38" s="438">
        <v>0.95238599999999995</v>
      </c>
    </row>
    <row r="39" spans="1:15" x14ac:dyDescent="0.25">
      <c r="A39" s="10">
        <f t="shared" si="1"/>
        <v>32</v>
      </c>
      <c r="C39" s="28"/>
      <c r="D39" s="28"/>
      <c r="E39" s="28"/>
      <c r="F39" s="28"/>
      <c r="G39" s="28"/>
      <c r="H39" s="28"/>
      <c r="I39" s="28"/>
      <c r="J39" s="28"/>
      <c r="K39" s="28"/>
      <c r="L39" s="28"/>
      <c r="M39" s="28"/>
      <c r="N39" s="28"/>
      <c r="O39" s="28"/>
    </row>
    <row r="40" spans="1:15" ht="13.8" thickBot="1" x14ac:dyDescent="0.3">
      <c r="A40" s="10">
        <f t="shared" si="1"/>
        <v>33</v>
      </c>
      <c r="B40" s="246" t="s">
        <v>609</v>
      </c>
      <c r="C40" s="439">
        <f>ROUND(C22*C38,2)</f>
        <v>23158.12</v>
      </c>
      <c r="D40" s="439">
        <f t="shared" ref="D40:O40" si="10">ROUND(D22*D38,2)</f>
        <v>0</v>
      </c>
      <c r="E40" s="439">
        <f t="shared" si="10"/>
        <v>0</v>
      </c>
      <c r="F40" s="439">
        <f t="shared" si="10"/>
        <v>0</v>
      </c>
      <c r="G40" s="439">
        <f t="shared" si="10"/>
        <v>0</v>
      </c>
      <c r="H40" s="439">
        <f t="shared" si="10"/>
        <v>0</v>
      </c>
      <c r="I40" s="439">
        <f t="shared" si="10"/>
        <v>0</v>
      </c>
      <c r="J40" s="439">
        <f t="shared" si="10"/>
        <v>0</v>
      </c>
      <c r="K40" s="439">
        <f t="shared" si="10"/>
        <v>0</v>
      </c>
      <c r="L40" s="439">
        <f t="shared" si="10"/>
        <v>0</v>
      </c>
      <c r="M40" s="439">
        <f t="shared" si="10"/>
        <v>0</v>
      </c>
      <c r="N40" s="439">
        <f t="shared" si="10"/>
        <v>0</v>
      </c>
      <c r="O40" s="439">
        <f t="shared" si="10"/>
        <v>0</v>
      </c>
    </row>
    <row r="41" spans="1:15" x14ac:dyDescent="0.25">
      <c r="A41" s="10">
        <f t="shared" si="1"/>
        <v>34</v>
      </c>
    </row>
    <row r="42" spans="1:15" ht="13.8" thickBot="1" x14ac:dyDescent="0.3">
      <c r="A42" s="10">
        <f t="shared" si="1"/>
        <v>35</v>
      </c>
      <c r="B42" s="246" t="s">
        <v>610</v>
      </c>
      <c r="C42" s="439">
        <f>ROUND(C32*C36,2)</f>
        <v>152267.75</v>
      </c>
      <c r="D42" s="439">
        <f t="shared" ref="D42:G42" si="11">ROUND(D32*D36,2)</f>
        <v>0</v>
      </c>
      <c r="E42" s="439">
        <f t="shared" si="11"/>
        <v>0</v>
      </c>
      <c r="F42" s="439">
        <f t="shared" si="11"/>
        <v>0</v>
      </c>
      <c r="G42" s="439">
        <f t="shared" si="11"/>
        <v>0</v>
      </c>
      <c r="H42" s="439">
        <f>ROUND(H32*H38,2)</f>
        <v>0</v>
      </c>
      <c r="I42" s="439">
        <f t="shared" ref="I42:O42" si="12">ROUND(I32*I38,2)</f>
        <v>0</v>
      </c>
      <c r="J42" s="439">
        <f t="shared" si="12"/>
        <v>0</v>
      </c>
      <c r="K42" s="439">
        <f t="shared" si="12"/>
        <v>0</v>
      </c>
      <c r="L42" s="439">
        <f t="shared" si="12"/>
        <v>0</v>
      </c>
      <c r="M42" s="439">
        <f t="shared" si="12"/>
        <v>0</v>
      </c>
      <c r="N42" s="439">
        <f t="shared" si="12"/>
        <v>0</v>
      </c>
      <c r="O42" s="439">
        <f t="shared" si="12"/>
        <v>0</v>
      </c>
    </row>
    <row r="43" spans="1:15" x14ac:dyDescent="0.25">
      <c r="A43" s="10">
        <f t="shared" si="1"/>
        <v>36</v>
      </c>
    </row>
    <row r="44" spans="1:15" s="432" customFormat="1" x14ac:dyDescent="0.25">
      <c r="A44" s="10">
        <f t="shared" si="1"/>
        <v>37</v>
      </c>
      <c r="B44" s="432" t="s">
        <v>611</v>
      </c>
    </row>
    <row r="45" spans="1:15" s="435" customFormat="1" x14ac:dyDescent="0.25">
      <c r="A45" s="10">
        <f t="shared" si="1"/>
        <v>38</v>
      </c>
      <c r="B45" s="435" t="s">
        <v>612</v>
      </c>
    </row>
    <row r="46" spans="1:15" s="437" customFormat="1" x14ac:dyDescent="0.25">
      <c r="A46" s="10">
        <f t="shared" si="1"/>
        <v>39</v>
      </c>
      <c r="B46" s="437" t="s">
        <v>613</v>
      </c>
    </row>
    <row r="47" spans="1:15" x14ac:dyDescent="0.25">
      <c r="A47" s="414"/>
    </row>
    <row r="48" spans="1:15" x14ac:dyDescent="0.25">
      <c r="A48" s="10"/>
    </row>
    <row r="49" spans="1:9" x14ac:dyDescent="0.25">
      <c r="A49" s="10"/>
      <c r="I49" s="18"/>
    </row>
    <row r="50" spans="1:9" x14ac:dyDescent="0.25">
      <c r="A50" s="10"/>
    </row>
    <row r="51" spans="1:9" x14ac:dyDescent="0.25">
      <c r="A51" s="10"/>
    </row>
    <row r="52" spans="1:9" x14ac:dyDescent="0.25">
      <c r="A52" s="10"/>
    </row>
    <row r="53" spans="1:9" x14ac:dyDescent="0.25">
      <c r="A53" s="10"/>
    </row>
    <row r="54" spans="1:9" x14ac:dyDescent="0.25">
      <c r="A54" s="10"/>
    </row>
    <row r="55" spans="1:9" x14ac:dyDescent="0.25">
      <c r="A55" s="10"/>
    </row>
    <row r="56" spans="1:9" x14ac:dyDescent="0.25">
      <c r="A56" s="10"/>
    </row>
    <row r="57" spans="1:9" x14ac:dyDescent="0.25">
      <c r="A57" s="10"/>
    </row>
    <row r="58" spans="1:9" x14ac:dyDescent="0.25">
      <c r="A58" s="10"/>
    </row>
    <row r="59" spans="1:9" x14ac:dyDescent="0.25">
      <c r="A59" s="10"/>
    </row>
    <row r="60" spans="1:9" x14ac:dyDescent="0.25">
      <c r="A60" s="10"/>
    </row>
    <row r="61" spans="1:9" x14ac:dyDescent="0.25">
      <c r="A61" s="10"/>
    </row>
    <row r="62" spans="1:9" x14ac:dyDescent="0.25">
      <c r="A62" s="10"/>
    </row>
    <row r="63" spans="1:9" x14ac:dyDescent="0.25">
      <c r="A63" s="10"/>
    </row>
    <row r="64" spans="1:9"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sheetData>
  <printOptions horizontalCentered="1"/>
  <pageMargins left="0.45" right="0.45" top="0.75" bottom="0.75" header="0.3" footer="0.3"/>
  <pageSetup scale="55" orientation="landscape" blackAndWhite="1" horizontalDpi="1200" verticalDpi="1200" r:id="rId1"/>
  <headerFooter>
    <oddHeader>&amp;RAdvice No. 2018-xx
Workpaper No. 7</oddHeader>
    <oddFooter>&amp;L&amp;F
&amp;A&amp;R&amp;D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91"/>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598</v>
      </c>
      <c r="B3" s="275"/>
      <c r="C3" s="275"/>
      <c r="D3" s="275"/>
      <c r="E3" s="275"/>
      <c r="F3" s="275"/>
      <c r="G3" s="275"/>
      <c r="H3" s="275"/>
      <c r="I3" s="275"/>
      <c r="J3" s="275"/>
      <c r="K3" s="275"/>
      <c r="L3" s="275"/>
      <c r="M3" s="275"/>
      <c r="N3" s="275"/>
    </row>
    <row r="4" spans="1:19" x14ac:dyDescent="0.25">
      <c r="A4" s="275" t="s">
        <v>389</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432" t="s">
        <v>86</v>
      </c>
      <c r="C8" s="433">
        <v>130</v>
      </c>
      <c r="D8" s="433"/>
      <c r="E8" s="433"/>
      <c r="F8" s="433"/>
      <c r="G8" s="433"/>
      <c r="H8" s="433"/>
      <c r="I8" s="433"/>
      <c r="J8" s="433"/>
      <c r="K8" s="433"/>
      <c r="L8" s="433"/>
      <c r="M8" s="433"/>
      <c r="N8" s="433"/>
      <c r="O8" s="433"/>
      <c r="P8" s="434"/>
    </row>
    <row r="9" spans="1:19" x14ac:dyDescent="0.25">
      <c r="A9" s="10">
        <f>A8+1</f>
        <v>2</v>
      </c>
      <c r="B9" s="246" t="s">
        <v>600</v>
      </c>
      <c r="C9" s="36">
        <v>3471.4009153009656</v>
      </c>
      <c r="D9" s="36">
        <v>8326.5232513282717</v>
      </c>
      <c r="E9" s="36">
        <v>6548.3708321400463</v>
      </c>
      <c r="F9" s="36">
        <v>6673.2385502899833</v>
      </c>
      <c r="G9" s="36">
        <v>6661.4268844285625</v>
      </c>
      <c r="H9" s="36">
        <v>8533.0178887833099</v>
      </c>
      <c r="I9" s="36">
        <v>7257.8795693219054</v>
      </c>
      <c r="J9" s="36">
        <v>7306.9627387873243</v>
      </c>
      <c r="K9" s="36">
        <v>9439.8372921680093</v>
      </c>
      <c r="L9" s="36">
        <v>6719.9138729908618</v>
      </c>
      <c r="M9" s="36">
        <v>7739.7688281872606</v>
      </c>
      <c r="N9" s="36">
        <v>7054.9442627798608</v>
      </c>
      <c r="O9" s="36">
        <v>8277.9560287946097</v>
      </c>
      <c r="P9" s="36"/>
    </row>
    <row r="10" spans="1:19" x14ac:dyDescent="0.25">
      <c r="A10" s="10">
        <f t="shared" ref="A10:A46" si="1">A9+1</f>
        <v>3</v>
      </c>
      <c r="B10" s="246" t="s">
        <v>601</v>
      </c>
      <c r="C10" s="18">
        <f t="shared" ref="C10:O10" si="2">C8*C9</f>
        <v>451282.11898912553</v>
      </c>
      <c r="D10" s="18">
        <f t="shared" si="2"/>
        <v>0</v>
      </c>
      <c r="E10" s="18">
        <f t="shared" si="2"/>
        <v>0</v>
      </c>
      <c r="F10" s="18">
        <f t="shared" si="2"/>
        <v>0</v>
      </c>
      <c r="G10" s="18">
        <f t="shared" si="2"/>
        <v>0</v>
      </c>
      <c r="H10" s="18">
        <f t="shared" si="2"/>
        <v>0</v>
      </c>
      <c r="I10" s="18">
        <f t="shared" si="2"/>
        <v>0</v>
      </c>
      <c r="J10" s="18">
        <f t="shared" si="2"/>
        <v>0</v>
      </c>
      <c r="K10" s="18">
        <f t="shared" si="2"/>
        <v>0</v>
      </c>
      <c r="L10" s="18">
        <f t="shared" si="2"/>
        <v>0</v>
      </c>
      <c r="M10" s="18">
        <f t="shared" si="2"/>
        <v>0</v>
      </c>
      <c r="N10" s="18">
        <f t="shared" si="2"/>
        <v>0</v>
      </c>
      <c r="O10" s="18">
        <f t="shared" si="2"/>
        <v>0</v>
      </c>
      <c r="P10" s="18"/>
    </row>
    <row r="11" spans="1:19" x14ac:dyDescent="0.25">
      <c r="A11" s="10">
        <f t="shared" si="1"/>
        <v>4</v>
      </c>
    </row>
    <row r="12" spans="1:19" x14ac:dyDescent="0.25">
      <c r="A12" s="10">
        <f t="shared" si="1"/>
        <v>5</v>
      </c>
      <c r="B12" s="432" t="s">
        <v>564</v>
      </c>
      <c r="C12" s="433">
        <v>18431024.893425465</v>
      </c>
      <c r="D12" s="433"/>
      <c r="E12" s="433"/>
      <c r="F12" s="433"/>
      <c r="G12" s="433"/>
      <c r="H12" s="433"/>
      <c r="I12" s="433"/>
      <c r="J12" s="433"/>
      <c r="K12" s="433"/>
      <c r="L12" s="433"/>
      <c r="M12" s="433"/>
      <c r="N12" s="433"/>
      <c r="O12" s="433"/>
      <c r="P12" s="434"/>
    </row>
    <row r="13" spans="1:19" x14ac:dyDescent="0.25">
      <c r="A13" s="10">
        <f t="shared" si="1"/>
        <v>6</v>
      </c>
      <c r="B13" s="246" t="s">
        <v>204</v>
      </c>
      <c r="C13" s="27">
        <v>1.9091E-2</v>
      </c>
      <c r="D13" s="27">
        <v>1.9091E-2</v>
      </c>
      <c r="E13" s="27">
        <v>1.9091E-2</v>
      </c>
      <c r="F13" s="27">
        <v>1.9091E-2</v>
      </c>
      <c r="G13" s="27">
        <v>1.9091E-2</v>
      </c>
      <c r="H13" s="27">
        <v>1.9091E-2</v>
      </c>
      <c r="I13" s="27">
        <v>1.9091E-2</v>
      </c>
      <c r="J13" s="27">
        <v>1.9091E-2</v>
      </c>
      <c r="K13" s="27">
        <v>1.9091E-2</v>
      </c>
      <c r="L13" s="27">
        <v>1.9091E-2</v>
      </c>
      <c r="M13" s="27">
        <v>1.9091E-2</v>
      </c>
      <c r="N13" s="27">
        <v>1.9091E-2</v>
      </c>
      <c r="O13" s="27">
        <v>1.9091E-2</v>
      </c>
      <c r="P13" s="28"/>
    </row>
    <row r="14" spans="1:19" x14ac:dyDescent="0.25">
      <c r="A14" s="10">
        <f t="shared" si="1"/>
        <v>7</v>
      </c>
      <c r="B14" s="246" t="s">
        <v>602</v>
      </c>
      <c r="C14" s="18">
        <f t="shared" ref="C14:O14" si="3">C12*C13</f>
        <v>351866.69624038553</v>
      </c>
      <c r="D14" s="18">
        <f t="shared" si="3"/>
        <v>0</v>
      </c>
      <c r="E14" s="18">
        <f t="shared" si="3"/>
        <v>0</v>
      </c>
      <c r="F14" s="18">
        <f t="shared" si="3"/>
        <v>0</v>
      </c>
      <c r="G14" s="18">
        <f t="shared" si="3"/>
        <v>0</v>
      </c>
      <c r="H14" s="18">
        <f t="shared" si="3"/>
        <v>0</v>
      </c>
      <c r="I14" s="18">
        <f t="shared" si="3"/>
        <v>0</v>
      </c>
      <c r="J14" s="18">
        <f t="shared" si="3"/>
        <v>0</v>
      </c>
      <c r="K14" s="18">
        <f t="shared" si="3"/>
        <v>0</v>
      </c>
      <c r="L14" s="18">
        <f t="shared" si="3"/>
        <v>0</v>
      </c>
      <c r="M14" s="18">
        <f t="shared" si="3"/>
        <v>0</v>
      </c>
      <c r="N14" s="18">
        <f t="shared" si="3"/>
        <v>0</v>
      </c>
      <c r="O14" s="18">
        <f t="shared" si="3"/>
        <v>0</v>
      </c>
      <c r="P14" s="18"/>
    </row>
    <row r="15" spans="1:19" x14ac:dyDescent="0.25">
      <c r="A15" s="10">
        <f t="shared" si="1"/>
        <v>8</v>
      </c>
    </row>
    <row r="16" spans="1:19" x14ac:dyDescent="0.25">
      <c r="A16" s="10">
        <f t="shared" si="1"/>
        <v>9</v>
      </c>
      <c r="B16" s="432" t="s">
        <v>566</v>
      </c>
      <c r="C16" s="433">
        <v>0</v>
      </c>
      <c r="D16" s="433">
        <v>0</v>
      </c>
      <c r="E16" s="433">
        <v>0</v>
      </c>
      <c r="F16" s="433">
        <v>0</v>
      </c>
      <c r="G16" s="433">
        <v>0</v>
      </c>
      <c r="H16" s="433">
        <v>0</v>
      </c>
      <c r="I16" s="433">
        <v>0</v>
      </c>
      <c r="J16" s="433">
        <v>0</v>
      </c>
      <c r="K16" s="433">
        <v>0</v>
      </c>
      <c r="L16" s="433">
        <v>0</v>
      </c>
      <c r="M16" s="433">
        <v>0</v>
      </c>
      <c r="N16" s="433">
        <v>0</v>
      </c>
      <c r="O16" s="433">
        <v>0</v>
      </c>
    </row>
    <row r="17" spans="1:16" x14ac:dyDescent="0.25">
      <c r="A17" s="10">
        <f t="shared" si="1"/>
        <v>10</v>
      </c>
      <c r="B17" s="246" t="s">
        <v>204</v>
      </c>
      <c r="C17" s="27">
        <v>1.9091E-2</v>
      </c>
      <c r="D17" s="27">
        <v>1.9091E-2</v>
      </c>
      <c r="E17" s="27">
        <v>1.9091E-2</v>
      </c>
      <c r="F17" s="27">
        <v>1.9091E-2</v>
      </c>
      <c r="G17" s="27">
        <v>1.9091E-2</v>
      </c>
      <c r="H17" s="27">
        <v>1.9091E-2</v>
      </c>
      <c r="I17" s="27">
        <v>1.9091E-2</v>
      </c>
      <c r="J17" s="27">
        <v>1.9091E-2</v>
      </c>
      <c r="K17" s="27">
        <v>1.9091E-2</v>
      </c>
      <c r="L17" s="27">
        <v>1.9091E-2</v>
      </c>
      <c r="M17" s="27">
        <v>1.9091E-2</v>
      </c>
      <c r="N17" s="27">
        <v>1.9091E-2</v>
      </c>
      <c r="O17" s="27">
        <v>1.9091E-2</v>
      </c>
    </row>
    <row r="18" spans="1:16" x14ac:dyDescent="0.25">
      <c r="A18" s="10">
        <f t="shared" si="1"/>
        <v>11</v>
      </c>
      <c r="B18" s="246" t="s">
        <v>602</v>
      </c>
      <c r="C18" s="18">
        <f t="shared" ref="C18:O18" si="4">C16*C17</f>
        <v>0</v>
      </c>
      <c r="D18" s="18">
        <f t="shared" si="4"/>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 t="shared" si="4"/>
        <v>0</v>
      </c>
      <c r="O18" s="18">
        <f t="shared" si="4"/>
        <v>0</v>
      </c>
    </row>
    <row r="19" spans="1:16" x14ac:dyDescent="0.25">
      <c r="A19" s="10">
        <f t="shared" si="1"/>
        <v>12</v>
      </c>
    </row>
    <row r="20" spans="1:16" x14ac:dyDescent="0.25">
      <c r="A20" s="10">
        <f t="shared" si="1"/>
        <v>13</v>
      </c>
      <c r="B20" s="246" t="s">
        <v>567</v>
      </c>
      <c r="C20" s="18">
        <f>C14+C18</f>
        <v>351866.69624038553</v>
      </c>
      <c r="D20" s="18">
        <f t="shared" ref="D20:M20" si="5">D14+D18</f>
        <v>0</v>
      </c>
      <c r="E20" s="18">
        <f t="shared" si="5"/>
        <v>0</v>
      </c>
      <c r="F20" s="18">
        <f t="shared" si="5"/>
        <v>0</v>
      </c>
      <c r="G20" s="18">
        <f t="shared" si="5"/>
        <v>0</v>
      </c>
      <c r="H20" s="18">
        <f t="shared" si="5"/>
        <v>0</v>
      </c>
      <c r="I20" s="18">
        <f t="shared" si="5"/>
        <v>0</v>
      </c>
      <c r="J20" s="18">
        <f t="shared" si="5"/>
        <v>0</v>
      </c>
      <c r="K20" s="18">
        <f t="shared" si="5"/>
        <v>0</v>
      </c>
      <c r="L20" s="18">
        <f t="shared" si="5"/>
        <v>0</v>
      </c>
      <c r="M20" s="18">
        <f t="shared" si="5"/>
        <v>0</v>
      </c>
      <c r="N20" s="18">
        <f>N14+N18</f>
        <v>0</v>
      </c>
      <c r="O20" s="18">
        <f>O14+O18</f>
        <v>0</v>
      </c>
    </row>
    <row r="21" spans="1:16" x14ac:dyDescent="0.25">
      <c r="A21" s="10">
        <f t="shared" si="1"/>
        <v>14</v>
      </c>
    </row>
    <row r="22" spans="1:16" x14ac:dyDescent="0.25">
      <c r="A22" s="10">
        <f t="shared" si="1"/>
        <v>15</v>
      </c>
      <c r="B22" s="246" t="s">
        <v>568</v>
      </c>
      <c r="C22" s="18">
        <f>C10-C20</f>
        <v>99415.422748740006</v>
      </c>
      <c r="D22" s="18">
        <f t="shared" ref="D22:O22" si="6">D10-D20</f>
        <v>0</v>
      </c>
      <c r="E22" s="18">
        <f t="shared" si="6"/>
        <v>0</v>
      </c>
      <c r="F22" s="18">
        <f t="shared" si="6"/>
        <v>0</v>
      </c>
      <c r="G22" s="18">
        <f t="shared" si="6"/>
        <v>0</v>
      </c>
      <c r="H22" s="18">
        <f t="shared" si="6"/>
        <v>0</v>
      </c>
      <c r="I22" s="18">
        <f t="shared" si="6"/>
        <v>0</v>
      </c>
      <c r="J22" s="18">
        <f t="shared" si="6"/>
        <v>0</v>
      </c>
      <c r="K22" s="18">
        <f t="shared" si="6"/>
        <v>0</v>
      </c>
      <c r="L22" s="18">
        <f t="shared" si="6"/>
        <v>0</v>
      </c>
      <c r="M22" s="18">
        <f t="shared" si="6"/>
        <v>0</v>
      </c>
      <c r="N22" s="18">
        <f t="shared" si="6"/>
        <v>0</v>
      </c>
      <c r="O22" s="18">
        <f t="shared" si="6"/>
        <v>0</v>
      </c>
      <c r="P22" s="18"/>
    </row>
    <row r="23" spans="1:16" x14ac:dyDescent="0.25">
      <c r="A23" s="10">
        <f t="shared" si="1"/>
        <v>16</v>
      </c>
      <c r="C23" s="18"/>
      <c r="D23" s="18"/>
      <c r="E23" s="18"/>
      <c r="F23" s="18"/>
      <c r="G23" s="18"/>
      <c r="H23" s="18"/>
      <c r="I23" s="18"/>
      <c r="J23" s="18"/>
      <c r="K23" s="18"/>
      <c r="L23" s="18"/>
      <c r="M23" s="18"/>
      <c r="N23" s="18"/>
      <c r="O23" s="18"/>
      <c r="P23" s="18"/>
    </row>
    <row r="24" spans="1:16" x14ac:dyDescent="0.25">
      <c r="A24" s="10">
        <f t="shared" si="1"/>
        <v>17</v>
      </c>
      <c r="B24" s="246" t="s">
        <v>603</v>
      </c>
      <c r="C24" s="18">
        <v>126.81378479105609</v>
      </c>
      <c r="D24" s="18">
        <v>256.03733271353371</v>
      </c>
      <c r="E24" s="18">
        <v>256.03733271353371</v>
      </c>
      <c r="F24" s="18">
        <v>256.03733271353371</v>
      </c>
      <c r="G24" s="18">
        <v>256.03733271353371</v>
      </c>
      <c r="H24" s="18">
        <v>256.03733271353371</v>
      </c>
      <c r="I24" s="18">
        <v>256.03733271353371</v>
      </c>
      <c r="J24" s="18">
        <v>256.03733271353371</v>
      </c>
      <c r="K24" s="18">
        <v>256.03733271353371</v>
      </c>
      <c r="L24" s="18">
        <v>256.03733271353371</v>
      </c>
      <c r="M24" s="18">
        <v>256.03733271353371</v>
      </c>
      <c r="N24" s="18">
        <v>256.03733271353371</v>
      </c>
      <c r="O24" s="18">
        <v>256.03733271353371</v>
      </c>
      <c r="P24" s="36"/>
    </row>
    <row r="25" spans="1:16" x14ac:dyDescent="0.25">
      <c r="A25" s="10">
        <f t="shared" si="1"/>
        <v>18</v>
      </c>
    </row>
    <row r="26" spans="1:16" x14ac:dyDescent="0.25">
      <c r="A26" s="10">
        <f t="shared" si="1"/>
        <v>19</v>
      </c>
      <c r="B26" s="246" t="s">
        <v>604</v>
      </c>
      <c r="C26" s="18">
        <f>C22+C24</f>
        <v>99542.236533531061</v>
      </c>
      <c r="D26" s="18">
        <f t="shared" ref="D26:O26" si="7">C26+D22+D24</f>
        <v>99798.273866244592</v>
      </c>
      <c r="E26" s="18">
        <f t="shared" si="7"/>
        <v>100054.31119895812</v>
      </c>
      <c r="F26" s="18">
        <f t="shared" si="7"/>
        <v>100310.34853167165</v>
      </c>
      <c r="G26" s="18">
        <f t="shared" si="7"/>
        <v>100566.38586438519</v>
      </c>
      <c r="H26" s="18">
        <f t="shared" si="7"/>
        <v>100822.42319709872</v>
      </c>
      <c r="I26" s="18">
        <f t="shared" si="7"/>
        <v>101078.46052981225</v>
      </c>
      <c r="J26" s="18">
        <f t="shared" si="7"/>
        <v>101334.49786252578</v>
      </c>
      <c r="K26" s="18">
        <f t="shared" si="7"/>
        <v>101590.53519523931</v>
      </c>
      <c r="L26" s="18">
        <f t="shared" si="7"/>
        <v>101846.57252795284</v>
      </c>
      <c r="M26" s="18">
        <f t="shared" si="7"/>
        <v>102102.60986066637</v>
      </c>
      <c r="N26" s="18">
        <f t="shared" si="7"/>
        <v>102358.6471933799</v>
      </c>
      <c r="O26" s="18">
        <f t="shared" si="7"/>
        <v>102614.68452609344</v>
      </c>
    </row>
    <row r="27" spans="1:16" x14ac:dyDescent="0.25">
      <c r="A27" s="10">
        <f t="shared" si="1"/>
        <v>20</v>
      </c>
    </row>
    <row r="28" spans="1:16" x14ac:dyDescent="0.25">
      <c r="A28" s="10">
        <f t="shared" si="1"/>
        <v>21</v>
      </c>
      <c r="B28" s="435" t="s">
        <v>571</v>
      </c>
      <c r="C28" s="436">
        <v>1.335E-3</v>
      </c>
      <c r="D28" s="436">
        <v>1.335E-3</v>
      </c>
      <c r="E28" s="436">
        <v>1.335E-3</v>
      </c>
      <c r="F28" s="436">
        <v>1.335E-3</v>
      </c>
      <c r="G28" s="436">
        <v>1.335E-3</v>
      </c>
      <c r="H28" s="436">
        <v>0</v>
      </c>
      <c r="I28" s="436">
        <v>0</v>
      </c>
      <c r="J28" s="436">
        <v>0</v>
      </c>
      <c r="K28" s="436">
        <v>0</v>
      </c>
      <c r="L28" s="436">
        <v>0</v>
      </c>
      <c r="M28" s="436">
        <v>0</v>
      </c>
      <c r="N28" s="436">
        <v>0</v>
      </c>
      <c r="O28" s="436">
        <v>0</v>
      </c>
    </row>
    <row r="29" spans="1:16" x14ac:dyDescent="0.25">
      <c r="A29" s="10">
        <f t="shared" si="1"/>
        <v>22</v>
      </c>
      <c r="C29" s="27"/>
      <c r="D29" s="27"/>
      <c r="E29" s="27"/>
      <c r="F29" s="27"/>
      <c r="G29" s="27"/>
      <c r="H29" s="27"/>
      <c r="I29" s="27"/>
      <c r="J29" s="27"/>
      <c r="K29" s="27"/>
      <c r="L29" s="27"/>
      <c r="M29" s="27"/>
      <c r="N29" s="27"/>
      <c r="O29" s="27"/>
    </row>
    <row r="30" spans="1:16" x14ac:dyDescent="0.25">
      <c r="A30" s="10">
        <f t="shared" si="1"/>
        <v>23</v>
      </c>
      <c r="B30" s="435" t="s">
        <v>605</v>
      </c>
      <c r="C30" s="436">
        <v>0</v>
      </c>
      <c r="D30" s="436">
        <v>0</v>
      </c>
      <c r="E30" s="436">
        <v>0</v>
      </c>
      <c r="F30" s="436">
        <v>0</v>
      </c>
      <c r="G30" s="436">
        <v>0</v>
      </c>
      <c r="H30" s="436">
        <v>0</v>
      </c>
      <c r="I30" s="436">
        <v>0</v>
      </c>
      <c r="J30" s="436">
        <v>0</v>
      </c>
      <c r="K30" s="436">
        <v>0</v>
      </c>
      <c r="L30" s="436">
        <v>0</v>
      </c>
      <c r="M30" s="436">
        <v>0</v>
      </c>
      <c r="N30" s="436">
        <v>0</v>
      </c>
      <c r="O30" s="436">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292</v>
      </c>
      <c r="C32" s="18">
        <f>(C12*C28)+(C16*C30)</f>
        <v>24605.418232722997</v>
      </c>
      <c r="D32" s="18">
        <f t="shared" ref="D32:O32" si="8">(D12*D28)+(D16*D30)</f>
        <v>0</v>
      </c>
      <c r="E32" s="18">
        <f t="shared" si="8"/>
        <v>0</v>
      </c>
      <c r="F32" s="18">
        <f t="shared" si="8"/>
        <v>0</v>
      </c>
      <c r="G32" s="18">
        <f t="shared" si="8"/>
        <v>0</v>
      </c>
      <c r="H32" s="18">
        <f t="shared" si="8"/>
        <v>0</v>
      </c>
      <c r="I32" s="18">
        <f t="shared" si="8"/>
        <v>0</v>
      </c>
      <c r="J32" s="18">
        <f t="shared" si="8"/>
        <v>0</v>
      </c>
      <c r="K32" s="18">
        <f t="shared" si="8"/>
        <v>0</v>
      </c>
      <c r="L32" s="18">
        <f t="shared" si="8"/>
        <v>0</v>
      </c>
      <c r="M32" s="18">
        <f t="shared" si="8"/>
        <v>0</v>
      </c>
      <c r="N32" s="18">
        <f t="shared" si="8"/>
        <v>0</v>
      </c>
      <c r="O32" s="18">
        <f t="shared" si="8"/>
        <v>0</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246" t="s">
        <v>606</v>
      </c>
      <c r="C34" s="18">
        <f>C26-C32</f>
        <v>74936.818300808067</v>
      </c>
      <c r="D34" s="18">
        <f>C34+D22+D24-D32</f>
        <v>75192.855633521598</v>
      </c>
      <c r="E34" s="18">
        <f t="shared" ref="E34:O34" si="9">D34+E22+E24-E32</f>
        <v>75448.892966235129</v>
      </c>
      <c r="F34" s="18">
        <f t="shared" si="9"/>
        <v>75704.93029894866</v>
      </c>
      <c r="G34" s="18">
        <f t="shared" si="9"/>
        <v>75960.967631662192</v>
      </c>
      <c r="H34" s="18">
        <f t="shared" si="9"/>
        <v>76217.004964375723</v>
      </c>
      <c r="I34" s="18">
        <f t="shared" si="9"/>
        <v>76473.042297089254</v>
      </c>
      <c r="J34" s="18">
        <f t="shared" si="9"/>
        <v>76729.079629802785</v>
      </c>
      <c r="K34" s="18">
        <f t="shared" si="9"/>
        <v>76985.116962516317</v>
      </c>
      <c r="L34" s="18">
        <f t="shared" si="9"/>
        <v>77241.154295229848</v>
      </c>
      <c r="M34" s="18">
        <f t="shared" si="9"/>
        <v>77497.191627943379</v>
      </c>
      <c r="N34" s="18">
        <f t="shared" si="9"/>
        <v>77753.22896065691</v>
      </c>
      <c r="O34" s="18">
        <f t="shared" si="9"/>
        <v>78009.266293370441</v>
      </c>
    </row>
    <row r="35" spans="1:15" x14ac:dyDescent="0.25">
      <c r="A35" s="10">
        <f t="shared" si="1"/>
        <v>28</v>
      </c>
      <c r="C35" s="18"/>
      <c r="D35" s="18"/>
      <c r="E35" s="18"/>
      <c r="F35" s="18"/>
      <c r="G35" s="18"/>
      <c r="H35" s="18"/>
      <c r="I35" s="18"/>
      <c r="J35" s="18"/>
      <c r="K35" s="18"/>
      <c r="L35" s="18"/>
      <c r="M35" s="18"/>
      <c r="N35" s="18"/>
      <c r="O35" s="18"/>
    </row>
    <row r="36" spans="1:15" x14ac:dyDescent="0.25">
      <c r="A36" s="10">
        <f t="shared" si="1"/>
        <v>29</v>
      </c>
      <c r="B36" s="437" t="s">
        <v>607</v>
      </c>
      <c r="C36" s="438">
        <v>0.95437899999999998</v>
      </c>
      <c r="D36" s="438">
        <v>0.95437899999999998</v>
      </c>
      <c r="E36" s="438">
        <v>0.95437899999999998</v>
      </c>
      <c r="F36" s="438">
        <v>0.95437899999999998</v>
      </c>
      <c r="G36" s="438">
        <v>0.95437899999999998</v>
      </c>
      <c r="H36" s="438">
        <v>0.95437899999999998</v>
      </c>
      <c r="I36" s="438">
        <v>0.95437899999999998</v>
      </c>
      <c r="J36" s="438">
        <v>0.95437899999999998</v>
      </c>
      <c r="K36" s="438">
        <v>0.95437899999999998</v>
      </c>
      <c r="L36" s="438">
        <v>0.95437899999999998</v>
      </c>
      <c r="M36" s="438">
        <v>0.95437899999999998</v>
      </c>
      <c r="N36" s="438">
        <v>0.95437899999999998</v>
      </c>
      <c r="O36" s="438">
        <v>0.95437899999999998</v>
      </c>
    </row>
    <row r="37" spans="1:15" x14ac:dyDescent="0.25">
      <c r="A37" s="10">
        <f t="shared" si="1"/>
        <v>30</v>
      </c>
      <c r="C37" s="28"/>
      <c r="D37" s="28"/>
      <c r="E37" s="28"/>
      <c r="F37" s="28"/>
      <c r="G37" s="28"/>
      <c r="H37" s="28"/>
      <c r="I37" s="28"/>
      <c r="J37" s="28"/>
      <c r="K37" s="28"/>
      <c r="L37" s="28"/>
      <c r="M37" s="28"/>
      <c r="N37" s="28"/>
      <c r="O37" s="28"/>
    </row>
    <row r="38" spans="1:15" x14ac:dyDescent="0.25">
      <c r="A38" s="10">
        <f t="shared" si="1"/>
        <v>31</v>
      </c>
      <c r="B38" s="437" t="s">
        <v>608</v>
      </c>
      <c r="C38" s="438">
        <v>0.95238599999999995</v>
      </c>
      <c r="D38" s="438">
        <v>0.95238599999999995</v>
      </c>
      <c r="E38" s="438">
        <v>0.95238599999999995</v>
      </c>
      <c r="F38" s="438">
        <v>0.95238599999999995</v>
      </c>
      <c r="G38" s="438">
        <v>0.95238599999999995</v>
      </c>
      <c r="H38" s="438">
        <v>0.95238599999999995</v>
      </c>
      <c r="I38" s="438">
        <v>0.95238599999999995</v>
      </c>
      <c r="J38" s="438">
        <v>0.95238599999999995</v>
      </c>
      <c r="K38" s="438">
        <v>0.95238599999999995</v>
      </c>
      <c r="L38" s="438">
        <v>0.95238599999999995</v>
      </c>
      <c r="M38" s="438">
        <v>0.95238599999999995</v>
      </c>
      <c r="N38" s="438">
        <v>0.95238599999999995</v>
      </c>
      <c r="O38" s="438">
        <v>0.95238599999999995</v>
      </c>
    </row>
    <row r="39" spans="1:15" x14ac:dyDescent="0.25">
      <c r="A39" s="10">
        <f t="shared" si="1"/>
        <v>32</v>
      </c>
      <c r="C39" s="28"/>
      <c r="D39" s="28"/>
      <c r="E39" s="28"/>
      <c r="F39" s="28"/>
      <c r="G39" s="28"/>
      <c r="H39" s="28"/>
      <c r="I39" s="28"/>
      <c r="J39" s="28"/>
      <c r="K39" s="28"/>
      <c r="L39" s="28"/>
      <c r="M39" s="28"/>
      <c r="N39" s="28"/>
      <c r="O39" s="28"/>
    </row>
    <row r="40" spans="1:15" ht="13.8" thickBot="1" x14ac:dyDescent="0.3">
      <c r="A40" s="10">
        <f t="shared" si="1"/>
        <v>33</v>
      </c>
      <c r="B40" s="246" t="s">
        <v>609</v>
      </c>
      <c r="C40" s="439">
        <f>ROUND(C22*C38,2)</f>
        <v>94681.86</v>
      </c>
      <c r="D40" s="439">
        <f t="shared" ref="D40:O40" si="10">ROUND(D22*D38,2)</f>
        <v>0</v>
      </c>
      <c r="E40" s="439">
        <f t="shared" si="10"/>
        <v>0</v>
      </c>
      <c r="F40" s="439">
        <f t="shared" si="10"/>
        <v>0</v>
      </c>
      <c r="G40" s="439">
        <f t="shared" si="10"/>
        <v>0</v>
      </c>
      <c r="H40" s="439">
        <f t="shared" si="10"/>
        <v>0</v>
      </c>
      <c r="I40" s="439">
        <f t="shared" si="10"/>
        <v>0</v>
      </c>
      <c r="J40" s="439">
        <f t="shared" si="10"/>
        <v>0</v>
      </c>
      <c r="K40" s="439">
        <f t="shared" si="10"/>
        <v>0</v>
      </c>
      <c r="L40" s="439">
        <f t="shared" si="10"/>
        <v>0</v>
      </c>
      <c r="M40" s="439">
        <f t="shared" si="10"/>
        <v>0</v>
      </c>
      <c r="N40" s="439">
        <f t="shared" si="10"/>
        <v>0</v>
      </c>
      <c r="O40" s="439">
        <f t="shared" si="10"/>
        <v>0</v>
      </c>
    </row>
    <row r="41" spans="1:15" x14ac:dyDescent="0.25">
      <c r="A41" s="10">
        <f t="shared" si="1"/>
        <v>34</v>
      </c>
    </row>
    <row r="42" spans="1:15" ht="13.8" thickBot="1" x14ac:dyDescent="0.3">
      <c r="A42" s="10">
        <f t="shared" si="1"/>
        <v>35</v>
      </c>
      <c r="B42" s="246" t="s">
        <v>610</v>
      </c>
      <c r="C42" s="439">
        <f>ROUND(C32*C36,2)</f>
        <v>23482.89</v>
      </c>
      <c r="D42" s="439">
        <f t="shared" ref="D42:G42" si="11">ROUND(D32*D36,2)</f>
        <v>0</v>
      </c>
      <c r="E42" s="439">
        <f t="shared" si="11"/>
        <v>0</v>
      </c>
      <c r="F42" s="439">
        <f t="shared" si="11"/>
        <v>0</v>
      </c>
      <c r="G42" s="439">
        <f t="shared" si="11"/>
        <v>0</v>
      </c>
      <c r="H42" s="439">
        <f>ROUND(H32*H38,2)</f>
        <v>0</v>
      </c>
      <c r="I42" s="439">
        <f t="shared" ref="I42:O42" si="12">ROUND(I32*I38,2)</f>
        <v>0</v>
      </c>
      <c r="J42" s="439">
        <f t="shared" si="12"/>
        <v>0</v>
      </c>
      <c r="K42" s="439">
        <f t="shared" si="12"/>
        <v>0</v>
      </c>
      <c r="L42" s="439">
        <f t="shared" si="12"/>
        <v>0</v>
      </c>
      <c r="M42" s="439">
        <f t="shared" si="12"/>
        <v>0</v>
      </c>
      <c r="N42" s="439">
        <f t="shared" si="12"/>
        <v>0</v>
      </c>
      <c r="O42" s="439">
        <f t="shared" si="12"/>
        <v>0</v>
      </c>
    </row>
    <row r="43" spans="1:15" x14ac:dyDescent="0.25">
      <c r="A43" s="10">
        <f t="shared" si="1"/>
        <v>36</v>
      </c>
    </row>
    <row r="44" spans="1:15" s="432" customFormat="1" x14ac:dyDescent="0.25">
      <c r="A44" s="10">
        <f t="shared" si="1"/>
        <v>37</v>
      </c>
      <c r="B44" s="432" t="s">
        <v>611</v>
      </c>
    </row>
    <row r="45" spans="1:15" s="435" customFormat="1" x14ac:dyDescent="0.25">
      <c r="A45" s="10">
        <f t="shared" si="1"/>
        <v>38</v>
      </c>
      <c r="B45" s="435" t="s">
        <v>612</v>
      </c>
    </row>
    <row r="46" spans="1:15" s="437" customFormat="1" x14ac:dyDescent="0.25">
      <c r="A46" s="10">
        <f t="shared" si="1"/>
        <v>39</v>
      </c>
      <c r="B46" s="437" t="s">
        <v>613</v>
      </c>
    </row>
    <row r="47" spans="1:15" x14ac:dyDescent="0.25">
      <c r="A47" s="10"/>
    </row>
    <row r="48" spans="1:15" x14ac:dyDescent="0.25">
      <c r="A48" s="10"/>
    </row>
    <row r="49" spans="1:9" x14ac:dyDescent="0.25">
      <c r="A49" s="10"/>
      <c r="I49" s="18"/>
    </row>
    <row r="50" spans="1:9" x14ac:dyDescent="0.25">
      <c r="A50" s="10"/>
    </row>
    <row r="51" spans="1:9" x14ac:dyDescent="0.25">
      <c r="A51" s="10"/>
    </row>
    <row r="52" spans="1:9" x14ac:dyDescent="0.25">
      <c r="A52" s="10"/>
    </row>
    <row r="53" spans="1:9" x14ac:dyDescent="0.25">
      <c r="A53" s="10"/>
    </row>
    <row r="54" spans="1:9" x14ac:dyDescent="0.25">
      <c r="A54" s="10"/>
    </row>
    <row r="55" spans="1:9" x14ac:dyDescent="0.25">
      <c r="A55" s="10"/>
    </row>
    <row r="56" spans="1:9" x14ac:dyDescent="0.25">
      <c r="A56" s="10"/>
    </row>
    <row r="57" spans="1:9" x14ac:dyDescent="0.25">
      <c r="A57" s="10"/>
    </row>
    <row r="58" spans="1:9" x14ac:dyDescent="0.25">
      <c r="A58" s="10"/>
    </row>
    <row r="59" spans="1:9" x14ac:dyDescent="0.25">
      <c r="A59" s="10"/>
    </row>
    <row r="60" spans="1:9" x14ac:dyDescent="0.25">
      <c r="A60" s="10"/>
    </row>
    <row r="61" spans="1:9" x14ac:dyDescent="0.25">
      <c r="A61" s="10"/>
    </row>
    <row r="62" spans="1:9" x14ac:dyDescent="0.25">
      <c r="A62" s="10"/>
    </row>
    <row r="63" spans="1:9" x14ac:dyDescent="0.25">
      <c r="A63" s="10"/>
    </row>
    <row r="64" spans="1:9"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sheetData>
  <printOptions horizontalCentered="1"/>
  <pageMargins left="0.45" right="0.45" top="0.75" bottom="0.75" header="0.3" footer="0.3"/>
  <pageSetup scale="55" orientation="landscape" blackAndWhite="1" horizontalDpi="1200" verticalDpi="1200" r:id="rId1"/>
  <headerFooter>
    <oddHeader>&amp;RAdvice No. 2018-xx
Workpaper No. 8</oddHeader>
    <oddFooter>&amp;L&amp;F
&amp;A&amp;R&amp;D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S91"/>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598</v>
      </c>
      <c r="B3" s="275"/>
      <c r="C3" s="275"/>
      <c r="D3" s="275"/>
      <c r="E3" s="275"/>
      <c r="F3" s="275"/>
      <c r="G3" s="275"/>
      <c r="H3" s="275"/>
      <c r="I3" s="275"/>
      <c r="J3" s="275"/>
      <c r="K3" s="275"/>
      <c r="L3" s="275"/>
      <c r="M3" s="275"/>
      <c r="N3" s="275"/>
    </row>
    <row r="4" spans="1:19" x14ac:dyDescent="0.25">
      <c r="A4" s="275" t="s">
        <v>614</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432" t="s">
        <v>86</v>
      </c>
      <c r="C8" s="433">
        <v>800</v>
      </c>
      <c r="D8" s="433"/>
      <c r="E8" s="433"/>
      <c r="F8" s="433"/>
      <c r="G8" s="433"/>
      <c r="H8" s="433"/>
      <c r="I8" s="433"/>
      <c r="J8" s="433"/>
      <c r="K8" s="433"/>
      <c r="L8" s="433"/>
      <c r="M8" s="433"/>
      <c r="N8" s="433"/>
      <c r="O8" s="433"/>
      <c r="P8" s="434"/>
    </row>
    <row r="9" spans="1:19" x14ac:dyDescent="0.25">
      <c r="A9" s="10">
        <f>A8+1</f>
        <v>2</v>
      </c>
      <c r="B9" s="246" t="s">
        <v>600</v>
      </c>
      <c r="C9" s="36">
        <v>2608.6194872174442</v>
      </c>
      <c r="D9" s="36">
        <v>5713.9573087144718</v>
      </c>
      <c r="E9" s="36">
        <v>6317.7271641119523</v>
      </c>
      <c r="F9" s="36">
        <v>5649.8035034642171</v>
      </c>
      <c r="G9" s="36">
        <v>4948.553598362706</v>
      </c>
      <c r="H9" s="36">
        <v>3976.0675565287283</v>
      </c>
      <c r="I9" s="36">
        <v>4200.2449236062266</v>
      </c>
      <c r="J9" s="36">
        <v>4344.2501627849952</v>
      </c>
      <c r="K9" s="36">
        <v>4290.9057913137976</v>
      </c>
      <c r="L9" s="36">
        <v>4612.7801882709182</v>
      </c>
      <c r="M9" s="36">
        <v>4855.4718323438046</v>
      </c>
      <c r="N9" s="36">
        <v>5534.5338086719667</v>
      </c>
      <c r="O9" s="36">
        <v>6220.5541618262132</v>
      </c>
      <c r="P9" s="36"/>
    </row>
    <row r="10" spans="1:19" x14ac:dyDescent="0.25">
      <c r="A10" s="10">
        <f t="shared" ref="A10:A46" si="1">A9+1</f>
        <v>3</v>
      </c>
      <c r="B10" s="246" t="s">
        <v>601</v>
      </c>
      <c r="C10" s="18">
        <f t="shared" ref="C10:O10" si="2">C8*C9</f>
        <v>2086895.5897739553</v>
      </c>
      <c r="D10" s="18">
        <f t="shared" si="2"/>
        <v>0</v>
      </c>
      <c r="E10" s="18">
        <f t="shared" si="2"/>
        <v>0</v>
      </c>
      <c r="F10" s="18">
        <f t="shared" si="2"/>
        <v>0</v>
      </c>
      <c r="G10" s="18">
        <f t="shared" si="2"/>
        <v>0</v>
      </c>
      <c r="H10" s="18">
        <f t="shared" si="2"/>
        <v>0</v>
      </c>
      <c r="I10" s="18">
        <f t="shared" si="2"/>
        <v>0</v>
      </c>
      <c r="J10" s="18">
        <f t="shared" si="2"/>
        <v>0</v>
      </c>
      <c r="K10" s="18">
        <f t="shared" si="2"/>
        <v>0</v>
      </c>
      <c r="L10" s="18">
        <f t="shared" si="2"/>
        <v>0</v>
      </c>
      <c r="M10" s="18">
        <f t="shared" si="2"/>
        <v>0</v>
      </c>
      <c r="N10" s="18">
        <f t="shared" si="2"/>
        <v>0</v>
      </c>
      <c r="O10" s="18">
        <f t="shared" si="2"/>
        <v>0</v>
      </c>
      <c r="P10" s="18"/>
    </row>
    <row r="11" spans="1:19" x14ac:dyDescent="0.25">
      <c r="A11" s="10">
        <f t="shared" si="1"/>
        <v>4</v>
      </c>
    </row>
    <row r="12" spans="1:19" x14ac:dyDescent="0.25">
      <c r="A12" s="10">
        <f t="shared" si="1"/>
        <v>5</v>
      </c>
      <c r="B12" s="432" t="s">
        <v>615</v>
      </c>
      <c r="C12" s="433">
        <v>27663.7971416736</v>
      </c>
      <c r="D12" s="433"/>
      <c r="E12" s="433"/>
      <c r="F12" s="433"/>
      <c r="G12" s="433"/>
      <c r="H12" s="433"/>
      <c r="I12" s="433"/>
      <c r="J12" s="433"/>
      <c r="K12" s="433"/>
      <c r="L12" s="433"/>
      <c r="M12" s="433"/>
      <c r="N12" s="433"/>
      <c r="O12" s="433"/>
      <c r="P12" s="434"/>
    </row>
    <row r="13" spans="1:19" x14ac:dyDescent="0.25">
      <c r="A13" s="10">
        <f t="shared" si="1"/>
        <v>6</v>
      </c>
      <c r="B13" s="246" t="s">
        <v>586</v>
      </c>
      <c r="C13" s="36">
        <v>12.47</v>
      </c>
      <c r="D13" s="36">
        <v>12.47</v>
      </c>
      <c r="E13" s="36">
        <v>12.47</v>
      </c>
      <c r="F13" s="36">
        <v>12.47</v>
      </c>
      <c r="G13" s="36">
        <v>8.32</v>
      </c>
      <c r="H13" s="36">
        <v>8.32</v>
      </c>
      <c r="I13" s="36">
        <v>8.32</v>
      </c>
      <c r="J13" s="36">
        <v>8.32</v>
      </c>
      <c r="K13" s="36">
        <v>8.32</v>
      </c>
      <c r="L13" s="36">
        <v>8.32</v>
      </c>
      <c r="M13" s="36">
        <v>12.47</v>
      </c>
      <c r="N13" s="36">
        <v>12.47</v>
      </c>
      <c r="O13" s="36">
        <v>12.47</v>
      </c>
      <c r="P13" s="28"/>
    </row>
    <row r="14" spans="1:19" x14ac:dyDescent="0.25">
      <c r="A14" s="10">
        <f t="shared" si="1"/>
        <v>7</v>
      </c>
      <c r="B14" s="246" t="s">
        <v>602</v>
      </c>
      <c r="C14" s="18">
        <f t="shared" ref="C14:O14" si="3">C12*C13</f>
        <v>344967.55035666982</v>
      </c>
      <c r="D14" s="18">
        <f t="shared" si="3"/>
        <v>0</v>
      </c>
      <c r="E14" s="18">
        <f t="shared" si="3"/>
        <v>0</v>
      </c>
      <c r="F14" s="18">
        <f t="shared" si="3"/>
        <v>0</v>
      </c>
      <c r="G14" s="18">
        <f t="shared" si="3"/>
        <v>0</v>
      </c>
      <c r="H14" s="18">
        <f t="shared" si="3"/>
        <v>0</v>
      </c>
      <c r="I14" s="18">
        <f t="shared" si="3"/>
        <v>0</v>
      </c>
      <c r="J14" s="18">
        <f t="shared" si="3"/>
        <v>0</v>
      </c>
      <c r="K14" s="18">
        <f t="shared" si="3"/>
        <v>0</v>
      </c>
      <c r="L14" s="18">
        <f t="shared" si="3"/>
        <v>0</v>
      </c>
      <c r="M14" s="18">
        <f t="shared" si="3"/>
        <v>0</v>
      </c>
      <c r="N14" s="18">
        <f t="shared" si="3"/>
        <v>0</v>
      </c>
      <c r="O14" s="18">
        <f t="shared" si="3"/>
        <v>0</v>
      </c>
      <c r="P14" s="18"/>
    </row>
    <row r="15" spans="1:19" x14ac:dyDescent="0.25">
      <c r="A15" s="10">
        <f t="shared" si="1"/>
        <v>8</v>
      </c>
    </row>
    <row r="16" spans="1:19" x14ac:dyDescent="0.25">
      <c r="A16" s="10">
        <f t="shared" si="1"/>
        <v>9</v>
      </c>
      <c r="B16" s="432" t="s">
        <v>616</v>
      </c>
      <c r="C16" s="433">
        <v>0</v>
      </c>
      <c r="D16" s="433">
        <v>0</v>
      </c>
      <c r="E16" s="433">
        <v>0</v>
      </c>
      <c r="F16" s="433">
        <v>0</v>
      </c>
      <c r="G16" s="433">
        <v>0</v>
      </c>
      <c r="H16" s="433">
        <v>0</v>
      </c>
      <c r="I16" s="433">
        <v>0</v>
      </c>
      <c r="J16" s="433">
        <v>0</v>
      </c>
      <c r="K16" s="433">
        <v>0</v>
      </c>
      <c r="L16" s="433">
        <v>0</v>
      </c>
      <c r="M16" s="433">
        <v>0</v>
      </c>
      <c r="N16" s="433">
        <v>0</v>
      </c>
      <c r="O16" s="433">
        <v>0</v>
      </c>
    </row>
    <row r="17" spans="1:16" x14ac:dyDescent="0.25">
      <c r="A17" s="10">
        <f t="shared" si="1"/>
        <v>10</v>
      </c>
      <c r="B17" s="246" t="s">
        <v>586</v>
      </c>
      <c r="C17" s="36">
        <v>12.47</v>
      </c>
      <c r="D17" s="36">
        <v>12.47</v>
      </c>
      <c r="E17" s="36">
        <v>12.47</v>
      </c>
      <c r="F17" s="36">
        <v>12.47</v>
      </c>
      <c r="G17" s="36">
        <v>8.32</v>
      </c>
      <c r="H17" s="36">
        <v>8.32</v>
      </c>
      <c r="I17" s="36">
        <v>8.32</v>
      </c>
      <c r="J17" s="36">
        <v>8.32</v>
      </c>
      <c r="K17" s="36">
        <v>8.32</v>
      </c>
      <c r="L17" s="36">
        <v>8.32</v>
      </c>
      <c r="M17" s="36">
        <v>12.47</v>
      </c>
      <c r="N17" s="36">
        <v>12.47</v>
      </c>
      <c r="O17" s="36">
        <v>12.47</v>
      </c>
    </row>
    <row r="18" spans="1:16" x14ac:dyDescent="0.25">
      <c r="A18" s="10">
        <f t="shared" si="1"/>
        <v>11</v>
      </c>
      <c r="B18" s="246" t="s">
        <v>602</v>
      </c>
      <c r="C18" s="18">
        <f t="shared" ref="C18:O18" si="4">C16*C17</f>
        <v>0</v>
      </c>
      <c r="D18" s="18">
        <f t="shared" si="4"/>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 t="shared" si="4"/>
        <v>0</v>
      </c>
      <c r="O18" s="18">
        <f t="shared" si="4"/>
        <v>0</v>
      </c>
    </row>
    <row r="19" spans="1:16" x14ac:dyDescent="0.25">
      <c r="A19" s="10">
        <f t="shared" si="1"/>
        <v>12</v>
      </c>
    </row>
    <row r="20" spans="1:16" x14ac:dyDescent="0.25">
      <c r="A20" s="10">
        <f t="shared" si="1"/>
        <v>13</v>
      </c>
      <c r="B20" s="246" t="s">
        <v>567</v>
      </c>
      <c r="C20" s="18">
        <f>C14+C18</f>
        <v>344967.55035666982</v>
      </c>
      <c r="D20" s="18">
        <f t="shared" ref="D20:M20" si="5">D14+D18</f>
        <v>0</v>
      </c>
      <c r="E20" s="18">
        <f t="shared" si="5"/>
        <v>0</v>
      </c>
      <c r="F20" s="18">
        <f t="shared" si="5"/>
        <v>0</v>
      </c>
      <c r="G20" s="18">
        <f t="shared" si="5"/>
        <v>0</v>
      </c>
      <c r="H20" s="18">
        <f t="shared" si="5"/>
        <v>0</v>
      </c>
      <c r="I20" s="18">
        <f t="shared" si="5"/>
        <v>0</v>
      </c>
      <c r="J20" s="18">
        <f t="shared" si="5"/>
        <v>0</v>
      </c>
      <c r="K20" s="18">
        <f t="shared" si="5"/>
        <v>0</v>
      </c>
      <c r="L20" s="18">
        <f t="shared" si="5"/>
        <v>0</v>
      </c>
      <c r="M20" s="18">
        <f t="shared" si="5"/>
        <v>0</v>
      </c>
      <c r="N20" s="18">
        <f>N14+N18</f>
        <v>0</v>
      </c>
      <c r="O20" s="18">
        <f>O14+O18</f>
        <v>0</v>
      </c>
    </row>
    <row r="21" spans="1:16" x14ac:dyDescent="0.25">
      <c r="A21" s="10">
        <f t="shared" si="1"/>
        <v>14</v>
      </c>
    </row>
    <row r="22" spans="1:16" x14ac:dyDescent="0.25">
      <c r="A22" s="10">
        <f t="shared" si="1"/>
        <v>15</v>
      </c>
      <c r="B22" s="246" t="s">
        <v>568</v>
      </c>
      <c r="C22" s="18">
        <f>C10-C20</f>
        <v>1741928.0394172855</v>
      </c>
      <c r="D22" s="18">
        <f t="shared" ref="D22:O22" si="6">D10-D20</f>
        <v>0</v>
      </c>
      <c r="E22" s="18">
        <f t="shared" si="6"/>
        <v>0</v>
      </c>
      <c r="F22" s="18">
        <f t="shared" si="6"/>
        <v>0</v>
      </c>
      <c r="G22" s="18">
        <f t="shared" si="6"/>
        <v>0</v>
      </c>
      <c r="H22" s="18">
        <f t="shared" si="6"/>
        <v>0</v>
      </c>
      <c r="I22" s="18">
        <f t="shared" si="6"/>
        <v>0</v>
      </c>
      <c r="J22" s="18">
        <f t="shared" si="6"/>
        <v>0</v>
      </c>
      <c r="K22" s="18">
        <f t="shared" si="6"/>
        <v>0</v>
      </c>
      <c r="L22" s="18">
        <f t="shared" si="6"/>
        <v>0</v>
      </c>
      <c r="M22" s="18">
        <f t="shared" si="6"/>
        <v>0</v>
      </c>
      <c r="N22" s="18">
        <f t="shared" si="6"/>
        <v>0</v>
      </c>
      <c r="O22" s="18">
        <f t="shared" si="6"/>
        <v>0</v>
      </c>
      <c r="P22" s="18"/>
    </row>
    <row r="23" spans="1:16" x14ac:dyDescent="0.25">
      <c r="A23" s="10">
        <f t="shared" si="1"/>
        <v>16</v>
      </c>
      <c r="C23" s="18"/>
      <c r="D23" s="18"/>
      <c r="E23" s="18"/>
      <c r="F23" s="18"/>
      <c r="G23" s="18"/>
      <c r="H23" s="18"/>
      <c r="I23" s="18"/>
      <c r="J23" s="18"/>
      <c r="K23" s="18"/>
      <c r="L23" s="18"/>
      <c r="M23" s="18"/>
      <c r="N23" s="18"/>
      <c r="O23" s="18"/>
      <c r="P23" s="18"/>
    </row>
    <row r="24" spans="1:16" x14ac:dyDescent="0.25">
      <c r="A24" s="10">
        <f t="shared" si="1"/>
        <v>17</v>
      </c>
      <c r="B24" s="246" t="s">
        <v>603</v>
      </c>
      <c r="C24" s="18">
        <v>-557.68921903109901</v>
      </c>
      <c r="D24" s="18">
        <v>303.49924577673454</v>
      </c>
      <c r="E24" s="18">
        <v>303.49924577673454</v>
      </c>
      <c r="F24" s="18">
        <v>303.49924577673454</v>
      </c>
      <c r="G24" s="18">
        <v>303.49924577673454</v>
      </c>
      <c r="H24" s="18">
        <v>303.49924577673454</v>
      </c>
      <c r="I24" s="18">
        <v>303.49924577673454</v>
      </c>
      <c r="J24" s="18">
        <v>303.49924577673454</v>
      </c>
      <c r="K24" s="18">
        <v>303.49924577673454</v>
      </c>
      <c r="L24" s="18">
        <v>303.49924577673454</v>
      </c>
      <c r="M24" s="18">
        <v>303.49924577673454</v>
      </c>
      <c r="N24" s="18">
        <v>303.49924577673454</v>
      </c>
      <c r="O24" s="18">
        <v>303.49924577673454</v>
      </c>
      <c r="P24" s="36"/>
    </row>
    <row r="25" spans="1:16" x14ac:dyDescent="0.25">
      <c r="A25" s="10">
        <f t="shared" si="1"/>
        <v>18</v>
      </c>
    </row>
    <row r="26" spans="1:16" x14ac:dyDescent="0.25">
      <c r="A26" s="10">
        <f t="shared" si="1"/>
        <v>19</v>
      </c>
      <c r="B26" s="246" t="s">
        <v>604</v>
      </c>
      <c r="C26" s="18">
        <f>C22+C24</f>
        <v>1741370.3501982545</v>
      </c>
      <c r="D26" s="18">
        <f t="shared" ref="D26:O26" si="7">C26+D22+D24</f>
        <v>1741673.8494440312</v>
      </c>
      <c r="E26" s="18">
        <f t="shared" si="7"/>
        <v>1741977.348689808</v>
      </c>
      <c r="F26" s="18">
        <f t="shared" si="7"/>
        <v>1742280.8479355848</v>
      </c>
      <c r="G26" s="18">
        <f t="shared" si="7"/>
        <v>1742584.3471813616</v>
      </c>
      <c r="H26" s="18">
        <f t="shared" si="7"/>
        <v>1742887.8464271384</v>
      </c>
      <c r="I26" s="18">
        <f t="shared" si="7"/>
        <v>1743191.3456729152</v>
      </c>
      <c r="J26" s="18">
        <f t="shared" si="7"/>
        <v>1743494.844918692</v>
      </c>
      <c r="K26" s="18">
        <f t="shared" si="7"/>
        <v>1743798.3441644688</v>
      </c>
      <c r="L26" s="18">
        <f t="shared" si="7"/>
        <v>1744101.8434102456</v>
      </c>
      <c r="M26" s="18">
        <f t="shared" si="7"/>
        <v>1744405.3426560224</v>
      </c>
      <c r="N26" s="18">
        <f t="shared" si="7"/>
        <v>1744708.8419017992</v>
      </c>
      <c r="O26" s="18">
        <f t="shared" si="7"/>
        <v>1745012.341147576</v>
      </c>
    </row>
    <row r="27" spans="1:16" x14ac:dyDescent="0.25">
      <c r="A27" s="10">
        <f t="shared" si="1"/>
        <v>20</v>
      </c>
    </row>
    <row r="28" spans="1:16" x14ac:dyDescent="0.25">
      <c r="A28" s="10">
        <f t="shared" si="1"/>
        <v>21</v>
      </c>
      <c r="B28" s="435" t="s">
        <v>590</v>
      </c>
      <c r="C28" s="440">
        <v>-0.17</v>
      </c>
      <c r="D28" s="440">
        <v>-0.17</v>
      </c>
      <c r="E28" s="440">
        <v>-0.17</v>
      </c>
      <c r="F28" s="440">
        <v>-0.17</v>
      </c>
      <c r="G28" s="440">
        <v>-0.17</v>
      </c>
      <c r="H28" s="440">
        <v>0</v>
      </c>
      <c r="I28" s="440">
        <v>0</v>
      </c>
      <c r="J28" s="440">
        <v>0</v>
      </c>
      <c r="K28" s="440">
        <v>0</v>
      </c>
      <c r="L28" s="440">
        <v>0</v>
      </c>
      <c r="M28" s="440">
        <v>0</v>
      </c>
      <c r="N28" s="440">
        <v>0</v>
      </c>
      <c r="O28" s="440">
        <v>0</v>
      </c>
    </row>
    <row r="29" spans="1:16" x14ac:dyDescent="0.25">
      <c r="A29" s="10">
        <f t="shared" si="1"/>
        <v>22</v>
      </c>
      <c r="C29" s="27"/>
      <c r="D29" s="27"/>
      <c r="E29" s="27"/>
      <c r="F29" s="27"/>
      <c r="G29" s="27"/>
      <c r="H29" s="27"/>
      <c r="I29" s="27"/>
      <c r="J29" s="27"/>
      <c r="K29" s="27"/>
      <c r="L29" s="27"/>
      <c r="M29" s="27"/>
      <c r="N29" s="27"/>
      <c r="O29" s="27"/>
    </row>
    <row r="30" spans="1:16" x14ac:dyDescent="0.25">
      <c r="A30" s="10">
        <f t="shared" si="1"/>
        <v>23</v>
      </c>
      <c r="B30" s="435" t="s">
        <v>617</v>
      </c>
      <c r="C30" s="440">
        <v>0</v>
      </c>
      <c r="D30" s="440">
        <v>0</v>
      </c>
      <c r="E30" s="440">
        <v>0</v>
      </c>
      <c r="F30" s="440">
        <v>0</v>
      </c>
      <c r="G30" s="440">
        <v>0</v>
      </c>
      <c r="H30" s="440">
        <v>0</v>
      </c>
      <c r="I30" s="440">
        <v>0</v>
      </c>
      <c r="J30" s="440">
        <v>0</v>
      </c>
      <c r="K30" s="440">
        <v>0</v>
      </c>
      <c r="L30" s="440">
        <v>0</v>
      </c>
      <c r="M30" s="440">
        <v>0</v>
      </c>
      <c r="N30" s="440">
        <v>0</v>
      </c>
      <c r="O30" s="440">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292</v>
      </c>
      <c r="C32" s="18">
        <f>(C12*C28)+(C16*C30)</f>
        <v>-4702.8455140845126</v>
      </c>
      <c r="D32" s="18">
        <f t="shared" ref="D32:O32" si="8">(D12*D28)+(D16*D30)</f>
        <v>0</v>
      </c>
      <c r="E32" s="18">
        <f t="shared" si="8"/>
        <v>0</v>
      </c>
      <c r="F32" s="18">
        <f t="shared" si="8"/>
        <v>0</v>
      </c>
      <c r="G32" s="18">
        <f t="shared" si="8"/>
        <v>0</v>
      </c>
      <c r="H32" s="18">
        <f t="shared" si="8"/>
        <v>0</v>
      </c>
      <c r="I32" s="18">
        <f t="shared" si="8"/>
        <v>0</v>
      </c>
      <c r="J32" s="18">
        <f t="shared" si="8"/>
        <v>0</v>
      </c>
      <c r="K32" s="18">
        <f t="shared" si="8"/>
        <v>0</v>
      </c>
      <c r="L32" s="18">
        <f t="shared" si="8"/>
        <v>0</v>
      </c>
      <c r="M32" s="18">
        <f t="shared" si="8"/>
        <v>0</v>
      </c>
      <c r="N32" s="18">
        <f t="shared" si="8"/>
        <v>0</v>
      </c>
      <c r="O32" s="18">
        <f t="shared" si="8"/>
        <v>0</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246" t="s">
        <v>606</v>
      </c>
      <c r="C34" s="18">
        <f>C26-C32</f>
        <v>1746073.1957123389</v>
      </c>
      <c r="D34" s="18">
        <f>C34+D22+D24-D32</f>
        <v>1746376.6949581157</v>
      </c>
      <c r="E34" s="18">
        <f t="shared" ref="E34:O34" si="9">D34+E22+E24-E32</f>
        <v>1746680.1942038925</v>
      </c>
      <c r="F34" s="18">
        <f t="shared" si="9"/>
        <v>1746983.6934496693</v>
      </c>
      <c r="G34" s="18">
        <f t="shared" si="9"/>
        <v>1747287.1926954461</v>
      </c>
      <c r="H34" s="18">
        <f t="shared" si="9"/>
        <v>1747590.6919412229</v>
      </c>
      <c r="I34" s="18">
        <f t="shared" si="9"/>
        <v>1747894.1911869997</v>
      </c>
      <c r="J34" s="18">
        <f t="shared" si="9"/>
        <v>1748197.6904327765</v>
      </c>
      <c r="K34" s="18">
        <f t="shared" si="9"/>
        <v>1748501.1896785533</v>
      </c>
      <c r="L34" s="18">
        <f t="shared" si="9"/>
        <v>1748804.6889243301</v>
      </c>
      <c r="M34" s="18">
        <f t="shared" si="9"/>
        <v>1749108.1881701068</v>
      </c>
      <c r="N34" s="18">
        <f t="shared" si="9"/>
        <v>1749411.6874158836</v>
      </c>
      <c r="O34" s="18">
        <f t="shared" si="9"/>
        <v>1749715.1866616604</v>
      </c>
    </row>
    <row r="35" spans="1:15" x14ac:dyDescent="0.25">
      <c r="A35" s="10">
        <f t="shared" si="1"/>
        <v>28</v>
      </c>
      <c r="C35" s="18"/>
      <c r="D35" s="18"/>
      <c r="E35" s="18"/>
      <c r="F35" s="18"/>
      <c r="G35" s="18"/>
      <c r="H35" s="18"/>
      <c r="I35" s="18"/>
      <c r="J35" s="18"/>
      <c r="K35" s="18"/>
      <c r="L35" s="18"/>
      <c r="M35" s="18"/>
      <c r="N35" s="18"/>
      <c r="O35" s="18"/>
    </row>
    <row r="36" spans="1:15" x14ac:dyDescent="0.25">
      <c r="A36" s="10">
        <f t="shared" si="1"/>
        <v>29</v>
      </c>
      <c r="B36" s="437" t="s">
        <v>607</v>
      </c>
      <c r="C36" s="438">
        <v>0.95437899999999998</v>
      </c>
      <c r="D36" s="438">
        <v>0.95437899999999998</v>
      </c>
      <c r="E36" s="438">
        <v>0.95437899999999998</v>
      </c>
      <c r="F36" s="438">
        <v>0.95437899999999998</v>
      </c>
      <c r="G36" s="438">
        <v>0.95437899999999998</v>
      </c>
      <c r="H36" s="438">
        <v>0.95437899999999998</v>
      </c>
      <c r="I36" s="438">
        <v>0.95437899999999998</v>
      </c>
      <c r="J36" s="438">
        <v>0.95437899999999998</v>
      </c>
      <c r="K36" s="438">
        <v>0.95437899999999998</v>
      </c>
      <c r="L36" s="438">
        <v>0.95437899999999998</v>
      </c>
      <c r="M36" s="438">
        <v>0.95437899999999998</v>
      </c>
      <c r="N36" s="438">
        <v>0.95437899999999998</v>
      </c>
      <c r="O36" s="438">
        <v>0.95437899999999998</v>
      </c>
    </row>
    <row r="37" spans="1:15" x14ac:dyDescent="0.25">
      <c r="A37" s="10">
        <f t="shared" si="1"/>
        <v>30</v>
      </c>
      <c r="C37" s="28"/>
      <c r="D37" s="28"/>
      <c r="E37" s="28"/>
      <c r="F37" s="28"/>
      <c r="G37" s="28"/>
      <c r="H37" s="28"/>
      <c r="I37" s="28"/>
      <c r="J37" s="28"/>
      <c r="K37" s="28"/>
      <c r="L37" s="28"/>
      <c r="M37" s="28"/>
      <c r="N37" s="28"/>
      <c r="O37" s="28"/>
    </row>
    <row r="38" spans="1:15" x14ac:dyDescent="0.25">
      <c r="A38" s="10">
        <f t="shared" si="1"/>
        <v>31</v>
      </c>
      <c r="B38" s="437" t="s">
        <v>608</v>
      </c>
      <c r="C38" s="438">
        <v>0.95238599999999995</v>
      </c>
      <c r="D38" s="438">
        <v>0.95238599999999995</v>
      </c>
      <c r="E38" s="438">
        <v>0.95238599999999995</v>
      </c>
      <c r="F38" s="438">
        <v>0.95238599999999995</v>
      </c>
      <c r="G38" s="438">
        <v>0.95238599999999995</v>
      </c>
      <c r="H38" s="438">
        <v>0.95238599999999995</v>
      </c>
      <c r="I38" s="438">
        <v>0.95238599999999995</v>
      </c>
      <c r="J38" s="438">
        <v>0.95238599999999995</v>
      </c>
      <c r="K38" s="438">
        <v>0.95238599999999995</v>
      </c>
      <c r="L38" s="438">
        <v>0.95238599999999995</v>
      </c>
      <c r="M38" s="438">
        <v>0.95238599999999995</v>
      </c>
      <c r="N38" s="438">
        <v>0.95238599999999995</v>
      </c>
      <c r="O38" s="438">
        <v>0.95238599999999995</v>
      </c>
    </row>
    <row r="39" spans="1:15" x14ac:dyDescent="0.25">
      <c r="A39" s="10">
        <f t="shared" si="1"/>
        <v>32</v>
      </c>
      <c r="C39" s="28"/>
      <c r="D39" s="28"/>
      <c r="E39" s="28"/>
      <c r="F39" s="28"/>
      <c r="G39" s="28"/>
      <c r="H39" s="28"/>
      <c r="I39" s="28"/>
      <c r="J39" s="28"/>
      <c r="K39" s="28"/>
      <c r="L39" s="28"/>
      <c r="M39" s="28"/>
      <c r="N39" s="28"/>
      <c r="O39" s="28"/>
    </row>
    <row r="40" spans="1:15" ht="13.8" thickBot="1" x14ac:dyDescent="0.3">
      <c r="A40" s="10">
        <f t="shared" si="1"/>
        <v>33</v>
      </c>
      <c r="B40" s="246" t="s">
        <v>609</v>
      </c>
      <c r="C40" s="439">
        <f>ROUND(C22*C38,2)</f>
        <v>1658987.88</v>
      </c>
      <c r="D40" s="439">
        <f t="shared" ref="D40:O40" si="10">ROUND(D22*D38,2)</f>
        <v>0</v>
      </c>
      <c r="E40" s="439">
        <f t="shared" si="10"/>
        <v>0</v>
      </c>
      <c r="F40" s="439">
        <f t="shared" si="10"/>
        <v>0</v>
      </c>
      <c r="G40" s="439">
        <f t="shared" si="10"/>
        <v>0</v>
      </c>
      <c r="H40" s="439">
        <f t="shared" si="10"/>
        <v>0</v>
      </c>
      <c r="I40" s="439">
        <f t="shared" si="10"/>
        <v>0</v>
      </c>
      <c r="J40" s="439">
        <f t="shared" si="10"/>
        <v>0</v>
      </c>
      <c r="K40" s="439">
        <f t="shared" si="10"/>
        <v>0</v>
      </c>
      <c r="L40" s="439">
        <f t="shared" si="10"/>
        <v>0</v>
      </c>
      <c r="M40" s="439">
        <f t="shared" si="10"/>
        <v>0</v>
      </c>
      <c r="N40" s="439">
        <f t="shared" si="10"/>
        <v>0</v>
      </c>
      <c r="O40" s="439">
        <f t="shared" si="10"/>
        <v>0</v>
      </c>
    </row>
    <row r="41" spans="1:15" x14ac:dyDescent="0.25">
      <c r="A41" s="10">
        <f t="shared" si="1"/>
        <v>34</v>
      </c>
    </row>
    <row r="42" spans="1:15" ht="13.8" thickBot="1" x14ac:dyDescent="0.3">
      <c r="A42" s="10">
        <f t="shared" si="1"/>
        <v>35</v>
      </c>
      <c r="B42" s="246" t="s">
        <v>610</v>
      </c>
      <c r="C42" s="439">
        <f>ROUND(C32*C36,2)</f>
        <v>-4488.3</v>
      </c>
      <c r="D42" s="439">
        <f t="shared" ref="D42:G42" si="11">ROUND(D32*D36,2)</f>
        <v>0</v>
      </c>
      <c r="E42" s="439">
        <f t="shared" si="11"/>
        <v>0</v>
      </c>
      <c r="F42" s="439">
        <f t="shared" si="11"/>
        <v>0</v>
      </c>
      <c r="G42" s="439">
        <f t="shared" si="11"/>
        <v>0</v>
      </c>
      <c r="H42" s="439">
        <f>ROUND(H32*H38,2)</f>
        <v>0</v>
      </c>
      <c r="I42" s="439">
        <f t="shared" ref="I42:O42" si="12">ROUND(I32*I38,2)</f>
        <v>0</v>
      </c>
      <c r="J42" s="439">
        <f t="shared" si="12"/>
        <v>0</v>
      </c>
      <c r="K42" s="439">
        <f t="shared" si="12"/>
        <v>0</v>
      </c>
      <c r="L42" s="439">
        <f t="shared" si="12"/>
        <v>0</v>
      </c>
      <c r="M42" s="439">
        <f t="shared" si="12"/>
        <v>0</v>
      </c>
      <c r="N42" s="439">
        <f t="shared" si="12"/>
        <v>0</v>
      </c>
      <c r="O42" s="439">
        <f t="shared" si="12"/>
        <v>0</v>
      </c>
    </row>
    <row r="43" spans="1:15" x14ac:dyDescent="0.25">
      <c r="A43" s="10">
        <f t="shared" si="1"/>
        <v>36</v>
      </c>
    </row>
    <row r="44" spans="1:15" s="432" customFormat="1" x14ac:dyDescent="0.25">
      <c r="A44" s="10">
        <f t="shared" si="1"/>
        <v>37</v>
      </c>
      <c r="B44" s="432" t="s">
        <v>611</v>
      </c>
    </row>
    <row r="45" spans="1:15" s="435" customFormat="1" x14ac:dyDescent="0.25">
      <c r="A45" s="10">
        <f t="shared" si="1"/>
        <v>38</v>
      </c>
      <c r="B45" s="435" t="s">
        <v>612</v>
      </c>
    </row>
    <row r="46" spans="1:15" s="437" customFormat="1" x14ac:dyDescent="0.25">
      <c r="A46" s="10">
        <f t="shared" si="1"/>
        <v>39</v>
      </c>
      <c r="B46" s="437" t="s">
        <v>613</v>
      </c>
    </row>
    <row r="47" spans="1:15" x14ac:dyDescent="0.25">
      <c r="A47" s="414"/>
    </row>
    <row r="48" spans="1:15" x14ac:dyDescent="0.25">
      <c r="A48" s="10"/>
    </row>
    <row r="49" spans="1:9" x14ac:dyDescent="0.25">
      <c r="A49" s="10"/>
      <c r="I49" s="18"/>
    </row>
    <row r="50" spans="1:9" x14ac:dyDescent="0.25">
      <c r="A50" s="10"/>
    </row>
    <row r="51" spans="1:9" x14ac:dyDescent="0.25">
      <c r="A51" s="10"/>
    </row>
    <row r="52" spans="1:9" x14ac:dyDescent="0.25">
      <c r="A52" s="10"/>
    </row>
    <row r="53" spans="1:9" x14ac:dyDescent="0.25">
      <c r="A53" s="10"/>
    </row>
    <row r="54" spans="1:9" x14ac:dyDescent="0.25">
      <c r="A54" s="10"/>
    </row>
    <row r="55" spans="1:9" x14ac:dyDescent="0.25">
      <c r="A55" s="10"/>
    </row>
    <row r="56" spans="1:9" x14ac:dyDescent="0.25">
      <c r="A56" s="10"/>
    </row>
    <row r="57" spans="1:9" x14ac:dyDescent="0.25">
      <c r="A57" s="10"/>
    </row>
    <row r="58" spans="1:9" x14ac:dyDescent="0.25">
      <c r="A58" s="10"/>
    </row>
    <row r="59" spans="1:9" x14ac:dyDescent="0.25">
      <c r="A59" s="10"/>
    </row>
    <row r="60" spans="1:9" x14ac:dyDescent="0.25">
      <c r="A60" s="10"/>
    </row>
    <row r="61" spans="1:9" x14ac:dyDescent="0.25">
      <c r="A61" s="10"/>
    </row>
    <row r="62" spans="1:9" x14ac:dyDescent="0.25">
      <c r="A62" s="10"/>
    </row>
    <row r="63" spans="1:9" x14ac:dyDescent="0.25">
      <c r="A63" s="10"/>
    </row>
    <row r="64" spans="1:9"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sheetData>
  <printOptions horizontalCentered="1"/>
  <pageMargins left="0.45" right="0.45" top="0.75" bottom="0.75" header="0.3" footer="0.3"/>
  <pageSetup scale="55" orientation="landscape" blackAndWhite="1" horizontalDpi="1200" verticalDpi="1200" r:id="rId1"/>
  <headerFooter>
    <oddHeader>&amp;RAdvice No. 2018-xx
Workpaper No. 9</oddHeader>
    <oddFooter>&amp;L&amp;F
&amp;A&amp;R&amp;D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S91"/>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598</v>
      </c>
      <c r="B3" s="275"/>
      <c r="C3" s="275"/>
      <c r="D3" s="275"/>
      <c r="E3" s="275"/>
      <c r="F3" s="275"/>
      <c r="G3" s="275"/>
      <c r="H3" s="275"/>
      <c r="I3" s="275"/>
      <c r="J3" s="275"/>
      <c r="K3" s="275"/>
      <c r="L3" s="275"/>
      <c r="M3" s="275"/>
      <c r="N3" s="275"/>
    </row>
    <row r="4" spans="1:19" x14ac:dyDescent="0.25">
      <c r="A4" s="275" t="s">
        <v>618</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432" t="s">
        <v>86</v>
      </c>
      <c r="C8" s="433">
        <v>481</v>
      </c>
      <c r="D8" s="433"/>
      <c r="E8" s="433"/>
      <c r="F8" s="433"/>
      <c r="G8" s="433"/>
      <c r="H8" s="433"/>
      <c r="I8" s="433"/>
      <c r="J8" s="433"/>
      <c r="K8" s="433"/>
      <c r="L8" s="433"/>
      <c r="M8" s="433"/>
      <c r="N8" s="433"/>
      <c r="O8" s="433"/>
      <c r="P8" s="434"/>
    </row>
    <row r="9" spans="1:19" x14ac:dyDescent="0.25">
      <c r="A9" s="10">
        <f>A8+1</f>
        <v>2</v>
      </c>
      <c r="B9" s="246" t="s">
        <v>600</v>
      </c>
      <c r="C9" s="36">
        <v>3061.5934073979856</v>
      </c>
      <c r="D9" s="36">
        <v>5823.0945869090301</v>
      </c>
      <c r="E9" s="36">
        <v>6925.5492398239439</v>
      </c>
      <c r="F9" s="36">
        <v>6175.2836368364688</v>
      </c>
      <c r="G9" s="36">
        <v>5131.9223715099652</v>
      </c>
      <c r="H9" s="36">
        <v>4359.0086231289288</v>
      </c>
      <c r="I9" s="36">
        <v>4573.4880380368422</v>
      </c>
      <c r="J9" s="36">
        <v>4227.3267835447095</v>
      </c>
      <c r="K9" s="36">
        <v>5775.4591516246192</v>
      </c>
      <c r="L9" s="36">
        <v>4685.2186030352632</v>
      </c>
      <c r="M9" s="36">
        <v>5233.9793316093655</v>
      </c>
      <c r="N9" s="36">
        <v>5680.0768932225947</v>
      </c>
      <c r="O9" s="36">
        <v>7300.7227407182736</v>
      </c>
      <c r="P9" s="36"/>
    </row>
    <row r="10" spans="1:19" x14ac:dyDescent="0.25">
      <c r="A10" s="10">
        <f t="shared" ref="A10:A46" si="1">A9+1</f>
        <v>3</v>
      </c>
      <c r="B10" s="246" t="s">
        <v>601</v>
      </c>
      <c r="C10" s="18">
        <f t="shared" ref="C10:O10" si="2">C8*C9</f>
        <v>1472626.4289584311</v>
      </c>
      <c r="D10" s="18">
        <f t="shared" si="2"/>
        <v>0</v>
      </c>
      <c r="E10" s="18">
        <f t="shared" si="2"/>
        <v>0</v>
      </c>
      <c r="F10" s="18">
        <f t="shared" si="2"/>
        <v>0</v>
      </c>
      <c r="G10" s="18">
        <f t="shared" si="2"/>
        <v>0</v>
      </c>
      <c r="H10" s="18">
        <f t="shared" si="2"/>
        <v>0</v>
      </c>
      <c r="I10" s="18">
        <f t="shared" si="2"/>
        <v>0</v>
      </c>
      <c r="J10" s="18">
        <f t="shared" si="2"/>
        <v>0</v>
      </c>
      <c r="K10" s="18">
        <f t="shared" si="2"/>
        <v>0</v>
      </c>
      <c r="L10" s="18">
        <f t="shared" si="2"/>
        <v>0</v>
      </c>
      <c r="M10" s="18">
        <f t="shared" si="2"/>
        <v>0</v>
      </c>
      <c r="N10" s="18">
        <f t="shared" si="2"/>
        <v>0</v>
      </c>
      <c r="O10" s="18">
        <f t="shared" si="2"/>
        <v>0</v>
      </c>
      <c r="P10" s="18"/>
    </row>
    <row r="11" spans="1:19" x14ac:dyDescent="0.25">
      <c r="A11" s="10">
        <f t="shared" si="1"/>
        <v>4</v>
      </c>
    </row>
    <row r="12" spans="1:19" x14ac:dyDescent="0.25">
      <c r="A12" s="10">
        <f t="shared" si="1"/>
        <v>5</v>
      </c>
      <c r="B12" s="432" t="s">
        <v>615</v>
      </c>
      <c r="C12" s="433">
        <v>15963.313458262352</v>
      </c>
      <c r="D12" s="433"/>
      <c r="E12" s="433"/>
      <c r="F12" s="433"/>
      <c r="G12" s="433"/>
      <c r="H12" s="433"/>
      <c r="I12" s="433"/>
      <c r="J12" s="433"/>
      <c r="K12" s="433"/>
      <c r="L12" s="433"/>
      <c r="M12" s="433"/>
      <c r="N12" s="433"/>
      <c r="O12" s="433"/>
      <c r="P12" s="434"/>
    </row>
    <row r="13" spans="1:19" x14ac:dyDescent="0.25">
      <c r="A13" s="10">
        <f t="shared" si="1"/>
        <v>6</v>
      </c>
      <c r="B13" s="246" t="s">
        <v>586</v>
      </c>
      <c r="C13" s="36">
        <v>11.56</v>
      </c>
      <c r="D13" s="36">
        <v>11.56</v>
      </c>
      <c r="E13" s="36">
        <v>11.56</v>
      </c>
      <c r="F13" s="36">
        <v>11.56</v>
      </c>
      <c r="G13" s="36">
        <v>7.7</v>
      </c>
      <c r="H13" s="36">
        <v>7.7</v>
      </c>
      <c r="I13" s="36">
        <v>7.7</v>
      </c>
      <c r="J13" s="36">
        <v>7.7</v>
      </c>
      <c r="K13" s="36">
        <v>7.7</v>
      </c>
      <c r="L13" s="36">
        <v>7.7</v>
      </c>
      <c r="M13" s="36">
        <v>11.56</v>
      </c>
      <c r="N13" s="36">
        <v>11.56</v>
      </c>
      <c r="O13" s="36">
        <v>11.56</v>
      </c>
      <c r="P13" s="28"/>
    </row>
    <row r="14" spans="1:19" x14ac:dyDescent="0.25">
      <c r="A14" s="10">
        <f t="shared" si="1"/>
        <v>7</v>
      </c>
      <c r="B14" s="246" t="s">
        <v>602</v>
      </c>
      <c r="C14" s="18">
        <f t="shared" ref="C14:O14" si="3">C12*C13</f>
        <v>184535.9035775128</v>
      </c>
      <c r="D14" s="18">
        <f t="shared" si="3"/>
        <v>0</v>
      </c>
      <c r="E14" s="18">
        <f t="shared" si="3"/>
        <v>0</v>
      </c>
      <c r="F14" s="18">
        <f t="shared" si="3"/>
        <v>0</v>
      </c>
      <c r="G14" s="18">
        <f t="shared" si="3"/>
        <v>0</v>
      </c>
      <c r="H14" s="18">
        <f t="shared" si="3"/>
        <v>0</v>
      </c>
      <c r="I14" s="18">
        <f t="shared" si="3"/>
        <v>0</v>
      </c>
      <c r="J14" s="18">
        <f t="shared" si="3"/>
        <v>0</v>
      </c>
      <c r="K14" s="18">
        <f t="shared" si="3"/>
        <v>0</v>
      </c>
      <c r="L14" s="18">
        <f t="shared" si="3"/>
        <v>0</v>
      </c>
      <c r="M14" s="18">
        <f t="shared" si="3"/>
        <v>0</v>
      </c>
      <c r="N14" s="18">
        <f t="shared" si="3"/>
        <v>0</v>
      </c>
      <c r="O14" s="18">
        <f t="shared" si="3"/>
        <v>0</v>
      </c>
      <c r="P14" s="18"/>
    </row>
    <row r="15" spans="1:19" x14ac:dyDescent="0.25">
      <c r="A15" s="10">
        <f t="shared" si="1"/>
        <v>8</v>
      </c>
    </row>
    <row r="16" spans="1:19" x14ac:dyDescent="0.25">
      <c r="A16" s="10">
        <f t="shared" si="1"/>
        <v>9</v>
      </c>
      <c r="B16" s="432" t="s">
        <v>616</v>
      </c>
      <c r="C16" s="433">
        <v>0</v>
      </c>
      <c r="D16" s="433">
        <v>0</v>
      </c>
      <c r="E16" s="433">
        <v>0</v>
      </c>
      <c r="F16" s="433">
        <v>0</v>
      </c>
      <c r="G16" s="433">
        <v>0</v>
      </c>
      <c r="H16" s="433">
        <v>0</v>
      </c>
      <c r="I16" s="433">
        <v>0</v>
      </c>
      <c r="J16" s="433">
        <v>0</v>
      </c>
      <c r="K16" s="433">
        <v>0</v>
      </c>
      <c r="L16" s="433">
        <v>0</v>
      </c>
      <c r="M16" s="433">
        <v>0</v>
      </c>
      <c r="N16" s="433">
        <v>0</v>
      </c>
      <c r="O16" s="433">
        <v>0</v>
      </c>
    </row>
    <row r="17" spans="1:16" x14ac:dyDescent="0.25">
      <c r="A17" s="10">
        <f t="shared" si="1"/>
        <v>10</v>
      </c>
      <c r="B17" s="246" t="s">
        <v>586</v>
      </c>
      <c r="C17" s="36">
        <v>11.56</v>
      </c>
      <c r="D17" s="36">
        <v>11.56</v>
      </c>
      <c r="E17" s="36">
        <v>11.56</v>
      </c>
      <c r="F17" s="36">
        <v>11.56</v>
      </c>
      <c r="G17" s="36">
        <v>7.7</v>
      </c>
      <c r="H17" s="36">
        <v>7.7</v>
      </c>
      <c r="I17" s="36">
        <v>7.7</v>
      </c>
      <c r="J17" s="36">
        <v>7.7</v>
      </c>
      <c r="K17" s="36">
        <v>7.7</v>
      </c>
      <c r="L17" s="36">
        <v>7.7</v>
      </c>
      <c r="M17" s="36">
        <v>11.56</v>
      </c>
      <c r="N17" s="36">
        <v>11.56</v>
      </c>
      <c r="O17" s="36">
        <v>11.56</v>
      </c>
    </row>
    <row r="18" spans="1:16" x14ac:dyDescent="0.25">
      <c r="A18" s="10">
        <f t="shared" si="1"/>
        <v>11</v>
      </c>
      <c r="B18" s="246" t="s">
        <v>602</v>
      </c>
      <c r="C18" s="18">
        <f t="shared" ref="C18:O18" si="4">C16*C17</f>
        <v>0</v>
      </c>
      <c r="D18" s="18">
        <f t="shared" si="4"/>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 t="shared" si="4"/>
        <v>0</v>
      </c>
      <c r="O18" s="18">
        <f t="shared" si="4"/>
        <v>0</v>
      </c>
    </row>
    <row r="19" spans="1:16" x14ac:dyDescent="0.25">
      <c r="A19" s="10">
        <f t="shared" si="1"/>
        <v>12</v>
      </c>
    </row>
    <row r="20" spans="1:16" x14ac:dyDescent="0.25">
      <c r="A20" s="10">
        <f t="shared" si="1"/>
        <v>13</v>
      </c>
      <c r="B20" s="246" t="s">
        <v>567</v>
      </c>
      <c r="C20" s="18">
        <f>C14+C18</f>
        <v>184535.9035775128</v>
      </c>
      <c r="D20" s="18">
        <f t="shared" ref="D20:M20" si="5">D14+D18</f>
        <v>0</v>
      </c>
      <c r="E20" s="18">
        <f t="shared" si="5"/>
        <v>0</v>
      </c>
      <c r="F20" s="18">
        <f t="shared" si="5"/>
        <v>0</v>
      </c>
      <c r="G20" s="18">
        <f t="shared" si="5"/>
        <v>0</v>
      </c>
      <c r="H20" s="18">
        <f t="shared" si="5"/>
        <v>0</v>
      </c>
      <c r="I20" s="18">
        <f t="shared" si="5"/>
        <v>0</v>
      </c>
      <c r="J20" s="18">
        <f t="shared" si="5"/>
        <v>0</v>
      </c>
      <c r="K20" s="18">
        <f t="shared" si="5"/>
        <v>0</v>
      </c>
      <c r="L20" s="18">
        <f t="shared" si="5"/>
        <v>0</v>
      </c>
      <c r="M20" s="18">
        <f t="shared" si="5"/>
        <v>0</v>
      </c>
      <c r="N20" s="18">
        <f>N14+N18</f>
        <v>0</v>
      </c>
      <c r="O20" s="18">
        <f>O14+O18</f>
        <v>0</v>
      </c>
    </row>
    <row r="21" spans="1:16" x14ac:dyDescent="0.25">
      <c r="A21" s="10">
        <f t="shared" si="1"/>
        <v>14</v>
      </c>
    </row>
    <row r="22" spans="1:16" x14ac:dyDescent="0.25">
      <c r="A22" s="10">
        <f t="shared" si="1"/>
        <v>15</v>
      </c>
      <c r="B22" s="246" t="s">
        <v>568</v>
      </c>
      <c r="C22" s="18">
        <f>C10-C20</f>
        <v>1288090.5253809183</v>
      </c>
      <c r="D22" s="18">
        <f t="shared" ref="D22:O22" si="6">D10-D20</f>
        <v>0</v>
      </c>
      <c r="E22" s="18">
        <f t="shared" si="6"/>
        <v>0</v>
      </c>
      <c r="F22" s="18">
        <f t="shared" si="6"/>
        <v>0</v>
      </c>
      <c r="G22" s="18">
        <f t="shared" si="6"/>
        <v>0</v>
      </c>
      <c r="H22" s="18">
        <f t="shared" si="6"/>
        <v>0</v>
      </c>
      <c r="I22" s="18">
        <f t="shared" si="6"/>
        <v>0</v>
      </c>
      <c r="J22" s="18">
        <f t="shared" si="6"/>
        <v>0</v>
      </c>
      <c r="K22" s="18">
        <f t="shared" si="6"/>
        <v>0</v>
      </c>
      <c r="L22" s="18">
        <f t="shared" si="6"/>
        <v>0</v>
      </c>
      <c r="M22" s="18">
        <f t="shared" si="6"/>
        <v>0</v>
      </c>
      <c r="N22" s="18">
        <f t="shared" si="6"/>
        <v>0</v>
      </c>
      <c r="O22" s="18">
        <f t="shared" si="6"/>
        <v>0</v>
      </c>
      <c r="P22" s="18"/>
    </row>
    <row r="23" spans="1:16" x14ac:dyDescent="0.25">
      <c r="A23" s="10">
        <f t="shared" si="1"/>
        <v>16</v>
      </c>
      <c r="C23" s="18"/>
      <c r="D23" s="18"/>
      <c r="E23" s="18"/>
      <c r="F23" s="18"/>
      <c r="G23" s="18"/>
      <c r="H23" s="18"/>
      <c r="I23" s="18"/>
      <c r="J23" s="18"/>
      <c r="K23" s="18"/>
      <c r="L23" s="18"/>
      <c r="M23" s="18"/>
      <c r="N23" s="18"/>
      <c r="O23" s="18"/>
      <c r="P23" s="18"/>
    </row>
    <row r="24" spans="1:16" x14ac:dyDescent="0.25">
      <c r="A24" s="10">
        <f t="shared" si="1"/>
        <v>17</v>
      </c>
      <c r="B24" s="246" t="s">
        <v>603</v>
      </c>
      <c r="C24" s="18">
        <v>-385.39974556518763</v>
      </c>
      <c r="D24" s="18">
        <v>175.29987033163283</v>
      </c>
      <c r="E24" s="18">
        <v>175.29987033163283</v>
      </c>
      <c r="F24" s="18">
        <v>175.29987033163283</v>
      </c>
      <c r="G24" s="18">
        <v>175.29987033163283</v>
      </c>
      <c r="H24" s="18">
        <v>175.29987033163283</v>
      </c>
      <c r="I24" s="18">
        <v>175.29987033163283</v>
      </c>
      <c r="J24" s="18">
        <v>175.29987033163283</v>
      </c>
      <c r="K24" s="18">
        <v>175.29987033163283</v>
      </c>
      <c r="L24" s="18">
        <v>175.29987033163283</v>
      </c>
      <c r="M24" s="18">
        <v>175.29987033163283</v>
      </c>
      <c r="N24" s="18">
        <v>175.29987033163283</v>
      </c>
      <c r="O24" s="18">
        <v>175.29987033163283</v>
      </c>
      <c r="P24" s="36"/>
    </row>
    <row r="25" spans="1:16" x14ac:dyDescent="0.25">
      <c r="A25" s="10">
        <f t="shared" si="1"/>
        <v>18</v>
      </c>
    </row>
    <row r="26" spans="1:16" x14ac:dyDescent="0.25">
      <c r="A26" s="10">
        <f t="shared" si="1"/>
        <v>19</v>
      </c>
      <c r="B26" s="246" t="s">
        <v>604</v>
      </c>
      <c r="C26" s="18">
        <f>C22+C24</f>
        <v>1287705.1256353531</v>
      </c>
      <c r="D26" s="18">
        <f t="shared" ref="D26:O26" si="7">C26+D22+D24</f>
        <v>1287880.4255056847</v>
      </c>
      <c r="E26" s="18">
        <f t="shared" si="7"/>
        <v>1288055.7253760162</v>
      </c>
      <c r="F26" s="18">
        <f t="shared" si="7"/>
        <v>1288231.0252463478</v>
      </c>
      <c r="G26" s="18">
        <f t="shared" si="7"/>
        <v>1288406.3251166793</v>
      </c>
      <c r="H26" s="18">
        <f t="shared" si="7"/>
        <v>1288581.6249870108</v>
      </c>
      <c r="I26" s="18">
        <f t="shared" si="7"/>
        <v>1288756.9248573424</v>
      </c>
      <c r="J26" s="18">
        <f t="shared" si="7"/>
        <v>1288932.2247276739</v>
      </c>
      <c r="K26" s="18">
        <f t="shared" si="7"/>
        <v>1289107.5245980055</v>
      </c>
      <c r="L26" s="18">
        <f t="shared" si="7"/>
        <v>1289282.824468337</v>
      </c>
      <c r="M26" s="18">
        <f t="shared" si="7"/>
        <v>1289458.1243386685</v>
      </c>
      <c r="N26" s="18">
        <f t="shared" si="7"/>
        <v>1289633.4242090001</v>
      </c>
      <c r="O26" s="18">
        <f t="shared" si="7"/>
        <v>1289808.7240793316</v>
      </c>
    </row>
    <row r="27" spans="1:16" x14ac:dyDescent="0.25">
      <c r="A27" s="10">
        <f t="shared" si="1"/>
        <v>20</v>
      </c>
    </row>
    <row r="28" spans="1:16" x14ac:dyDescent="0.25">
      <c r="A28" s="10">
        <f t="shared" si="1"/>
        <v>21</v>
      </c>
      <c r="B28" s="435" t="s">
        <v>590</v>
      </c>
      <c r="C28" s="440">
        <v>-0.04</v>
      </c>
      <c r="D28" s="440">
        <v>-0.04</v>
      </c>
      <c r="E28" s="440">
        <v>-0.04</v>
      </c>
      <c r="F28" s="440">
        <v>-0.04</v>
      </c>
      <c r="G28" s="440">
        <v>-0.04</v>
      </c>
      <c r="H28" s="440">
        <v>0</v>
      </c>
      <c r="I28" s="440">
        <v>0</v>
      </c>
      <c r="J28" s="440">
        <v>0</v>
      </c>
      <c r="K28" s="440">
        <v>0</v>
      </c>
      <c r="L28" s="440">
        <v>0</v>
      </c>
      <c r="M28" s="440">
        <v>0</v>
      </c>
      <c r="N28" s="440">
        <v>0</v>
      </c>
      <c r="O28" s="440">
        <v>0</v>
      </c>
    </row>
    <row r="29" spans="1:16" x14ac:dyDescent="0.25">
      <c r="A29" s="10">
        <f t="shared" si="1"/>
        <v>22</v>
      </c>
      <c r="C29" s="27"/>
      <c r="D29" s="27"/>
      <c r="E29" s="27"/>
      <c r="F29" s="27"/>
      <c r="G29" s="27"/>
      <c r="H29" s="27"/>
      <c r="I29" s="27"/>
      <c r="J29" s="27"/>
      <c r="K29" s="27"/>
      <c r="L29" s="27"/>
      <c r="M29" s="27"/>
      <c r="N29" s="27"/>
      <c r="O29" s="27"/>
    </row>
    <row r="30" spans="1:16" x14ac:dyDescent="0.25">
      <c r="A30" s="10">
        <f t="shared" si="1"/>
        <v>23</v>
      </c>
      <c r="B30" s="435" t="s">
        <v>617</v>
      </c>
      <c r="C30" s="440">
        <v>0</v>
      </c>
      <c r="D30" s="440">
        <v>0</v>
      </c>
      <c r="E30" s="440">
        <v>0</v>
      </c>
      <c r="F30" s="440">
        <v>0</v>
      </c>
      <c r="G30" s="440">
        <v>0</v>
      </c>
      <c r="H30" s="440">
        <v>0</v>
      </c>
      <c r="I30" s="440">
        <v>0</v>
      </c>
      <c r="J30" s="440">
        <v>0</v>
      </c>
      <c r="K30" s="440">
        <v>0</v>
      </c>
      <c r="L30" s="440">
        <v>0</v>
      </c>
      <c r="M30" s="440">
        <v>0</v>
      </c>
      <c r="N30" s="440">
        <v>0</v>
      </c>
      <c r="O30" s="440">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292</v>
      </c>
      <c r="C32" s="18">
        <f>(C12*C28)+(C16*C30)</f>
        <v>-638.53253833049405</v>
      </c>
      <c r="D32" s="18">
        <f>(D12*D28)+(D16*D30)</f>
        <v>0</v>
      </c>
      <c r="E32" s="18">
        <f t="shared" ref="E32:O32" si="8">(E12*E28)+(E16*E30)</f>
        <v>0</v>
      </c>
      <c r="F32" s="18">
        <f t="shared" si="8"/>
        <v>0</v>
      </c>
      <c r="G32" s="18">
        <f t="shared" si="8"/>
        <v>0</v>
      </c>
      <c r="H32" s="18">
        <f t="shared" si="8"/>
        <v>0</v>
      </c>
      <c r="I32" s="18">
        <f t="shared" si="8"/>
        <v>0</v>
      </c>
      <c r="J32" s="18">
        <f t="shared" si="8"/>
        <v>0</v>
      </c>
      <c r="K32" s="18">
        <f t="shared" si="8"/>
        <v>0</v>
      </c>
      <c r="L32" s="18">
        <f t="shared" si="8"/>
        <v>0</v>
      </c>
      <c r="M32" s="18">
        <f t="shared" si="8"/>
        <v>0</v>
      </c>
      <c r="N32" s="18">
        <f t="shared" si="8"/>
        <v>0</v>
      </c>
      <c r="O32" s="18">
        <f t="shared" si="8"/>
        <v>0</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246" t="s">
        <v>606</v>
      </c>
      <c r="C34" s="18">
        <f>C26-C32</f>
        <v>1288343.6581736836</v>
      </c>
      <c r="D34" s="18">
        <f>C34+D22+D24-D32</f>
        <v>1288518.9580440151</v>
      </c>
      <c r="E34" s="18">
        <f t="shared" ref="E34:N34" si="9">D34+E22+E24-E32</f>
        <v>1288694.2579143466</v>
      </c>
      <c r="F34" s="18">
        <f t="shared" si="9"/>
        <v>1288869.5577846782</v>
      </c>
      <c r="G34" s="18">
        <f t="shared" si="9"/>
        <v>1289044.8576550097</v>
      </c>
      <c r="H34" s="18">
        <f t="shared" si="9"/>
        <v>1289220.1575253413</v>
      </c>
      <c r="I34" s="18">
        <f t="shared" si="9"/>
        <v>1289395.4573956728</v>
      </c>
      <c r="J34" s="18">
        <f t="shared" si="9"/>
        <v>1289570.7572660043</v>
      </c>
      <c r="K34" s="18">
        <f t="shared" si="9"/>
        <v>1289746.0571363359</v>
      </c>
      <c r="L34" s="18">
        <f t="shared" si="9"/>
        <v>1289921.3570066674</v>
      </c>
      <c r="M34" s="18">
        <f t="shared" si="9"/>
        <v>1290096.656876999</v>
      </c>
      <c r="N34" s="18">
        <f t="shared" si="9"/>
        <v>1290271.9567473305</v>
      </c>
      <c r="O34" s="18">
        <f>N34+O22+O24-O32</f>
        <v>1290447.256617662</v>
      </c>
    </row>
    <row r="35" spans="1:15" x14ac:dyDescent="0.25">
      <c r="A35" s="10">
        <f t="shared" si="1"/>
        <v>28</v>
      </c>
      <c r="C35" s="18"/>
      <c r="D35" s="18"/>
      <c r="E35" s="18"/>
      <c r="F35" s="18"/>
      <c r="G35" s="18"/>
      <c r="H35" s="18"/>
      <c r="I35" s="18"/>
      <c r="J35" s="18"/>
      <c r="K35" s="18"/>
      <c r="L35" s="18"/>
      <c r="M35" s="18"/>
      <c r="N35" s="18"/>
      <c r="O35" s="18"/>
    </row>
    <row r="36" spans="1:15" x14ac:dyDescent="0.25">
      <c r="A36" s="10">
        <f t="shared" si="1"/>
        <v>29</v>
      </c>
      <c r="B36" s="437" t="s">
        <v>607</v>
      </c>
      <c r="C36" s="438">
        <v>0.95437899999999998</v>
      </c>
      <c r="D36" s="438">
        <v>0.95437899999999998</v>
      </c>
      <c r="E36" s="438">
        <v>0.95437899999999998</v>
      </c>
      <c r="F36" s="438">
        <v>0.95437899999999998</v>
      </c>
      <c r="G36" s="438">
        <v>0.95437899999999998</v>
      </c>
      <c r="H36" s="438">
        <v>0.95437899999999998</v>
      </c>
      <c r="I36" s="438">
        <v>0.95437899999999998</v>
      </c>
      <c r="J36" s="438">
        <v>0.95437899999999998</v>
      </c>
      <c r="K36" s="438">
        <v>0.95437899999999998</v>
      </c>
      <c r="L36" s="438">
        <v>0.95437899999999998</v>
      </c>
      <c r="M36" s="438">
        <v>0.95437899999999998</v>
      </c>
      <c r="N36" s="438">
        <v>0.95437899999999998</v>
      </c>
      <c r="O36" s="438">
        <v>0.95437899999999998</v>
      </c>
    </row>
    <row r="37" spans="1:15" x14ac:dyDescent="0.25">
      <c r="A37" s="10">
        <f t="shared" si="1"/>
        <v>30</v>
      </c>
      <c r="C37" s="28"/>
      <c r="D37" s="28"/>
      <c r="E37" s="28"/>
      <c r="F37" s="28"/>
      <c r="G37" s="28"/>
      <c r="H37" s="28"/>
      <c r="I37" s="28"/>
      <c r="J37" s="28"/>
      <c r="K37" s="28"/>
      <c r="L37" s="28"/>
      <c r="M37" s="28"/>
      <c r="N37" s="28"/>
      <c r="O37" s="28"/>
    </row>
    <row r="38" spans="1:15" x14ac:dyDescent="0.25">
      <c r="A38" s="10">
        <f t="shared" si="1"/>
        <v>31</v>
      </c>
      <c r="B38" s="437" t="s">
        <v>608</v>
      </c>
      <c r="C38" s="438">
        <v>0.95238599999999995</v>
      </c>
      <c r="D38" s="438">
        <v>0.95238599999999995</v>
      </c>
      <c r="E38" s="438">
        <v>0.95238599999999995</v>
      </c>
      <c r="F38" s="438">
        <v>0.95238599999999995</v>
      </c>
      <c r="G38" s="438">
        <v>0.95238599999999995</v>
      </c>
      <c r="H38" s="438">
        <v>0.95238599999999995</v>
      </c>
      <c r="I38" s="438">
        <v>0.95238599999999995</v>
      </c>
      <c r="J38" s="438">
        <v>0.95238599999999995</v>
      </c>
      <c r="K38" s="438">
        <v>0.95238599999999995</v>
      </c>
      <c r="L38" s="438">
        <v>0.95238599999999995</v>
      </c>
      <c r="M38" s="438">
        <v>0.95238599999999995</v>
      </c>
      <c r="N38" s="438">
        <v>0.95238599999999995</v>
      </c>
      <c r="O38" s="438">
        <v>0.95238599999999995</v>
      </c>
    </row>
    <row r="39" spans="1:15" x14ac:dyDescent="0.25">
      <c r="A39" s="10">
        <f t="shared" si="1"/>
        <v>32</v>
      </c>
      <c r="C39" s="28"/>
      <c r="D39" s="28"/>
      <c r="E39" s="28"/>
      <c r="F39" s="28"/>
      <c r="G39" s="28"/>
      <c r="H39" s="28"/>
      <c r="I39" s="28"/>
      <c r="J39" s="28"/>
      <c r="K39" s="28"/>
      <c r="L39" s="28"/>
      <c r="M39" s="28"/>
      <c r="N39" s="28"/>
      <c r="O39" s="28"/>
    </row>
    <row r="40" spans="1:15" ht="13.8" thickBot="1" x14ac:dyDescent="0.3">
      <c r="A40" s="10">
        <f t="shared" si="1"/>
        <v>33</v>
      </c>
      <c r="B40" s="246" t="s">
        <v>609</v>
      </c>
      <c r="C40" s="439">
        <f>ROUND(C22*C38,2)</f>
        <v>1226759.3799999999</v>
      </c>
      <c r="D40" s="439">
        <f t="shared" ref="D40:O40" si="10">ROUND(D22*D38,2)</f>
        <v>0</v>
      </c>
      <c r="E40" s="439">
        <f t="shared" si="10"/>
        <v>0</v>
      </c>
      <c r="F40" s="439">
        <f t="shared" si="10"/>
        <v>0</v>
      </c>
      <c r="G40" s="439">
        <f t="shared" si="10"/>
        <v>0</v>
      </c>
      <c r="H40" s="439">
        <f t="shared" si="10"/>
        <v>0</v>
      </c>
      <c r="I40" s="439">
        <f t="shared" si="10"/>
        <v>0</v>
      </c>
      <c r="J40" s="439">
        <f t="shared" si="10"/>
        <v>0</v>
      </c>
      <c r="K40" s="439">
        <f t="shared" si="10"/>
        <v>0</v>
      </c>
      <c r="L40" s="439">
        <f t="shared" si="10"/>
        <v>0</v>
      </c>
      <c r="M40" s="439">
        <f t="shared" si="10"/>
        <v>0</v>
      </c>
      <c r="N40" s="439">
        <f t="shared" si="10"/>
        <v>0</v>
      </c>
      <c r="O40" s="439">
        <f t="shared" si="10"/>
        <v>0</v>
      </c>
    </row>
    <row r="41" spans="1:15" x14ac:dyDescent="0.25">
      <c r="A41" s="10">
        <f t="shared" si="1"/>
        <v>34</v>
      </c>
    </row>
    <row r="42" spans="1:15" ht="13.8" thickBot="1" x14ac:dyDescent="0.3">
      <c r="A42" s="10">
        <f t="shared" si="1"/>
        <v>35</v>
      </c>
      <c r="B42" s="246" t="s">
        <v>610</v>
      </c>
      <c r="C42" s="439">
        <f>ROUND(C32*C36,2)</f>
        <v>-609.4</v>
      </c>
      <c r="D42" s="439">
        <f t="shared" ref="D42:G42" si="11">ROUND(D32*D36,2)</f>
        <v>0</v>
      </c>
      <c r="E42" s="439">
        <f t="shared" si="11"/>
        <v>0</v>
      </c>
      <c r="F42" s="439">
        <f t="shared" si="11"/>
        <v>0</v>
      </c>
      <c r="G42" s="439">
        <f t="shared" si="11"/>
        <v>0</v>
      </c>
      <c r="H42" s="439">
        <f>ROUND(H32*H38,2)</f>
        <v>0</v>
      </c>
      <c r="I42" s="439">
        <f t="shared" ref="I42:O42" si="12">ROUND(I32*I38,2)</f>
        <v>0</v>
      </c>
      <c r="J42" s="439">
        <f t="shared" si="12"/>
        <v>0</v>
      </c>
      <c r="K42" s="439">
        <f t="shared" si="12"/>
        <v>0</v>
      </c>
      <c r="L42" s="439">
        <f t="shared" si="12"/>
        <v>0</v>
      </c>
      <c r="M42" s="439">
        <f t="shared" si="12"/>
        <v>0</v>
      </c>
      <c r="N42" s="439">
        <f t="shared" si="12"/>
        <v>0</v>
      </c>
      <c r="O42" s="439">
        <f t="shared" si="12"/>
        <v>0</v>
      </c>
    </row>
    <row r="43" spans="1:15" x14ac:dyDescent="0.25">
      <c r="A43" s="10">
        <f t="shared" si="1"/>
        <v>36</v>
      </c>
    </row>
    <row r="44" spans="1:15" s="432" customFormat="1" x14ac:dyDescent="0.25">
      <c r="A44" s="10">
        <f t="shared" si="1"/>
        <v>37</v>
      </c>
      <c r="B44" s="432" t="s">
        <v>611</v>
      </c>
    </row>
    <row r="45" spans="1:15" s="435" customFormat="1" x14ac:dyDescent="0.25">
      <c r="A45" s="10">
        <f t="shared" si="1"/>
        <v>38</v>
      </c>
      <c r="B45" s="435" t="s">
        <v>612</v>
      </c>
    </row>
    <row r="46" spans="1:15" s="437" customFormat="1" x14ac:dyDescent="0.25">
      <c r="A46" s="10">
        <f t="shared" si="1"/>
        <v>39</v>
      </c>
      <c r="B46" s="437" t="s">
        <v>613</v>
      </c>
    </row>
    <row r="47" spans="1:15" x14ac:dyDescent="0.25">
      <c r="A47" s="414"/>
    </row>
    <row r="48" spans="1:15" x14ac:dyDescent="0.25">
      <c r="A48" s="10"/>
    </row>
    <row r="49" spans="1:9" x14ac:dyDescent="0.25">
      <c r="A49" s="10"/>
      <c r="I49" s="18"/>
    </row>
    <row r="50" spans="1:9" x14ac:dyDescent="0.25">
      <c r="A50" s="10"/>
    </row>
    <row r="51" spans="1:9" x14ac:dyDescent="0.25">
      <c r="A51" s="10"/>
    </row>
    <row r="52" spans="1:9" x14ac:dyDescent="0.25">
      <c r="A52" s="10"/>
    </row>
    <row r="53" spans="1:9" x14ac:dyDescent="0.25">
      <c r="A53" s="10"/>
    </row>
    <row r="54" spans="1:9" x14ac:dyDescent="0.25">
      <c r="A54" s="10"/>
    </row>
    <row r="55" spans="1:9" x14ac:dyDescent="0.25">
      <c r="A55" s="10"/>
    </row>
    <row r="56" spans="1:9" x14ac:dyDescent="0.25">
      <c r="A56" s="10"/>
    </row>
    <row r="57" spans="1:9" x14ac:dyDescent="0.25">
      <c r="A57" s="10"/>
    </row>
    <row r="58" spans="1:9" x14ac:dyDescent="0.25">
      <c r="A58" s="10"/>
    </row>
    <row r="59" spans="1:9" x14ac:dyDescent="0.25">
      <c r="A59" s="10"/>
    </row>
    <row r="60" spans="1:9" x14ac:dyDescent="0.25">
      <c r="A60" s="10"/>
    </row>
    <row r="61" spans="1:9" x14ac:dyDescent="0.25">
      <c r="A61" s="10"/>
    </row>
    <row r="62" spans="1:9" x14ac:dyDescent="0.25">
      <c r="A62" s="10"/>
    </row>
    <row r="63" spans="1:9" x14ac:dyDescent="0.25">
      <c r="A63" s="10"/>
    </row>
    <row r="64" spans="1:9"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sheetData>
  <printOptions horizontalCentered="1"/>
  <pageMargins left="0.45" right="0.45" top="0.75" bottom="0.75" header="0.3" footer="0.3"/>
  <pageSetup scale="55" orientation="landscape" blackAndWhite="1" horizontalDpi="1200" verticalDpi="1200" r:id="rId1"/>
  <headerFooter>
    <oddHeader>&amp;RAdvice No. 2018-xx
Workpaper No. 10</oddHeader>
    <oddFooter>&amp;L&amp;F
&amp;A&amp;R&amp;D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S73"/>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619</v>
      </c>
      <c r="B3" s="275"/>
      <c r="C3" s="275"/>
      <c r="D3" s="275"/>
      <c r="E3" s="275"/>
      <c r="F3" s="275"/>
      <c r="G3" s="275"/>
      <c r="H3" s="275"/>
      <c r="I3" s="275"/>
      <c r="J3" s="275"/>
      <c r="K3" s="275"/>
      <c r="L3" s="275"/>
      <c r="M3" s="275"/>
      <c r="N3" s="275"/>
    </row>
    <row r="4" spans="1:19" x14ac:dyDescent="0.25">
      <c r="A4" s="275" t="s">
        <v>288</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432" t="s">
        <v>564</v>
      </c>
      <c r="C8" s="433">
        <v>18856882.760000002</v>
      </c>
      <c r="D8" s="433"/>
      <c r="E8" s="433"/>
      <c r="F8" s="433"/>
      <c r="G8" s="433"/>
      <c r="H8" s="433"/>
      <c r="I8" s="433"/>
      <c r="J8" s="433"/>
      <c r="K8" s="433"/>
      <c r="L8" s="433"/>
      <c r="M8" s="433"/>
      <c r="N8" s="433"/>
      <c r="O8" s="433"/>
      <c r="P8" s="434"/>
    </row>
    <row r="9" spans="1:19" x14ac:dyDescent="0.25">
      <c r="A9" s="10">
        <f>A8+1</f>
        <v>2</v>
      </c>
    </row>
    <row r="10" spans="1:19" x14ac:dyDescent="0.25">
      <c r="A10" s="10">
        <f t="shared" ref="A10:A28" si="1">A9+1</f>
        <v>3</v>
      </c>
      <c r="B10" s="432" t="s">
        <v>566</v>
      </c>
      <c r="C10" s="433">
        <v>0</v>
      </c>
      <c r="D10" s="433">
        <v>0</v>
      </c>
      <c r="E10" s="433">
        <v>0</v>
      </c>
      <c r="F10" s="433">
        <v>0</v>
      </c>
      <c r="G10" s="433">
        <v>0</v>
      </c>
      <c r="H10" s="433">
        <v>0</v>
      </c>
      <c r="I10" s="433">
        <v>0</v>
      </c>
      <c r="J10" s="433">
        <v>0</v>
      </c>
      <c r="K10" s="433">
        <v>0</v>
      </c>
      <c r="L10" s="433">
        <v>0</v>
      </c>
      <c r="M10" s="433">
        <v>0</v>
      </c>
      <c r="N10" s="433">
        <v>0</v>
      </c>
      <c r="O10" s="433">
        <v>0</v>
      </c>
    </row>
    <row r="11" spans="1:19" x14ac:dyDescent="0.25">
      <c r="A11" s="10">
        <f t="shared" si="1"/>
        <v>4</v>
      </c>
      <c r="C11" s="18"/>
      <c r="D11" s="18"/>
      <c r="E11" s="18"/>
      <c r="F11" s="18"/>
      <c r="G11" s="18"/>
      <c r="H11" s="18"/>
      <c r="I11" s="18"/>
      <c r="J11" s="18"/>
      <c r="K11" s="18"/>
      <c r="L11" s="18"/>
      <c r="M11" s="18"/>
      <c r="N11" s="18"/>
      <c r="O11" s="18"/>
      <c r="P11" s="18"/>
    </row>
    <row r="12" spans="1:19" x14ac:dyDescent="0.25">
      <c r="A12" s="10">
        <f t="shared" si="1"/>
        <v>5</v>
      </c>
      <c r="B12" s="246" t="s">
        <v>603</v>
      </c>
      <c r="C12" s="18">
        <v>-40.18143303371297</v>
      </c>
      <c r="D12" s="18">
        <v>-81.126408737900292</v>
      </c>
      <c r="E12" s="18">
        <v>-81.126408737900292</v>
      </c>
      <c r="F12" s="18">
        <v>-81.126408737900292</v>
      </c>
      <c r="G12" s="18">
        <v>-81.126408737900292</v>
      </c>
      <c r="H12" s="18">
        <v>-81.126408737900292</v>
      </c>
      <c r="I12" s="18">
        <v>-81.126408737900292</v>
      </c>
      <c r="J12" s="18">
        <v>-81.126408737900292</v>
      </c>
      <c r="K12" s="18">
        <v>-81.126408737900292</v>
      </c>
      <c r="L12" s="18">
        <v>-81.126408737900292</v>
      </c>
      <c r="M12" s="18">
        <v>-81.126408737900292</v>
      </c>
      <c r="N12" s="18">
        <v>-81.126408737900292</v>
      </c>
      <c r="O12" s="18">
        <v>-81.126408737900292</v>
      </c>
      <c r="P12" s="36"/>
    </row>
    <row r="13" spans="1:19" x14ac:dyDescent="0.25">
      <c r="A13" s="10">
        <f t="shared" si="1"/>
        <v>6</v>
      </c>
    </row>
    <row r="14" spans="1:19" x14ac:dyDescent="0.25">
      <c r="A14" s="10">
        <f t="shared" si="1"/>
        <v>7</v>
      </c>
      <c r="B14" s="435" t="s">
        <v>571</v>
      </c>
      <c r="C14" s="436">
        <v>1.335E-3</v>
      </c>
      <c r="D14" s="436">
        <v>1.335E-3</v>
      </c>
      <c r="E14" s="436">
        <v>1.335E-3</v>
      </c>
      <c r="F14" s="436">
        <v>1.335E-3</v>
      </c>
      <c r="G14" s="436">
        <v>1.335E-3</v>
      </c>
      <c r="H14" s="436">
        <v>0</v>
      </c>
      <c r="I14" s="436">
        <v>0</v>
      </c>
      <c r="J14" s="436">
        <v>0</v>
      </c>
      <c r="K14" s="436">
        <v>0</v>
      </c>
      <c r="L14" s="436">
        <v>0</v>
      </c>
      <c r="M14" s="436">
        <v>0</v>
      </c>
      <c r="N14" s="436">
        <v>0</v>
      </c>
      <c r="O14" s="436">
        <v>0</v>
      </c>
    </row>
    <row r="15" spans="1:19" x14ac:dyDescent="0.25">
      <c r="A15" s="10">
        <f t="shared" si="1"/>
        <v>8</v>
      </c>
      <c r="C15" s="27"/>
      <c r="D15" s="27"/>
      <c r="E15" s="27"/>
      <c r="F15" s="27"/>
      <c r="G15" s="27"/>
      <c r="H15" s="27"/>
      <c r="I15" s="27"/>
      <c r="J15" s="27"/>
      <c r="K15" s="27"/>
      <c r="L15" s="27"/>
      <c r="M15" s="27"/>
      <c r="N15" s="27"/>
      <c r="O15" s="27"/>
    </row>
    <row r="16" spans="1:19" x14ac:dyDescent="0.25">
      <c r="A16" s="10">
        <f t="shared" si="1"/>
        <v>9</v>
      </c>
      <c r="B16" s="435" t="s">
        <v>605</v>
      </c>
      <c r="C16" s="436">
        <v>0</v>
      </c>
      <c r="D16" s="436">
        <v>0</v>
      </c>
      <c r="E16" s="436">
        <v>0</v>
      </c>
      <c r="F16" s="436">
        <v>0</v>
      </c>
      <c r="G16" s="436">
        <v>0</v>
      </c>
      <c r="H16" s="436">
        <v>0</v>
      </c>
      <c r="I16" s="436">
        <v>0</v>
      </c>
      <c r="J16" s="436">
        <v>0</v>
      </c>
      <c r="K16" s="436">
        <v>0</v>
      </c>
      <c r="L16" s="436">
        <v>0</v>
      </c>
      <c r="M16" s="436">
        <v>0</v>
      </c>
      <c r="N16" s="436">
        <v>0</v>
      </c>
      <c r="O16" s="436">
        <v>0</v>
      </c>
    </row>
    <row r="17" spans="1:15" x14ac:dyDescent="0.25">
      <c r="A17" s="10">
        <f t="shared" si="1"/>
        <v>10</v>
      </c>
      <c r="C17" s="18"/>
      <c r="D17" s="18"/>
      <c r="E17" s="18"/>
      <c r="F17" s="18"/>
      <c r="G17" s="18"/>
      <c r="H17" s="18"/>
      <c r="I17" s="18"/>
      <c r="J17" s="18"/>
      <c r="K17" s="18"/>
      <c r="L17" s="18"/>
      <c r="M17" s="18"/>
      <c r="N17" s="18"/>
      <c r="O17" s="18"/>
    </row>
    <row r="18" spans="1:15" x14ac:dyDescent="0.25">
      <c r="A18" s="10">
        <f t="shared" si="1"/>
        <v>11</v>
      </c>
      <c r="B18" s="246" t="s">
        <v>292</v>
      </c>
      <c r="C18" s="18">
        <f t="shared" ref="C18:O18" si="2">(C8*C14)+(C10*C16)</f>
        <v>25173.938484600003</v>
      </c>
      <c r="D18" s="18">
        <f t="shared" si="2"/>
        <v>0</v>
      </c>
      <c r="E18" s="18">
        <f t="shared" si="2"/>
        <v>0</v>
      </c>
      <c r="F18" s="18">
        <f t="shared" si="2"/>
        <v>0</v>
      </c>
      <c r="G18" s="18">
        <f t="shared" si="2"/>
        <v>0</v>
      </c>
      <c r="H18" s="18">
        <f t="shared" si="2"/>
        <v>0</v>
      </c>
      <c r="I18" s="18">
        <f t="shared" si="2"/>
        <v>0</v>
      </c>
      <c r="J18" s="18">
        <f t="shared" si="2"/>
        <v>0</v>
      </c>
      <c r="K18" s="18">
        <f t="shared" si="2"/>
        <v>0</v>
      </c>
      <c r="L18" s="18">
        <f t="shared" si="2"/>
        <v>0</v>
      </c>
      <c r="M18" s="18">
        <f t="shared" si="2"/>
        <v>0</v>
      </c>
      <c r="N18" s="18">
        <f t="shared" si="2"/>
        <v>0</v>
      </c>
      <c r="O18" s="18">
        <f t="shared" si="2"/>
        <v>0</v>
      </c>
    </row>
    <row r="19" spans="1:15" x14ac:dyDescent="0.25">
      <c r="A19" s="10">
        <f t="shared" si="1"/>
        <v>12</v>
      </c>
      <c r="C19" s="18"/>
      <c r="D19" s="18"/>
      <c r="E19" s="18"/>
      <c r="F19" s="18"/>
      <c r="G19" s="18"/>
      <c r="H19" s="18"/>
      <c r="I19" s="18"/>
      <c r="J19" s="18"/>
      <c r="K19" s="18"/>
      <c r="L19" s="18"/>
      <c r="M19" s="18"/>
      <c r="N19" s="18"/>
      <c r="O19" s="18"/>
    </row>
    <row r="20" spans="1:15" x14ac:dyDescent="0.25">
      <c r="A20" s="10">
        <f t="shared" si="1"/>
        <v>13</v>
      </c>
      <c r="B20" s="437" t="s">
        <v>607</v>
      </c>
      <c r="C20" s="438">
        <v>0.95437899999999998</v>
      </c>
      <c r="D20" s="438">
        <v>0.95437899999999998</v>
      </c>
      <c r="E20" s="438">
        <v>0.95437899999999998</v>
      </c>
      <c r="F20" s="438">
        <v>0.95437899999999998</v>
      </c>
      <c r="G20" s="438">
        <v>0.95437899999999998</v>
      </c>
      <c r="H20" s="438">
        <v>0.95437899999999998</v>
      </c>
      <c r="I20" s="438">
        <v>0.95437899999999998</v>
      </c>
      <c r="J20" s="438">
        <v>0.95437899999999998</v>
      </c>
      <c r="K20" s="438">
        <v>0.95437899999999998</v>
      </c>
      <c r="L20" s="438">
        <v>0.95437899999999998</v>
      </c>
      <c r="M20" s="438">
        <v>0.95437899999999998</v>
      </c>
      <c r="N20" s="438">
        <v>0.95437899999999998</v>
      </c>
      <c r="O20" s="438">
        <v>0.95437899999999998</v>
      </c>
    </row>
    <row r="21" spans="1:15" x14ac:dyDescent="0.25">
      <c r="A21" s="10">
        <f t="shared" si="1"/>
        <v>14</v>
      </c>
      <c r="C21" s="28"/>
      <c r="D21" s="28"/>
      <c r="E21" s="28"/>
      <c r="F21" s="28"/>
      <c r="G21" s="28"/>
      <c r="H21" s="28"/>
      <c r="I21" s="28"/>
      <c r="J21" s="28"/>
      <c r="K21" s="28"/>
      <c r="L21" s="28"/>
      <c r="M21" s="28"/>
      <c r="N21" s="28"/>
      <c r="O21" s="28"/>
    </row>
    <row r="22" spans="1:15" x14ac:dyDescent="0.25">
      <c r="A22" s="10">
        <f t="shared" si="1"/>
        <v>15</v>
      </c>
      <c r="B22" s="437" t="s">
        <v>608</v>
      </c>
      <c r="C22" s="438">
        <v>0.95238599999999995</v>
      </c>
      <c r="D22" s="438">
        <v>0.95238599999999995</v>
      </c>
      <c r="E22" s="438">
        <v>0.95238599999999995</v>
      </c>
      <c r="F22" s="438">
        <v>0.95238599999999995</v>
      </c>
      <c r="G22" s="438">
        <v>0.95238599999999995</v>
      </c>
      <c r="H22" s="438">
        <v>0.95238599999999995</v>
      </c>
      <c r="I22" s="438">
        <v>0.95238599999999995</v>
      </c>
      <c r="J22" s="438">
        <v>0.95238599999999995</v>
      </c>
      <c r="K22" s="438">
        <v>0.95238599999999995</v>
      </c>
      <c r="L22" s="438">
        <v>0.95238599999999995</v>
      </c>
      <c r="M22" s="438">
        <v>0.95238599999999995</v>
      </c>
      <c r="N22" s="438">
        <v>0.95238599999999995</v>
      </c>
      <c r="O22" s="438">
        <v>0.95238599999999995</v>
      </c>
    </row>
    <row r="23" spans="1:15" x14ac:dyDescent="0.25">
      <c r="A23" s="10">
        <f t="shared" si="1"/>
        <v>16</v>
      </c>
      <c r="C23" s="28"/>
      <c r="D23" s="28"/>
      <c r="E23" s="28"/>
      <c r="F23" s="28"/>
      <c r="G23" s="28"/>
      <c r="H23" s="28"/>
      <c r="I23" s="28"/>
      <c r="J23" s="28"/>
      <c r="K23" s="28"/>
      <c r="L23" s="28"/>
      <c r="M23" s="28"/>
      <c r="N23" s="28"/>
      <c r="O23" s="28"/>
    </row>
    <row r="24" spans="1:15" ht="13.8" thickBot="1" x14ac:dyDescent="0.3">
      <c r="A24" s="10">
        <f t="shared" si="1"/>
        <v>17</v>
      </c>
      <c r="B24" s="246" t="s">
        <v>610</v>
      </c>
      <c r="C24" s="439">
        <f>ROUND(C18*C20,2)</f>
        <v>24025.48</v>
      </c>
      <c r="D24" s="439">
        <f>ROUND(D18*D20,2)</f>
        <v>0</v>
      </c>
      <c r="E24" s="439">
        <f>ROUND(E18*E20,2)</f>
        <v>0</v>
      </c>
      <c r="F24" s="439">
        <f>ROUND(F18*F20,2)</f>
        <v>0</v>
      </c>
      <c r="G24" s="439">
        <f>ROUND(G18*G20,2)</f>
        <v>0</v>
      </c>
      <c r="H24" s="439">
        <f t="shared" ref="H24:O24" si="3">ROUND(H18*H22,2)</f>
        <v>0</v>
      </c>
      <c r="I24" s="439">
        <f t="shared" si="3"/>
        <v>0</v>
      </c>
      <c r="J24" s="439">
        <f t="shared" si="3"/>
        <v>0</v>
      </c>
      <c r="K24" s="439">
        <f t="shared" si="3"/>
        <v>0</v>
      </c>
      <c r="L24" s="439">
        <f t="shared" si="3"/>
        <v>0</v>
      </c>
      <c r="M24" s="439">
        <f t="shared" si="3"/>
        <v>0</v>
      </c>
      <c r="N24" s="439">
        <f t="shared" si="3"/>
        <v>0</v>
      </c>
      <c r="O24" s="439">
        <f t="shared" si="3"/>
        <v>0</v>
      </c>
    </row>
    <row r="25" spans="1:15" x14ac:dyDescent="0.25">
      <c r="A25" s="10">
        <f t="shared" si="1"/>
        <v>18</v>
      </c>
    </row>
    <row r="26" spans="1:15" s="432" customFormat="1" x14ac:dyDescent="0.25">
      <c r="A26" s="10">
        <f t="shared" si="1"/>
        <v>19</v>
      </c>
      <c r="B26" s="432" t="s">
        <v>620</v>
      </c>
    </row>
    <row r="27" spans="1:15" s="435" customFormat="1" x14ac:dyDescent="0.25">
      <c r="A27" s="10">
        <f t="shared" si="1"/>
        <v>20</v>
      </c>
      <c r="B27" s="435" t="s">
        <v>612</v>
      </c>
    </row>
    <row r="28" spans="1:15" s="437" customFormat="1" x14ac:dyDescent="0.25">
      <c r="A28" s="10">
        <f t="shared" si="1"/>
        <v>21</v>
      </c>
      <c r="B28" s="437" t="s">
        <v>613</v>
      </c>
    </row>
    <row r="29" spans="1:15" x14ac:dyDescent="0.25">
      <c r="A29" s="414"/>
    </row>
    <row r="30" spans="1:15" x14ac:dyDescent="0.25">
      <c r="A30" s="10"/>
    </row>
    <row r="31" spans="1:15" x14ac:dyDescent="0.25">
      <c r="A31" s="10"/>
      <c r="I31" s="18"/>
    </row>
    <row r="32" spans="1:15" x14ac:dyDescent="0.25">
      <c r="A32" s="10"/>
    </row>
    <row r="33" spans="1:1" x14ac:dyDescent="0.25">
      <c r="A33" s="10"/>
    </row>
    <row r="34" spans="1:1" x14ac:dyDescent="0.25">
      <c r="A34" s="10"/>
    </row>
    <row r="35" spans="1:1" x14ac:dyDescent="0.25">
      <c r="A35" s="10"/>
    </row>
    <row r="36" spans="1:1" x14ac:dyDescent="0.25">
      <c r="A36" s="10"/>
    </row>
    <row r="37" spans="1:1" x14ac:dyDescent="0.25">
      <c r="A37" s="10"/>
    </row>
    <row r="38" spans="1:1" x14ac:dyDescent="0.25">
      <c r="A38" s="10"/>
    </row>
    <row r="39" spans="1:1" x14ac:dyDescent="0.25">
      <c r="A39" s="10"/>
    </row>
    <row r="40" spans="1:1" x14ac:dyDescent="0.25">
      <c r="A40" s="10"/>
    </row>
    <row r="41" spans="1:1" x14ac:dyDescent="0.25">
      <c r="A41" s="10"/>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row r="48" spans="1:1"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sheetData>
  <printOptions horizontalCentered="1"/>
  <pageMargins left="0.45" right="0.45" top="0.75" bottom="0.75" header="0.3" footer="0.3"/>
  <pageSetup scale="55" orientation="landscape" blackAndWhite="1" horizontalDpi="1200" verticalDpi="1200" r:id="rId1"/>
  <headerFooter>
    <oddHeader>&amp;RAdvice No. 2018-xx
Workpaper No. 11</oddHeader>
    <oddFooter>&amp;L&amp;F
&amp;A&amp;R&amp;D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S87"/>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621</v>
      </c>
      <c r="B3" s="275"/>
      <c r="C3" s="275"/>
      <c r="D3" s="275"/>
      <c r="E3" s="275"/>
      <c r="F3" s="275"/>
      <c r="G3" s="275"/>
      <c r="H3" s="275"/>
      <c r="I3" s="275"/>
      <c r="J3" s="275"/>
      <c r="K3" s="275"/>
      <c r="L3" s="275"/>
      <c r="M3" s="275"/>
      <c r="N3" s="275"/>
    </row>
    <row r="4" spans="1:19" x14ac:dyDescent="0.25">
      <c r="A4" s="275" t="s">
        <v>622</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246" t="s">
        <v>623</v>
      </c>
      <c r="C8" s="18">
        <v>15711956.736875234</v>
      </c>
      <c r="D8" s="18">
        <v>36772803.370941333</v>
      </c>
      <c r="E8" s="18">
        <v>31166448.792700659</v>
      </c>
      <c r="F8" s="18">
        <v>30033056.351918213</v>
      </c>
      <c r="G8" s="18">
        <v>23875337.069592729</v>
      </c>
      <c r="H8" s="18">
        <v>21465961.481396787</v>
      </c>
      <c r="I8" s="18">
        <v>18559542.841368664</v>
      </c>
      <c r="J8" s="18">
        <v>20796156.279777255</v>
      </c>
      <c r="K8" s="18">
        <v>20153897.603936847</v>
      </c>
      <c r="L8" s="18">
        <v>18464178.946238026</v>
      </c>
      <c r="M8" s="18">
        <v>23650777.528915919</v>
      </c>
      <c r="N8" s="18">
        <v>30855814.195900667</v>
      </c>
      <c r="O8" s="18">
        <v>37466973.757164016</v>
      </c>
      <c r="P8" s="18"/>
    </row>
    <row r="9" spans="1:19" x14ac:dyDescent="0.25">
      <c r="A9" s="10">
        <f t="shared" ref="A9:A42" si="1">A8+1</f>
        <v>2</v>
      </c>
    </row>
    <row r="10" spans="1:19" x14ac:dyDescent="0.25">
      <c r="A10" s="10">
        <f t="shared" si="1"/>
        <v>3</v>
      </c>
      <c r="B10" s="432" t="s">
        <v>564</v>
      </c>
      <c r="C10" s="433">
        <v>571818087.43268919</v>
      </c>
      <c r="D10" s="433"/>
      <c r="E10" s="433"/>
      <c r="F10" s="433"/>
      <c r="G10" s="433"/>
      <c r="H10" s="433"/>
      <c r="I10" s="433"/>
      <c r="J10" s="433"/>
      <c r="K10" s="433"/>
      <c r="L10" s="433"/>
      <c r="M10" s="433"/>
      <c r="N10" s="433"/>
      <c r="O10" s="433"/>
      <c r="P10" s="434"/>
    </row>
    <row r="11" spans="1:19" x14ac:dyDescent="0.25">
      <c r="A11" s="10">
        <f t="shared" si="1"/>
        <v>4</v>
      </c>
      <c r="B11" s="246" t="s">
        <v>624</v>
      </c>
      <c r="C11" s="27">
        <v>2.9999000000000001E-2</v>
      </c>
      <c r="D11" s="27">
        <v>2.9999000000000001E-2</v>
      </c>
      <c r="E11" s="27">
        <v>2.9999000000000001E-2</v>
      </c>
      <c r="F11" s="27">
        <v>2.9999000000000001E-2</v>
      </c>
      <c r="G11" s="27">
        <v>2.9999000000000001E-2</v>
      </c>
      <c r="H11" s="27">
        <v>2.9999000000000001E-2</v>
      </c>
      <c r="I11" s="27">
        <v>2.9999000000000001E-2</v>
      </c>
      <c r="J11" s="27">
        <v>2.9999000000000001E-2</v>
      </c>
      <c r="K11" s="27">
        <v>2.9999000000000001E-2</v>
      </c>
      <c r="L11" s="27">
        <v>2.9999000000000001E-2</v>
      </c>
      <c r="M11" s="27">
        <v>2.9999000000000001E-2</v>
      </c>
      <c r="N11" s="27">
        <v>2.9999000000000001E-2</v>
      </c>
      <c r="O11" s="27">
        <v>2.9999000000000001E-2</v>
      </c>
      <c r="P11" s="28"/>
    </row>
    <row r="12" spans="1:19" x14ac:dyDescent="0.25">
      <c r="A12" s="10">
        <f t="shared" si="1"/>
        <v>5</v>
      </c>
      <c r="B12" s="246" t="s">
        <v>625</v>
      </c>
      <c r="C12" s="18">
        <f t="shared" ref="C12:O12" si="2">C10*C11</f>
        <v>17153970.804893244</v>
      </c>
      <c r="D12" s="18">
        <f t="shared" si="2"/>
        <v>0</v>
      </c>
      <c r="E12" s="18">
        <f t="shared" si="2"/>
        <v>0</v>
      </c>
      <c r="F12" s="18">
        <f t="shared" si="2"/>
        <v>0</v>
      </c>
      <c r="G12" s="18">
        <f t="shared" si="2"/>
        <v>0</v>
      </c>
      <c r="H12" s="18">
        <f t="shared" si="2"/>
        <v>0</v>
      </c>
      <c r="I12" s="18">
        <f t="shared" si="2"/>
        <v>0</v>
      </c>
      <c r="J12" s="18">
        <f t="shared" si="2"/>
        <v>0</v>
      </c>
      <c r="K12" s="18">
        <f t="shared" si="2"/>
        <v>0</v>
      </c>
      <c r="L12" s="18">
        <f t="shared" si="2"/>
        <v>0</v>
      </c>
      <c r="M12" s="18">
        <f t="shared" si="2"/>
        <v>0</v>
      </c>
      <c r="N12" s="18">
        <f t="shared" si="2"/>
        <v>0</v>
      </c>
      <c r="O12" s="18">
        <f t="shared" si="2"/>
        <v>0</v>
      </c>
      <c r="P12" s="18"/>
    </row>
    <row r="13" spans="1:19" x14ac:dyDescent="0.25">
      <c r="A13" s="10">
        <f t="shared" si="1"/>
        <v>6</v>
      </c>
    </row>
    <row r="14" spans="1:19" x14ac:dyDescent="0.25">
      <c r="A14" s="10">
        <f t="shared" si="1"/>
        <v>7</v>
      </c>
      <c r="B14" s="432" t="s">
        <v>566</v>
      </c>
      <c r="C14" s="433">
        <v>0</v>
      </c>
      <c r="D14" s="433">
        <v>0</v>
      </c>
      <c r="E14" s="433">
        <v>0</v>
      </c>
      <c r="F14" s="433">
        <v>0</v>
      </c>
      <c r="G14" s="433">
        <v>0</v>
      </c>
      <c r="H14" s="433">
        <v>0</v>
      </c>
      <c r="I14" s="433">
        <v>0</v>
      </c>
      <c r="J14" s="433">
        <v>0</v>
      </c>
      <c r="K14" s="433">
        <v>0</v>
      </c>
      <c r="L14" s="433">
        <v>0</v>
      </c>
      <c r="M14" s="433">
        <v>0</v>
      </c>
      <c r="N14" s="433">
        <v>0</v>
      </c>
      <c r="O14" s="433">
        <v>0</v>
      </c>
    </row>
    <row r="15" spans="1:19" x14ac:dyDescent="0.25">
      <c r="A15" s="10">
        <f t="shared" si="1"/>
        <v>8</v>
      </c>
      <c r="B15" s="246" t="s">
        <v>624</v>
      </c>
      <c r="C15" s="27">
        <v>2.9999000000000001E-2</v>
      </c>
      <c r="D15" s="27">
        <v>2.9999000000000001E-2</v>
      </c>
      <c r="E15" s="27">
        <v>2.9999000000000001E-2</v>
      </c>
      <c r="F15" s="27">
        <v>2.9999000000000001E-2</v>
      </c>
      <c r="G15" s="27">
        <v>2.9999000000000001E-2</v>
      </c>
      <c r="H15" s="27">
        <v>2.9999000000000001E-2</v>
      </c>
      <c r="I15" s="27">
        <v>2.9999000000000001E-2</v>
      </c>
      <c r="J15" s="27">
        <v>2.9999000000000001E-2</v>
      </c>
      <c r="K15" s="27">
        <v>2.9999000000000001E-2</v>
      </c>
      <c r="L15" s="27">
        <v>2.9999000000000001E-2</v>
      </c>
      <c r="M15" s="27">
        <v>2.9999000000000001E-2</v>
      </c>
      <c r="N15" s="27">
        <v>2.9999000000000001E-2</v>
      </c>
      <c r="O15" s="27">
        <v>2.9999000000000001E-2</v>
      </c>
    </row>
    <row r="16" spans="1:19" x14ac:dyDescent="0.25">
      <c r="A16" s="10">
        <f t="shared" si="1"/>
        <v>9</v>
      </c>
      <c r="B16" s="246" t="s">
        <v>625</v>
      </c>
      <c r="C16" s="18">
        <f t="shared" ref="C16:O16" si="3">C14*C15</f>
        <v>0</v>
      </c>
      <c r="D16" s="18">
        <f t="shared" si="3"/>
        <v>0</v>
      </c>
      <c r="E16" s="18">
        <f t="shared" si="3"/>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row>
    <row r="17" spans="1:16" x14ac:dyDescent="0.25">
      <c r="A17" s="10">
        <f t="shared" si="1"/>
        <v>10</v>
      </c>
    </row>
    <row r="18" spans="1:16" x14ac:dyDescent="0.25">
      <c r="A18" s="10">
        <f t="shared" si="1"/>
        <v>11</v>
      </c>
      <c r="B18" s="246" t="s">
        <v>626</v>
      </c>
      <c r="C18" s="18">
        <f>C12+C16</f>
        <v>17153970.804893244</v>
      </c>
      <c r="D18" s="18">
        <f>D12+D16</f>
        <v>0</v>
      </c>
      <c r="E18" s="18">
        <f t="shared" ref="E18:M18" si="4">E12+E16</f>
        <v>0</v>
      </c>
      <c r="F18" s="18">
        <f t="shared" si="4"/>
        <v>0</v>
      </c>
      <c r="G18" s="18">
        <f t="shared" si="4"/>
        <v>0</v>
      </c>
      <c r="H18" s="18">
        <f t="shared" si="4"/>
        <v>0</v>
      </c>
      <c r="I18" s="18">
        <f t="shared" si="4"/>
        <v>0</v>
      </c>
      <c r="J18" s="18">
        <f t="shared" si="4"/>
        <v>0</v>
      </c>
      <c r="K18" s="18">
        <f t="shared" si="4"/>
        <v>0</v>
      </c>
      <c r="L18" s="18">
        <f t="shared" si="4"/>
        <v>0</v>
      </c>
      <c r="M18" s="18">
        <f t="shared" si="4"/>
        <v>0</v>
      </c>
      <c r="N18" s="18">
        <f>N12+N16</f>
        <v>0</v>
      </c>
      <c r="O18" s="18">
        <f>O12+O16</f>
        <v>0</v>
      </c>
    </row>
    <row r="19" spans="1:16" x14ac:dyDescent="0.25">
      <c r="A19" s="10">
        <f t="shared" si="1"/>
        <v>12</v>
      </c>
    </row>
    <row r="20" spans="1:16" x14ac:dyDescent="0.25">
      <c r="A20" s="10">
        <f t="shared" si="1"/>
        <v>13</v>
      </c>
      <c r="B20" s="246" t="s">
        <v>568</v>
      </c>
      <c r="C20" s="18">
        <f>C8-C18</f>
        <v>-1442014.0680180099</v>
      </c>
      <c r="D20" s="18">
        <f t="shared" ref="D20:O20" si="5">D8-D18</f>
        <v>36772803.370941333</v>
      </c>
      <c r="E20" s="18">
        <f t="shared" si="5"/>
        <v>31166448.792700659</v>
      </c>
      <c r="F20" s="18">
        <f t="shared" si="5"/>
        <v>30033056.351918213</v>
      </c>
      <c r="G20" s="18">
        <f t="shared" si="5"/>
        <v>23875337.069592729</v>
      </c>
      <c r="H20" s="18">
        <f t="shared" si="5"/>
        <v>21465961.481396787</v>
      </c>
      <c r="I20" s="18">
        <f t="shared" si="5"/>
        <v>18559542.841368664</v>
      </c>
      <c r="J20" s="18">
        <f t="shared" si="5"/>
        <v>20796156.279777255</v>
      </c>
      <c r="K20" s="18">
        <f t="shared" si="5"/>
        <v>20153897.603936847</v>
      </c>
      <c r="L20" s="18">
        <f t="shared" si="5"/>
        <v>18464178.946238026</v>
      </c>
      <c r="M20" s="18">
        <f t="shared" si="5"/>
        <v>23650777.528915919</v>
      </c>
      <c r="N20" s="18">
        <f t="shared" si="5"/>
        <v>30855814.195900667</v>
      </c>
      <c r="O20" s="18">
        <f t="shared" si="5"/>
        <v>37466973.757164016</v>
      </c>
      <c r="P20" s="18"/>
    </row>
    <row r="21" spans="1:16" x14ac:dyDescent="0.25">
      <c r="A21" s="10">
        <f t="shared" si="1"/>
        <v>14</v>
      </c>
      <c r="C21" s="18"/>
      <c r="D21" s="18"/>
      <c r="E21" s="18"/>
      <c r="F21" s="18"/>
      <c r="G21" s="18"/>
      <c r="H21" s="18"/>
      <c r="I21" s="18"/>
      <c r="J21" s="18"/>
      <c r="K21" s="18"/>
      <c r="L21" s="18"/>
      <c r="M21" s="18"/>
      <c r="N21" s="18"/>
      <c r="O21" s="18"/>
      <c r="P21" s="18"/>
    </row>
    <row r="22" spans="1:16" x14ac:dyDescent="0.25">
      <c r="A22" s="10">
        <f t="shared" si="1"/>
        <v>15</v>
      </c>
      <c r="B22" s="246" t="s">
        <v>603</v>
      </c>
      <c r="C22" s="18">
        <v>-2409.0918258749998</v>
      </c>
      <c r="D22" s="18">
        <v>57153.991305208336</v>
      </c>
      <c r="E22" s="18">
        <v>171734.68655208335</v>
      </c>
      <c r="F22" s="18">
        <v>274948.68472604168</v>
      </c>
      <c r="G22" s="18">
        <v>365866.09994062508</v>
      </c>
      <c r="H22" s="18">
        <v>442334.96507812501</v>
      </c>
      <c r="I22" s="18">
        <v>509838.65354895842</v>
      </c>
      <c r="J22" s="18">
        <v>576212.70423854177</v>
      </c>
      <c r="K22" s="18">
        <v>645275.66113125009</v>
      </c>
      <c r="L22" s="18">
        <v>710405.69890729163</v>
      </c>
      <c r="M22" s="18">
        <v>781433.28369687509</v>
      </c>
      <c r="N22" s="18">
        <v>873359.57044583338</v>
      </c>
      <c r="O22" s="18">
        <v>988587.10528020852</v>
      </c>
      <c r="P22" s="36"/>
    </row>
    <row r="23" spans="1:16" x14ac:dyDescent="0.25">
      <c r="A23" s="10">
        <f t="shared" si="1"/>
        <v>16</v>
      </c>
    </row>
    <row r="24" spans="1:16" x14ac:dyDescent="0.25">
      <c r="A24" s="10">
        <f t="shared" si="1"/>
        <v>17</v>
      </c>
      <c r="B24" s="246" t="s">
        <v>604</v>
      </c>
      <c r="C24" s="18">
        <f>C20+C22</f>
        <v>-1444423.1598438849</v>
      </c>
      <c r="D24" s="18">
        <f t="shared" ref="D24:O24" si="6">C24+D20+D22</f>
        <v>35385534.202402659</v>
      </c>
      <c r="E24" s="18">
        <f t="shared" si="6"/>
        <v>66723717.6816554</v>
      </c>
      <c r="F24" s="18">
        <f t="shared" si="6"/>
        <v>97031722.718299657</v>
      </c>
      <c r="G24" s="18">
        <f t="shared" si="6"/>
        <v>121272925.88783301</v>
      </c>
      <c r="H24" s="18">
        <f t="shared" si="6"/>
        <v>143181222.33430791</v>
      </c>
      <c r="I24" s="18">
        <f t="shared" si="6"/>
        <v>162250603.82922554</v>
      </c>
      <c r="J24" s="18">
        <f t="shared" si="6"/>
        <v>183622972.81324133</v>
      </c>
      <c r="K24" s="18">
        <f t="shared" si="6"/>
        <v>204422146.07830945</v>
      </c>
      <c r="L24" s="18">
        <f t="shared" si="6"/>
        <v>223596730.72345474</v>
      </c>
      <c r="M24" s="18">
        <f t="shared" si="6"/>
        <v>248028941.53606755</v>
      </c>
      <c r="N24" s="18">
        <f t="shared" si="6"/>
        <v>279758115.30241406</v>
      </c>
      <c r="O24" s="18">
        <f t="shared" si="6"/>
        <v>318213676.16485828</v>
      </c>
    </row>
    <row r="25" spans="1:16" x14ac:dyDescent="0.25">
      <c r="A25" s="10">
        <f t="shared" si="1"/>
        <v>18</v>
      </c>
    </row>
    <row r="26" spans="1:16" x14ac:dyDescent="0.25">
      <c r="A26" s="10">
        <f t="shared" si="1"/>
        <v>19</v>
      </c>
      <c r="B26" s="435" t="s">
        <v>571</v>
      </c>
      <c r="C26" s="436">
        <v>0</v>
      </c>
      <c r="D26" s="436">
        <v>0</v>
      </c>
      <c r="E26" s="436">
        <v>0</v>
      </c>
      <c r="F26" s="436">
        <v>0</v>
      </c>
      <c r="G26" s="436">
        <v>0</v>
      </c>
      <c r="H26" s="436">
        <v>0</v>
      </c>
      <c r="I26" s="436">
        <v>0</v>
      </c>
      <c r="J26" s="436">
        <v>0</v>
      </c>
      <c r="K26" s="436">
        <v>0</v>
      </c>
      <c r="L26" s="436">
        <v>0</v>
      </c>
      <c r="M26" s="436">
        <v>0</v>
      </c>
      <c r="N26" s="436">
        <v>0</v>
      </c>
      <c r="O26" s="436">
        <v>0</v>
      </c>
    </row>
    <row r="27" spans="1:16" x14ac:dyDescent="0.25">
      <c r="A27" s="10">
        <f t="shared" si="1"/>
        <v>20</v>
      </c>
      <c r="C27" s="27"/>
      <c r="D27" s="27"/>
      <c r="E27" s="27"/>
      <c r="F27" s="27"/>
      <c r="G27" s="27"/>
      <c r="H27" s="27"/>
      <c r="I27" s="27"/>
      <c r="J27" s="27"/>
      <c r="K27" s="27"/>
      <c r="L27" s="27"/>
      <c r="M27" s="27"/>
      <c r="N27" s="27"/>
      <c r="O27" s="27"/>
    </row>
    <row r="28" spans="1:16" x14ac:dyDescent="0.25">
      <c r="A28" s="10">
        <f t="shared" si="1"/>
        <v>21</v>
      </c>
      <c r="B28" s="435" t="s">
        <v>605</v>
      </c>
      <c r="C28" s="436">
        <v>0</v>
      </c>
      <c r="D28" s="436">
        <v>0</v>
      </c>
      <c r="E28" s="436">
        <v>0</v>
      </c>
      <c r="F28" s="436">
        <v>0</v>
      </c>
      <c r="G28" s="436">
        <v>0</v>
      </c>
      <c r="H28" s="436">
        <v>0</v>
      </c>
      <c r="I28" s="436">
        <v>0</v>
      </c>
      <c r="J28" s="436">
        <v>0</v>
      </c>
      <c r="K28" s="436">
        <v>0</v>
      </c>
      <c r="L28" s="436">
        <v>0</v>
      </c>
      <c r="M28" s="436">
        <v>0</v>
      </c>
      <c r="N28" s="436">
        <v>0</v>
      </c>
      <c r="O28" s="436">
        <v>0</v>
      </c>
    </row>
    <row r="29" spans="1:16" x14ac:dyDescent="0.25">
      <c r="A29" s="10">
        <f t="shared" si="1"/>
        <v>22</v>
      </c>
      <c r="C29" s="18"/>
      <c r="D29" s="18"/>
      <c r="E29" s="18"/>
      <c r="F29" s="18"/>
      <c r="G29" s="18"/>
      <c r="H29" s="18"/>
      <c r="I29" s="18"/>
      <c r="J29" s="18"/>
      <c r="K29" s="18"/>
      <c r="L29" s="18"/>
      <c r="M29" s="18"/>
      <c r="N29" s="18"/>
      <c r="O29" s="18"/>
    </row>
    <row r="30" spans="1:16" x14ac:dyDescent="0.25">
      <c r="A30" s="10">
        <f t="shared" si="1"/>
        <v>23</v>
      </c>
      <c r="B30" s="246" t="s">
        <v>292</v>
      </c>
      <c r="C30" s="18">
        <f>(C10*C26)+(C14*C28)</f>
        <v>0</v>
      </c>
      <c r="D30" s="18">
        <f t="shared" ref="D30:O30" si="7">(D10*D26)+(D14*D28)</f>
        <v>0</v>
      </c>
      <c r="E30" s="18">
        <f t="shared" si="7"/>
        <v>0</v>
      </c>
      <c r="F30" s="18">
        <f t="shared" si="7"/>
        <v>0</v>
      </c>
      <c r="G30" s="18">
        <f t="shared" si="7"/>
        <v>0</v>
      </c>
      <c r="H30" s="18">
        <f t="shared" si="7"/>
        <v>0</v>
      </c>
      <c r="I30" s="18">
        <f t="shared" si="7"/>
        <v>0</v>
      </c>
      <c r="J30" s="18">
        <f t="shared" si="7"/>
        <v>0</v>
      </c>
      <c r="K30" s="18">
        <f t="shared" si="7"/>
        <v>0</v>
      </c>
      <c r="L30" s="18">
        <f t="shared" si="7"/>
        <v>0</v>
      </c>
      <c r="M30" s="18">
        <f t="shared" si="7"/>
        <v>0</v>
      </c>
      <c r="N30" s="18">
        <f t="shared" si="7"/>
        <v>0</v>
      </c>
      <c r="O30" s="18">
        <f t="shared" si="7"/>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606</v>
      </c>
      <c r="C32" s="18">
        <f>C24-C30</f>
        <v>-1444423.1598438849</v>
      </c>
      <c r="D32" s="18">
        <f>C32+D20+D22-D30</f>
        <v>35385534.202402659</v>
      </c>
      <c r="E32" s="18">
        <f t="shared" ref="E32:O32" si="8">D32+E20+E22-E30</f>
        <v>66723717.6816554</v>
      </c>
      <c r="F32" s="18">
        <f t="shared" si="8"/>
        <v>97031722.718299657</v>
      </c>
      <c r="G32" s="18">
        <f t="shared" si="8"/>
        <v>121272925.88783301</v>
      </c>
      <c r="H32" s="18">
        <f t="shared" si="8"/>
        <v>143181222.33430791</v>
      </c>
      <c r="I32" s="18">
        <f t="shared" si="8"/>
        <v>162250603.82922554</v>
      </c>
      <c r="J32" s="18">
        <f t="shared" si="8"/>
        <v>183622972.81324133</v>
      </c>
      <c r="K32" s="18">
        <f t="shared" si="8"/>
        <v>204422146.07830945</v>
      </c>
      <c r="L32" s="18">
        <f t="shared" si="8"/>
        <v>223596730.72345474</v>
      </c>
      <c r="M32" s="18">
        <f t="shared" si="8"/>
        <v>248028941.53606755</v>
      </c>
      <c r="N32" s="18">
        <f t="shared" si="8"/>
        <v>279758115.30241406</v>
      </c>
      <c r="O32" s="18">
        <f t="shared" si="8"/>
        <v>318213676.16485828</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437" t="s">
        <v>608</v>
      </c>
      <c r="C34" s="438">
        <v>0.95238599999999995</v>
      </c>
      <c r="D34" s="438">
        <v>0.95238599999999995</v>
      </c>
      <c r="E34" s="438">
        <v>0.95238599999999995</v>
      </c>
      <c r="F34" s="438">
        <v>0.95238599999999995</v>
      </c>
      <c r="G34" s="438">
        <v>0.95238599999999995</v>
      </c>
      <c r="H34" s="438">
        <v>0.95238599999999995</v>
      </c>
      <c r="I34" s="438">
        <v>0.95238599999999995</v>
      </c>
      <c r="J34" s="438">
        <v>0.95238599999999995</v>
      </c>
      <c r="K34" s="438">
        <v>0.95238599999999995</v>
      </c>
      <c r="L34" s="438">
        <v>0.95238599999999995</v>
      </c>
      <c r="M34" s="438">
        <v>0.95238599999999995</v>
      </c>
      <c r="N34" s="438">
        <v>0.95238599999999995</v>
      </c>
      <c r="O34" s="438">
        <v>0.95238599999999995</v>
      </c>
    </row>
    <row r="35" spans="1:15" x14ac:dyDescent="0.25">
      <c r="A35" s="10">
        <f t="shared" si="1"/>
        <v>28</v>
      </c>
      <c r="C35" s="28"/>
      <c r="D35" s="28"/>
      <c r="E35" s="28"/>
      <c r="F35" s="28"/>
      <c r="G35" s="28"/>
      <c r="H35" s="28"/>
      <c r="I35" s="28"/>
      <c r="J35" s="28"/>
      <c r="K35" s="28"/>
      <c r="L35" s="28"/>
      <c r="M35" s="28"/>
      <c r="N35" s="28"/>
      <c r="O35" s="28"/>
    </row>
    <row r="36" spans="1:15" ht="13.8" thickBot="1" x14ac:dyDescent="0.3">
      <c r="A36" s="10">
        <f t="shared" si="1"/>
        <v>29</v>
      </c>
      <c r="B36" s="246" t="s">
        <v>609</v>
      </c>
      <c r="C36" s="439">
        <f>ROUND(C20*C34,2)</f>
        <v>-1373354.01</v>
      </c>
      <c r="D36" s="439">
        <f t="shared" ref="D36:O36" si="9">ROUND(D20*D34,2)</f>
        <v>35021903.109999999</v>
      </c>
      <c r="E36" s="439">
        <f t="shared" si="9"/>
        <v>29682489.5</v>
      </c>
      <c r="F36" s="439">
        <f t="shared" si="9"/>
        <v>28603062.41</v>
      </c>
      <c r="G36" s="439">
        <f t="shared" si="9"/>
        <v>22738536.77</v>
      </c>
      <c r="H36" s="439">
        <f t="shared" si="9"/>
        <v>20443881.190000001</v>
      </c>
      <c r="I36" s="439">
        <f t="shared" si="9"/>
        <v>17675848.77</v>
      </c>
      <c r="J36" s="439">
        <f t="shared" si="9"/>
        <v>19805968.09</v>
      </c>
      <c r="K36" s="439">
        <f t="shared" si="9"/>
        <v>19194289.920000002</v>
      </c>
      <c r="L36" s="439">
        <f t="shared" si="9"/>
        <v>17585025.530000001</v>
      </c>
      <c r="M36" s="439">
        <f t="shared" si="9"/>
        <v>22524669.41</v>
      </c>
      <c r="N36" s="439">
        <f t="shared" si="9"/>
        <v>29386645.460000001</v>
      </c>
      <c r="O36" s="439">
        <f t="shared" si="9"/>
        <v>35683021.270000003</v>
      </c>
    </row>
    <row r="37" spans="1:15" x14ac:dyDescent="0.25">
      <c r="A37" s="10">
        <f t="shared" si="1"/>
        <v>30</v>
      </c>
    </row>
    <row r="38" spans="1:15" ht="13.8" thickBot="1" x14ac:dyDescent="0.3">
      <c r="A38" s="10">
        <f t="shared" si="1"/>
        <v>31</v>
      </c>
      <c r="B38" s="246" t="s">
        <v>610</v>
      </c>
      <c r="C38" s="439">
        <f>ROUND(C30*C34,2)</f>
        <v>0</v>
      </c>
      <c r="D38" s="439">
        <f t="shared" ref="D38:O38" si="10">ROUND(D30*D34,2)</f>
        <v>0</v>
      </c>
      <c r="E38" s="439">
        <f t="shared" si="10"/>
        <v>0</v>
      </c>
      <c r="F38" s="439">
        <f t="shared" si="10"/>
        <v>0</v>
      </c>
      <c r="G38" s="439">
        <f t="shared" si="10"/>
        <v>0</v>
      </c>
      <c r="H38" s="439">
        <f t="shared" si="10"/>
        <v>0</v>
      </c>
      <c r="I38" s="439">
        <f t="shared" si="10"/>
        <v>0</v>
      </c>
      <c r="J38" s="439">
        <f t="shared" si="10"/>
        <v>0</v>
      </c>
      <c r="K38" s="439">
        <f t="shared" si="10"/>
        <v>0</v>
      </c>
      <c r="L38" s="439">
        <f t="shared" si="10"/>
        <v>0</v>
      </c>
      <c r="M38" s="439">
        <f t="shared" si="10"/>
        <v>0</v>
      </c>
      <c r="N38" s="439">
        <f t="shared" si="10"/>
        <v>0</v>
      </c>
      <c r="O38" s="439">
        <f t="shared" si="10"/>
        <v>0</v>
      </c>
    </row>
    <row r="39" spans="1:15" x14ac:dyDescent="0.25">
      <c r="A39" s="10">
        <f t="shared" si="1"/>
        <v>32</v>
      </c>
    </row>
    <row r="40" spans="1:15" s="432" customFormat="1" x14ac:dyDescent="0.25">
      <c r="A40" s="10">
        <f t="shared" si="1"/>
        <v>33</v>
      </c>
      <c r="B40" s="432" t="s">
        <v>620</v>
      </c>
    </row>
    <row r="41" spans="1:15" s="435" customFormat="1" x14ac:dyDescent="0.25">
      <c r="A41" s="10">
        <f t="shared" si="1"/>
        <v>34</v>
      </c>
      <c r="B41" s="435" t="s">
        <v>612</v>
      </c>
    </row>
    <row r="42" spans="1:15" s="437" customFormat="1" x14ac:dyDescent="0.25">
      <c r="A42" s="10">
        <f t="shared" si="1"/>
        <v>35</v>
      </c>
      <c r="B42" s="437" t="s">
        <v>613</v>
      </c>
    </row>
    <row r="43" spans="1:15" x14ac:dyDescent="0.25">
      <c r="A43" s="414"/>
    </row>
    <row r="44" spans="1:15" x14ac:dyDescent="0.25">
      <c r="A44" s="10"/>
    </row>
    <row r="45" spans="1:15" x14ac:dyDescent="0.25">
      <c r="A45" s="10"/>
      <c r="I45" s="18"/>
    </row>
    <row r="46" spans="1:15" x14ac:dyDescent="0.25">
      <c r="A46" s="10"/>
    </row>
    <row r="47" spans="1:15" x14ac:dyDescent="0.25">
      <c r="A47" s="10"/>
    </row>
    <row r="48" spans="1:15"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sheetData>
  <printOptions horizontalCentered="1"/>
  <pageMargins left="0.45" right="0.45" top="0.75" bottom="0.75" header="0.3" footer="0.3"/>
  <pageSetup scale="55" orientation="landscape" blackAndWhite="1" horizontalDpi="1200" verticalDpi="1200" r:id="rId1"/>
  <headerFooter>
    <oddHeader>&amp;RAdvice No. 2018-xx
Workpaper No. 12</oddHeader>
    <oddFooter>&amp;L&amp;F
&amp;A&amp;R&amp;D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S87"/>
  <sheetViews>
    <sheetView zoomScaleNormal="100" workbookViewId="0">
      <pane xSplit="2" ySplit="6" topLeftCell="C10"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621</v>
      </c>
      <c r="B3" s="275"/>
      <c r="C3" s="275"/>
      <c r="D3" s="275"/>
      <c r="E3" s="275"/>
      <c r="F3" s="275"/>
      <c r="G3" s="275"/>
      <c r="H3" s="275"/>
      <c r="I3" s="275"/>
      <c r="J3" s="275"/>
      <c r="K3" s="275"/>
      <c r="L3" s="275"/>
      <c r="M3" s="275"/>
      <c r="N3" s="275"/>
    </row>
    <row r="4" spans="1:19" x14ac:dyDescent="0.25">
      <c r="A4" s="275" t="s">
        <v>111</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246" t="s">
        <v>623</v>
      </c>
      <c r="C8" s="18">
        <v>3109882.3752334993</v>
      </c>
      <c r="D8" s="18">
        <v>7759312.2916817255</v>
      </c>
      <c r="E8" s="18">
        <v>6311178.4105709586</v>
      </c>
      <c r="F8" s="18">
        <v>6983617.2285631448</v>
      </c>
      <c r="G8" s="18">
        <v>5624195.965732675</v>
      </c>
      <c r="H8" s="18">
        <v>6065007.6876259837</v>
      </c>
      <c r="I8" s="18">
        <v>5623110.1819435721</v>
      </c>
      <c r="J8" s="18">
        <v>6208893.5749446871</v>
      </c>
      <c r="K8" s="18">
        <v>6474510.0213130526</v>
      </c>
      <c r="L8" s="18">
        <v>5950577.0772680668</v>
      </c>
      <c r="M8" s="18">
        <v>5942915.0506969681</v>
      </c>
      <c r="N8" s="18">
        <v>6439920.7557481481</v>
      </c>
      <c r="O8" s="18">
        <v>7415873.3563260371</v>
      </c>
      <c r="P8" s="18"/>
    </row>
    <row r="9" spans="1:19" x14ac:dyDescent="0.25">
      <c r="A9" s="10">
        <f t="shared" ref="A9:A42" si="1">A8+1</f>
        <v>2</v>
      </c>
    </row>
    <row r="10" spans="1:19" x14ac:dyDescent="0.25">
      <c r="A10" s="10">
        <f t="shared" si="1"/>
        <v>3</v>
      </c>
      <c r="B10" s="432" t="s">
        <v>564</v>
      </c>
      <c r="C10" s="433">
        <v>120989947.11760621</v>
      </c>
      <c r="D10" s="433"/>
      <c r="E10" s="433"/>
      <c r="F10" s="433"/>
      <c r="G10" s="433"/>
      <c r="H10" s="433"/>
      <c r="I10" s="433"/>
      <c r="J10" s="433"/>
      <c r="K10" s="433"/>
      <c r="L10" s="433"/>
      <c r="M10" s="433"/>
      <c r="N10" s="433"/>
      <c r="O10" s="433"/>
      <c r="P10" s="434"/>
    </row>
    <row r="11" spans="1:19" x14ac:dyDescent="0.25">
      <c r="A11" s="10">
        <f t="shared" si="1"/>
        <v>4</v>
      </c>
      <c r="B11" s="246" t="s">
        <v>624</v>
      </c>
      <c r="C11" s="27">
        <v>2.7550000000000002E-2</v>
      </c>
      <c r="D11" s="27">
        <v>2.7550000000000002E-2</v>
      </c>
      <c r="E11" s="27">
        <v>2.7550000000000002E-2</v>
      </c>
      <c r="F11" s="27">
        <v>2.7550000000000002E-2</v>
      </c>
      <c r="G11" s="27">
        <v>2.7550000000000002E-2</v>
      </c>
      <c r="H11" s="27">
        <v>2.7550000000000002E-2</v>
      </c>
      <c r="I11" s="27">
        <v>2.7550000000000002E-2</v>
      </c>
      <c r="J11" s="27">
        <v>2.7550000000000002E-2</v>
      </c>
      <c r="K11" s="27">
        <v>2.7550000000000002E-2</v>
      </c>
      <c r="L11" s="27">
        <v>2.7550000000000002E-2</v>
      </c>
      <c r="M11" s="27">
        <v>2.7550000000000002E-2</v>
      </c>
      <c r="N11" s="27">
        <v>2.7550000000000002E-2</v>
      </c>
      <c r="O11" s="27">
        <v>2.7550000000000002E-2</v>
      </c>
      <c r="P11" s="28"/>
    </row>
    <row r="12" spans="1:19" x14ac:dyDescent="0.25">
      <c r="A12" s="10">
        <f t="shared" si="1"/>
        <v>5</v>
      </c>
      <c r="B12" s="246" t="s">
        <v>625</v>
      </c>
      <c r="C12" s="18">
        <f t="shared" ref="C12:O12" si="2">C10*C11</f>
        <v>3333273.043090051</v>
      </c>
      <c r="D12" s="18">
        <f t="shared" si="2"/>
        <v>0</v>
      </c>
      <c r="E12" s="18">
        <f t="shared" si="2"/>
        <v>0</v>
      </c>
      <c r="F12" s="18">
        <f t="shared" si="2"/>
        <v>0</v>
      </c>
      <c r="G12" s="18">
        <f t="shared" si="2"/>
        <v>0</v>
      </c>
      <c r="H12" s="18">
        <f t="shared" si="2"/>
        <v>0</v>
      </c>
      <c r="I12" s="18">
        <f t="shared" si="2"/>
        <v>0</v>
      </c>
      <c r="J12" s="18">
        <f t="shared" si="2"/>
        <v>0</v>
      </c>
      <c r="K12" s="18">
        <f t="shared" si="2"/>
        <v>0</v>
      </c>
      <c r="L12" s="18">
        <f t="shared" si="2"/>
        <v>0</v>
      </c>
      <c r="M12" s="18">
        <f t="shared" si="2"/>
        <v>0</v>
      </c>
      <c r="N12" s="18">
        <f t="shared" si="2"/>
        <v>0</v>
      </c>
      <c r="O12" s="18">
        <f t="shared" si="2"/>
        <v>0</v>
      </c>
      <c r="P12" s="18"/>
    </row>
    <row r="13" spans="1:19" x14ac:dyDescent="0.25">
      <c r="A13" s="10">
        <f t="shared" si="1"/>
        <v>6</v>
      </c>
    </row>
    <row r="14" spans="1:19" x14ac:dyDescent="0.25">
      <c r="A14" s="10">
        <f t="shared" si="1"/>
        <v>7</v>
      </c>
      <c r="B14" s="432" t="s">
        <v>566</v>
      </c>
      <c r="C14" s="433">
        <v>0</v>
      </c>
      <c r="D14" s="433">
        <v>0</v>
      </c>
      <c r="E14" s="433">
        <v>0</v>
      </c>
      <c r="F14" s="433">
        <v>0</v>
      </c>
      <c r="G14" s="433">
        <v>0</v>
      </c>
      <c r="H14" s="433">
        <v>0</v>
      </c>
      <c r="I14" s="433">
        <v>0</v>
      </c>
      <c r="J14" s="433">
        <v>0</v>
      </c>
      <c r="K14" s="433">
        <v>0</v>
      </c>
      <c r="L14" s="433">
        <v>0</v>
      </c>
      <c r="M14" s="433">
        <v>0</v>
      </c>
      <c r="N14" s="433">
        <v>0</v>
      </c>
      <c r="O14" s="433">
        <v>0</v>
      </c>
    </row>
    <row r="15" spans="1:19" x14ac:dyDescent="0.25">
      <c r="A15" s="10">
        <f t="shared" si="1"/>
        <v>8</v>
      </c>
      <c r="B15" s="246" t="s">
        <v>624</v>
      </c>
      <c r="C15" s="27">
        <v>2.7550000000000002E-2</v>
      </c>
      <c r="D15" s="27">
        <v>2.7550000000000002E-2</v>
      </c>
      <c r="E15" s="27">
        <v>2.7550000000000002E-2</v>
      </c>
      <c r="F15" s="27">
        <v>2.7550000000000002E-2</v>
      </c>
      <c r="G15" s="27">
        <v>2.7550000000000002E-2</v>
      </c>
      <c r="H15" s="27">
        <v>2.7550000000000002E-2</v>
      </c>
      <c r="I15" s="27">
        <v>2.7550000000000002E-2</v>
      </c>
      <c r="J15" s="27">
        <v>2.7550000000000002E-2</v>
      </c>
      <c r="K15" s="27">
        <v>2.7550000000000002E-2</v>
      </c>
      <c r="L15" s="27">
        <v>2.7550000000000002E-2</v>
      </c>
      <c r="M15" s="27">
        <v>2.7550000000000002E-2</v>
      </c>
      <c r="N15" s="27">
        <v>2.7550000000000002E-2</v>
      </c>
      <c r="O15" s="27">
        <v>2.7550000000000002E-2</v>
      </c>
    </row>
    <row r="16" spans="1:19" x14ac:dyDescent="0.25">
      <c r="A16" s="10">
        <f t="shared" si="1"/>
        <v>9</v>
      </c>
      <c r="B16" s="246" t="s">
        <v>625</v>
      </c>
      <c r="C16" s="18">
        <f t="shared" ref="C16:O16" si="3">C14*C15</f>
        <v>0</v>
      </c>
      <c r="D16" s="18">
        <f t="shared" si="3"/>
        <v>0</v>
      </c>
      <c r="E16" s="18">
        <f t="shared" si="3"/>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row>
    <row r="17" spans="1:16" x14ac:dyDescent="0.25">
      <c r="A17" s="10">
        <f t="shared" si="1"/>
        <v>10</v>
      </c>
    </row>
    <row r="18" spans="1:16" x14ac:dyDescent="0.25">
      <c r="A18" s="10">
        <f t="shared" si="1"/>
        <v>11</v>
      </c>
      <c r="B18" s="246" t="s">
        <v>626</v>
      </c>
      <c r="C18" s="18">
        <f>C12+C16</f>
        <v>3333273.043090051</v>
      </c>
      <c r="D18" s="18">
        <f t="shared" ref="D18:M18" si="4">D12+D16</f>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N12+N16</f>
        <v>0</v>
      </c>
      <c r="O18" s="18">
        <f>O12+O16</f>
        <v>0</v>
      </c>
    </row>
    <row r="19" spans="1:16" x14ac:dyDescent="0.25">
      <c r="A19" s="10">
        <f t="shared" si="1"/>
        <v>12</v>
      </c>
    </row>
    <row r="20" spans="1:16" x14ac:dyDescent="0.25">
      <c r="A20" s="10">
        <f t="shared" si="1"/>
        <v>13</v>
      </c>
      <c r="B20" s="246" t="s">
        <v>568</v>
      </c>
      <c r="C20" s="18">
        <f>C8-C18</f>
        <v>-223390.66785655171</v>
      </c>
      <c r="D20" s="18">
        <f t="shared" ref="D20:O20" si="5">D8-D18</f>
        <v>7759312.2916817255</v>
      </c>
      <c r="E20" s="18">
        <f t="shared" si="5"/>
        <v>6311178.4105709586</v>
      </c>
      <c r="F20" s="18">
        <f t="shared" si="5"/>
        <v>6983617.2285631448</v>
      </c>
      <c r="G20" s="18">
        <f t="shared" si="5"/>
        <v>5624195.965732675</v>
      </c>
      <c r="H20" s="18">
        <f t="shared" si="5"/>
        <v>6065007.6876259837</v>
      </c>
      <c r="I20" s="18">
        <f t="shared" si="5"/>
        <v>5623110.1819435721</v>
      </c>
      <c r="J20" s="18">
        <f t="shared" si="5"/>
        <v>6208893.5749446871</v>
      </c>
      <c r="K20" s="18">
        <f t="shared" si="5"/>
        <v>6474510.0213130526</v>
      </c>
      <c r="L20" s="18">
        <f t="shared" si="5"/>
        <v>5950577.0772680668</v>
      </c>
      <c r="M20" s="18">
        <f t="shared" si="5"/>
        <v>5942915.0506969681</v>
      </c>
      <c r="N20" s="18">
        <f t="shared" si="5"/>
        <v>6439920.7557481481</v>
      </c>
      <c r="O20" s="18">
        <f t="shared" si="5"/>
        <v>7415873.3563260371</v>
      </c>
      <c r="P20" s="18"/>
    </row>
    <row r="21" spans="1:16" x14ac:dyDescent="0.25">
      <c r="A21" s="10">
        <f t="shared" si="1"/>
        <v>14</v>
      </c>
      <c r="C21" s="18"/>
      <c r="D21" s="18"/>
      <c r="E21" s="18"/>
      <c r="F21" s="18"/>
      <c r="G21" s="18"/>
      <c r="H21" s="18"/>
      <c r="I21" s="18"/>
      <c r="J21" s="18"/>
      <c r="K21" s="18"/>
      <c r="L21" s="18"/>
      <c r="M21" s="18"/>
      <c r="N21" s="18"/>
      <c r="O21" s="18"/>
      <c r="P21" s="18"/>
    </row>
    <row r="22" spans="1:16" x14ac:dyDescent="0.25">
      <c r="A22" s="10">
        <f t="shared" si="1"/>
        <v>15</v>
      </c>
      <c r="B22" s="246" t="s">
        <v>603</v>
      </c>
      <c r="C22" s="18">
        <v>-373.20622058333333</v>
      </c>
      <c r="D22" s="18">
        <v>12332.70687916667</v>
      </c>
      <c r="E22" s="18">
        <v>36062.826891666671</v>
      </c>
      <c r="F22" s="18">
        <v>58484.724087500006</v>
      </c>
      <c r="G22" s="18">
        <v>79748.01380208334</v>
      </c>
      <c r="H22" s="18">
        <v>99462.053017708342</v>
      </c>
      <c r="I22" s="18">
        <v>119174.26103229169</v>
      </c>
      <c r="J22" s="18">
        <v>139129.13503333335</v>
      </c>
      <c r="K22" s="18">
        <v>160519.90923541668</v>
      </c>
      <c r="L22" s="18">
        <v>181475.02829791667</v>
      </c>
      <c r="M22" s="18">
        <v>201533.60346770834</v>
      </c>
      <c r="N22" s="18">
        <v>222417.46501145838</v>
      </c>
      <c r="O22" s="18">
        <v>245785.49559583332</v>
      </c>
      <c r="P22" s="36"/>
    </row>
    <row r="23" spans="1:16" x14ac:dyDescent="0.25">
      <c r="A23" s="10">
        <f t="shared" si="1"/>
        <v>16</v>
      </c>
    </row>
    <row r="24" spans="1:16" x14ac:dyDescent="0.25">
      <c r="A24" s="10">
        <f t="shared" si="1"/>
        <v>17</v>
      </c>
      <c r="B24" s="246" t="s">
        <v>604</v>
      </c>
      <c r="C24" s="18">
        <f>C20+C22</f>
        <v>-223763.87407713503</v>
      </c>
      <c r="D24" s="18">
        <f t="shared" ref="D24:O24" si="6">C24+D20+D22</f>
        <v>7547881.1244837577</v>
      </c>
      <c r="E24" s="18">
        <f t="shared" si="6"/>
        <v>13895122.361946383</v>
      </c>
      <c r="F24" s="18">
        <f t="shared" si="6"/>
        <v>20937224.314597026</v>
      </c>
      <c r="G24" s="18">
        <f t="shared" si="6"/>
        <v>26641168.294131786</v>
      </c>
      <c r="H24" s="18">
        <f t="shared" si="6"/>
        <v>32805638.034775477</v>
      </c>
      <c r="I24" s="18">
        <f t="shared" si="6"/>
        <v>38547922.477751337</v>
      </c>
      <c r="J24" s="18">
        <f t="shared" si="6"/>
        <v>44895945.187729359</v>
      </c>
      <c r="K24" s="18">
        <f t="shared" si="6"/>
        <v>51530975.118277833</v>
      </c>
      <c r="L24" s="18">
        <f t="shared" si="6"/>
        <v>57663027.223843813</v>
      </c>
      <c r="M24" s="18">
        <f t="shared" si="6"/>
        <v>63807475.878008492</v>
      </c>
      <c r="N24" s="18">
        <f t="shared" si="6"/>
        <v>70469814.0987681</v>
      </c>
      <c r="O24" s="18">
        <f t="shared" si="6"/>
        <v>78131472.950689971</v>
      </c>
    </row>
    <row r="25" spans="1:16" x14ac:dyDescent="0.25">
      <c r="A25" s="10">
        <f t="shared" si="1"/>
        <v>18</v>
      </c>
    </row>
    <row r="26" spans="1:16" x14ac:dyDescent="0.25">
      <c r="A26" s="10">
        <f t="shared" si="1"/>
        <v>19</v>
      </c>
      <c r="B26" s="435" t="s">
        <v>571</v>
      </c>
      <c r="C26" s="436">
        <v>0</v>
      </c>
      <c r="D26" s="436">
        <v>0</v>
      </c>
      <c r="E26" s="436">
        <v>0</v>
      </c>
      <c r="F26" s="436">
        <v>0</v>
      </c>
      <c r="G26" s="436">
        <v>0</v>
      </c>
      <c r="H26" s="436">
        <v>0</v>
      </c>
      <c r="I26" s="436">
        <v>0</v>
      </c>
      <c r="J26" s="436">
        <v>0</v>
      </c>
      <c r="K26" s="436">
        <v>0</v>
      </c>
      <c r="L26" s="436">
        <v>0</v>
      </c>
      <c r="M26" s="436">
        <v>0</v>
      </c>
      <c r="N26" s="436">
        <v>0</v>
      </c>
      <c r="O26" s="436">
        <v>0</v>
      </c>
    </row>
    <row r="27" spans="1:16" x14ac:dyDescent="0.25">
      <c r="A27" s="10">
        <f t="shared" si="1"/>
        <v>20</v>
      </c>
      <c r="C27" s="27"/>
      <c r="D27" s="27"/>
      <c r="E27" s="27"/>
      <c r="F27" s="27"/>
      <c r="G27" s="27"/>
      <c r="H27" s="27"/>
      <c r="I27" s="27"/>
      <c r="J27" s="27"/>
      <c r="K27" s="27"/>
      <c r="L27" s="27"/>
      <c r="M27" s="27"/>
      <c r="N27" s="27"/>
      <c r="O27" s="27"/>
    </row>
    <row r="28" spans="1:16" x14ac:dyDescent="0.25">
      <c r="A28" s="10">
        <f t="shared" si="1"/>
        <v>21</v>
      </c>
      <c r="B28" s="435" t="s">
        <v>605</v>
      </c>
      <c r="C28" s="436">
        <v>0</v>
      </c>
      <c r="D28" s="436">
        <v>0</v>
      </c>
      <c r="E28" s="436">
        <v>0</v>
      </c>
      <c r="F28" s="436">
        <v>0</v>
      </c>
      <c r="G28" s="436">
        <v>0</v>
      </c>
      <c r="H28" s="436">
        <v>0</v>
      </c>
      <c r="I28" s="436">
        <v>0</v>
      </c>
      <c r="J28" s="436">
        <v>0</v>
      </c>
      <c r="K28" s="436">
        <v>0</v>
      </c>
      <c r="L28" s="436">
        <v>0</v>
      </c>
      <c r="M28" s="436">
        <v>0</v>
      </c>
      <c r="N28" s="436">
        <v>0</v>
      </c>
      <c r="O28" s="436">
        <v>0</v>
      </c>
    </row>
    <row r="29" spans="1:16" x14ac:dyDescent="0.25">
      <c r="A29" s="10">
        <f t="shared" si="1"/>
        <v>22</v>
      </c>
      <c r="C29" s="18"/>
      <c r="D29" s="18"/>
      <c r="E29" s="18"/>
      <c r="F29" s="18"/>
      <c r="G29" s="18"/>
      <c r="H29" s="18"/>
      <c r="I29" s="18"/>
      <c r="J29" s="18"/>
      <c r="K29" s="18"/>
      <c r="L29" s="18"/>
      <c r="M29" s="18"/>
      <c r="N29" s="18"/>
      <c r="O29" s="18"/>
    </row>
    <row r="30" spans="1:16" x14ac:dyDescent="0.25">
      <c r="A30" s="10">
        <f t="shared" si="1"/>
        <v>23</v>
      </c>
      <c r="B30" s="246" t="s">
        <v>292</v>
      </c>
      <c r="C30" s="18">
        <f>(C10*C26)+(C14*C28)</f>
        <v>0</v>
      </c>
      <c r="D30" s="18">
        <f t="shared" ref="D30:O30" si="7">(D10*D26)+(D14*D28)</f>
        <v>0</v>
      </c>
      <c r="E30" s="18">
        <f t="shared" si="7"/>
        <v>0</v>
      </c>
      <c r="F30" s="18">
        <f t="shared" si="7"/>
        <v>0</v>
      </c>
      <c r="G30" s="18">
        <f t="shared" si="7"/>
        <v>0</v>
      </c>
      <c r="H30" s="18">
        <f t="shared" si="7"/>
        <v>0</v>
      </c>
      <c r="I30" s="18">
        <f t="shared" si="7"/>
        <v>0</v>
      </c>
      <c r="J30" s="18">
        <f t="shared" si="7"/>
        <v>0</v>
      </c>
      <c r="K30" s="18">
        <f t="shared" si="7"/>
        <v>0</v>
      </c>
      <c r="L30" s="18">
        <f t="shared" si="7"/>
        <v>0</v>
      </c>
      <c r="M30" s="18">
        <f t="shared" si="7"/>
        <v>0</v>
      </c>
      <c r="N30" s="18">
        <f t="shared" si="7"/>
        <v>0</v>
      </c>
      <c r="O30" s="18">
        <f t="shared" si="7"/>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606</v>
      </c>
      <c r="C32" s="18">
        <f>C24-C30</f>
        <v>-223763.87407713503</v>
      </c>
      <c r="D32" s="18">
        <f>C32+D20+D22-D30</f>
        <v>7547881.1244837577</v>
      </c>
      <c r="E32" s="18">
        <f t="shared" ref="E32:O32" si="8">D32+E20+E22-E30</f>
        <v>13895122.361946383</v>
      </c>
      <c r="F32" s="18">
        <f t="shared" si="8"/>
        <v>20937224.314597026</v>
      </c>
      <c r="G32" s="18">
        <f t="shared" si="8"/>
        <v>26641168.294131786</v>
      </c>
      <c r="H32" s="18">
        <f t="shared" si="8"/>
        <v>32805638.034775477</v>
      </c>
      <c r="I32" s="18">
        <f t="shared" si="8"/>
        <v>38547922.477751337</v>
      </c>
      <c r="J32" s="18">
        <f t="shared" si="8"/>
        <v>44895945.187729359</v>
      </c>
      <c r="K32" s="18">
        <f t="shared" si="8"/>
        <v>51530975.118277833</v>
      </c>
      <c r="L32" s="18">
        <f t="shared" si="8"/>
        <v>57663027.223843813</v>
      </c>
      <c r="M32" s="18">
        <f t="shared" si="8"/>
        <v>63807475.878008492</v>
      </c>
      <c r="N32" s="18">
        <f t="shared" si="8"/>
        <v>70469814.0987681</v>
      </c>
      <c r="O32" s="18">
        <f t="shared" si="8"/>
        <v>78131472.950689971</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437" t="s">
        <v>608</v>
      </c>
      <c r="C34" s="438">
        <v>0.95238599999999995</v>
      </c>
      <c r="D34" s="438">
        <v>0.95238599999999995</v>
      </c>
      <c r="E34" s="438">
        <v>0.95238599999999995</v>
      </c>
      <c r="F34" s="438">
        <v>0.95238599999999995</v>
      </c>
      <c r="G34" s="438">
        <v>0.95238599999999995</v>
      </c>
      <c r="H34" s="438">
        <v>0.95238599999999995</v>
      </c>
      <c r="I34" s="438">
        <v>0.95238599999999995</v>
      </c>
      <c r="J34" s="438">
        <v>0.95238599999999995</v>
      </c>
      <c r="K34" s="438">
        <v>0.95238599999999995</v>
      </c>
      <c r="L34" s="438">
        <v>0.95238599999999995</v>
      </c>
      <c r="M34" s="438">
        <v>0.95238599999999995</v>
      </c>
      <c r="N34" s="438">
        <v>0.95238599999999995</v>
      </c>
      <c r="O34" s="438">
        <v>0.95238599999999995</v>
      </c>
    </row>
    <row r="35" spans="1:15" x14ac:dyDescent="0.25">
      <c r="A35" s="10">
        <f t="shared" si="1"/>
        <v>28</v>
      </c>
      <c r="C35" s="28"/>
      <c r="D35" s="28"/>
      <c r="E35" s="28"/>
      <c r="F35" s="28"/>
      <c r="G35" s="28"/>
      <c r="H35" s="28"/>
      <c r="I35" s="28"/>
      <c r="J35" s="28"/>
      <c r="K35" s="28"/>
      <c r="L35" s="28"/>
      <c r="M35" s="28"/>
      <c r="N35" s="28"/>
      <c r="O35" s="28"/>
    </row>
    <row r="36" spans="1:15" ht="13.8" thickBot="1" x14ac:dyDescent="0.3">
      <c r="A36" s="10">
        <f t="shared" si="1"/>
        <v>29</v>
      </c>
      <c r="B36" s="246" t="s">
        <v>609</v>
      </c>
      <c r="C36" s="439">
        <f>ROUND(C20*C34,2)</f>
        <v>-212754.14</v>
      </c>
      <c r="D36" s="439">
        <f t="shared" ref="D36:O36" si="9">ROUND(D20*D34,2)</f>
        <v>7389860.4000000004</v>
      </c>
      <c r="E36" s="439">
        <f t="shared" si="9"/>
        <v>6010677.96</v>
      </c>
      <c r="F36" s="439">
        <f t="shared" si="9"/>
        <v>6651099.2800000003</v>
      </c>
      <c r="G36" s="439">
        <f t="shared" si="9"/>
        <v>5356405.5</v>
      </c>
      <c r="H36" s="439">
        <f t="shared" si="9"/>
        <v>5776228.4100000001</v>
      </c>
      <c r="I36" s="439">
        <f t="shared" si="9"/>
        <v>5355371.41</v>
      </c>
      <c r="J36" s="439">
        <f t="shared" si="9"/>
        <v>5913263.3200000003</v>
      </c>
      <c r="K36" s="439">
        <f t="shared" si="9"/>
        <v>6166232.7000000002</v>
      </c>
      <c r="L36" s="439">
        <f t="shared" si="9"/>
        <v>5667246.2999999998</v>
      </c>
      <c r="M36" s="439">
        <f t="shared" si="9"/>
        <v>5659949.0899999999</v>
      </c>
      <c r="N36" s="439">
        <f t="shared" si="9"/>
        <v>6133290.3700000001</v>
      </c>
      <c r="O36" s="439">
        <f t="shared" si="9"/>
        <v>7062773.96</v>
      </c>
    </row>
    <row r="37" spans="1:15" x14ac:dyDescent="0.25">
      <c r="A37" s="10">
        <f t="shared" si="1"/>
        <v>30</v>
      </c>
    </row>
    <row r="38" spans="1:15" ht="13.8" thickBot="1" x14ac:dyDescent="0.3">
      <c r="A38" s="10">
        <f t="shared" si="1"/>
        <v>31</v>
      </c>
      <c r="B38" s="246" t="s">
        <v>610</v>
      </c>
      <c r="C38" s="439">
        <f>ROUND(C30*C34,2)</f>
        <v>0</v>
      </c>
      <c r="D38" s="439">
        <f t="shared" ref="D38:O38" si="10">ROUND(D30*D34,2)</f>
        <v>0</v>
      </c>
      <c r="E38" s="439">
        <f t="shared" si="10"/>
        <v>0</v>
      </c>
      <c r="F38" s="439">
        <f t="shared" si="10"/>
        <v>0</v>
      </c>
      <c r="G38" s="439">
        <f t="shared" si="10"/>
        <v>0</v>
      </c>
      <c r="H38" s="439">
        <f t="shared" si="10"/>
        <v>0</v>
      </c>
      <c r="I38" s="439">
        <f t="shared" si="10"/>
        <v>0</v>
      </c>
      <c r="J38" s="439">
        <f t="shared" si="10"/>
        <v>0</v>
      </c>
      <c r="K38" s="439">
        <f t="shared" si="10"/>
        <v>0</v>
      </c>
      <c r="L38" s="439">
        <f t="shared" si="10"/>
        <v>0</v>
      </c>
      <c r="M38" s="439">
        <f t="shared" si="10"/>
        <v>0</v>
      </c>
      <c r="N38" s="439">
        <f t="shared" si="10"/>
        <v>0</v>
      </c>
      <c r="O38" s="439">
        <f t="shared" si="10"/>
        <v>0</v>
      </c>
    </row>
    <row r="39" spans="1:15" x14ac:dyDescent="0.25">
      <c r="A39" s="10">
        <f t="shared" si="1"/>
        <v>32</v>
      </c>
    </row>
    <row r="40" spans="1:15" s="432" customFormat="1" x14ac:dyDescent="0.25">
      <c r="A40" s="10">
        <f t="shared" si="1"/>
        <v>33</v>
      </c>
      <c r="B40" s="432" t="s">
        <v>620</v>
      </c>
    </row>
    <row r="41" spans="1:15" s="435" customFormat="1" x14ac:dyDescent="0.25">
      <c r="A41" s="10">
        <f t="shared" si="1"/>
        <v>34</v>
      </c>
      <c r="B41" s="435" t="s">
        <v>612</v>
      </c>
    </row>
    <row r="42" spans="1:15" s="437" customFormat="1" x14ac:dyDescent="0.25">
      <c r="A42" s="10">
        <f t="shared" si="1"/>
        <v>35</v>
      </c>
      <c r="B42" s="437" t="s">
        <v>613</v>
      </c>
    </row>
    <row r="43" spans="1:15" x14ac:dyDescent="0.25">
      <c r="A43" s="414"/>
    </row>
    <row r="44" spans="1:15" x14ac:dyDescent="0.25">
      <c r="A44" s="10"/>
    </row>
    <row r="45" spans="1:15" x14ac:dyDescent="0.25">
      <c r="A45" s="10"/>
      <c r="I45" s="18"/>
    </row>
    <row r="46" spans="1:15" x14ac:dyDescent="0.25">
      <c r="A46" s="10"/>
    </row>
    <row r="47" spans="1:15" x14ac:dyDescent="0.25">
      <c r="A47" s="10"/>
    </row>
    <row r="48" spans="1:15"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sheetData>
  <printOptions horizontalCentered="1"/>
  <pageMargins left="0.45" right="0.45" top="0.75" bottom="0.75" header="0.3" footer="0.3"/>
  <pageSetup scale="55" orientation="landscape" blackAndWhite="1" horizontalDpi="1200" verticalDpi="1200" r:id="rId1"/>
  <headerFooter>
    <oddHeader>&amp;RAdvice No. 2018-xx
Workpaper No. 13</oddHeader>
    <oddFooter>&amp;L&amp;F
&amp;A&amp;R&amp;D</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S87"/>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621</v>
      </c>
      <c r="B3" s="275"/>
      <c r="C3" s="275"/>
      <c r="D3" s="275"/>
      <c r="E3" s="275"/>
      <c r="F3" s="275"/>
      <c r="G3" s="275"/>
      <c r="H3" s="275"/>
      <c r="I3" s="275"/>
      <c r="J3" s="275"/>
      <c r="K3" s="275"/>
      <c r="L3" s="275"/>
      <c r="M3" s="275"/>
      <c r="N3" s="275"/>
    </row>
    <row r="4" spans="1:19" x14ac:dyDescent="0.25">
      <c r="A4" s="275" t="s">
        <v>112</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246" t="s">
        <v>623</v>
      </c>
      <c r="C8" s="18">
        <v>3176617.9525498389</v>
      </c>
      <c r="D8" s="18">
        <v>7197855.9265863048</v>
      </c>
      <c r="E8" s="18">
        <v>6600315.2367277034</v>
      </c>
      <c r="F8" s="18">
        <v>7223459.9209639924</v>
      </c>
      <c r="G8" s="18">
        <v>5752171.1186450766</v>
      </c>
      <c r="H8" s="18">
        <v>6149126.3629455753</v>
      </c>
      <c r="I8" s="18">
        <v>6548955.7199478066</v>
      </c>
      <c r="J8" s="18">
        <v>6708468.656003085</v>
      </c>
      <c r="K8" s="18">
        <v>6389844.3104158901</v>
      </c>
      <c r="L8" s="18">
        <v>6818699.758621824</v>
      </c>
      <c r="M8" s="18">
        <v>6498686.8444149019</v>
      </c>
      <c r="N8" s="18">
        <v>6632387.3741147527</v>
      </c>
      <c r="O8" s="18">
        <v>7575012.0406957697</v>
      </c>
      <c r="P8" s="18"/>
    </row>
    <row r="9" spans="1:19" x14ac:dyDescent="0.25">
      <c r="A9" s="10">
        <f t="shared" ref="A9:A42" si="1">A8+1</f>
        <v>2</v>
      </c>
    </row>
    <row r="10" spans="1:19" x14ac:dyDescent="0.25">
      <c r="A10" s="10">
        <f t="shared" si="1"/>
        <v>3</v>
      </c>
      <c r="B10" s="432" t="s">
        <v>564</v>
      </c>
      <c r="C10" s="433">
        <v>119510423.71096371</v>
      </c>
      <c r="D10" s="433"/>
      <c r="E10" s="433"/>
      <c r="F10" s="433"/>
      <c r="G10" s="433"/>
      <c r="H10" s="433"/>
      <c r="I10" s="433"/>
      <c r="J10" s="433"/>
      <c r="K10" s="433"/>
      <c r="L10" s="433"/>
      <c r="M10" s="433"/>
      <c r="N10" s="433"/>
      <c r="O10" s="433"/>
      <c r="P10" s="434"/>
    </row>
    <row r="11" spans="1:19" x14ac:dyDescent="0.25">
      <c r="A11" s="10">
        <f t="shared" si="1"/>
        <v>4</v>
      </c>
      <c r="B11" s="246" t="s">
        <v>624</v>
      </c>
      <c r="C11" s="27">
        <v>2.6896E-2</v>
      </c>
      <c r="D11" s="27">
        <v>2.6896E-2</v>
      </c>
      <c r="E11" s="27">
        <v>2.6896E-2</v>
      </c>
      <c r="F11" s="27">
        <v>2.6896E-2</v>
      </c>
      <c r="G11" s="27">
        <v>2.6896E-2</v>
      </c>
      <c r="H11" s="27">
        <v>2.6896E-2</v>
      </c>
      <c r="I11" s="27">
        <v>2.6896E-2</v>
      </c>
      <c r="J11" s="27">
        <v>2.6896E-2</v>
      </c>
      <c r="K11" s="27">
        <v>2.6896E-2</v>
      </c>
      <c r="L11" s="27">
        <v>2.6896E-2</v>
      </c>
      <c r="M11" s="27">
        <v>2.6896E-2</v>
      </c>
      <c r="N11" s="27">
        <v>2.6896E-2</v>
      </c>
      <c r="O11" s="27">
        <v>2.6896E-2</v>
      </c>
      <c r="P11" s="28"/>
    </row>
    <row r="12" spans="1:19" x14ac:dyDescent="0.25">
      <c r="A12" s="10">
        <f t="shared" si="1"/>
        <v>5</v>
      </c>
      <c r="B12" s="246" t="s">
        <v>625</v>
      </c>
      <c r="C12" s="18">
        <f t="shared" ref="C12:O12" si="2">C10*C11</f>
        <v>3214352.3561300798</v>
      </c>
      <c r="D12" s="18">
        <f t="shared" si="2"/>
        <v>0</v>
      </c>
      <c r="E12" s="18">
        <f t="shared" si="2"/>
        <v>0</v>
      </c>
      <c r="F12" s="18">
        <f t="shared" si="2"/>
        <v>0</v>
      </c>
      <c r="G12" s="18">
        <f t="shared" si="2"/>
        <v>0</v>
      </c>
      <c r="H12" s="18">
        <f t="shared" si="2"/>
        <v>0</v>
      </c>
      <c r="I12" s="18">
        <f t="shared" si="2"/>
        <v>0</v>
      </c>
      <c r="J12" s="18">
        <f t="shared" si="2"/>
        <v>0</v>
      </c>
      <c r="K12" s="18">
        <f t="shared" si="2"/>
        <v>0</v>
      </c>
      <c r="L12" s="18">
        <f t="shared" si="2"/>
        <v>0</v>
      </c>
      <c r="M12" s="18">
        <f t="shared" si="2"/>
        <v>0</v>
      </c>
      <c r="N12" s="18">
        <f t="shared" si="2"/>
        <v>0</v>
      </c>
      <c r="O12" s="18">
        <f t="shared" si="2"/>
        <v>0</v>
      </c>
      <c r="P12" s="18"/>
    </row>
    <row r="13" spans="1:19" x14ac:dyDescent="0.25">
      <c r="A13" s="10">
        <f t="shared" si="1"/>
        <v>6</v>
      </c>
    </row>
    <row r="14" spans="1:19" x14ac:dyDescent="0.25">
      <c r="A14" s="10">
        <f t="shared" si="1"/>
        <v>7</v>
      </c>
      <c r="B14" s="432" t="s">
        <v>566</v>
      </c>
      <c r="C14" s="433">
        <v>0</v>
      </c>
      <c r="D14" s="433">
        <v>0</v>
      </c>
      <c r="E14" s="433">
        <v>0</v>
      </c>
      <c r="F14" s="433">
        <v>0</v>
      </c>
      <c r="G14" s="433">
        <v>0</v>
      </c>
      <c r="H14" s="433">
        <v>0</v>
      </c>
      <c r="I14" s="433">
        <v>0</v>
      </c>
      <c r="J14" s="433">
        <v>0</v>
      </c>
      <c r="K14" s="433">
        <v>0</v>
      </c>
      <c r="L14" s="433">
        <v>0</v>
      </c>
      <c r="M14" s="433">
        <v>0</v>
      </c>
      <c r="N14" s="433">
        <v>0</v>
      </c>
      <c r="O14" s="433">
        <v>0</v>
      </c>
    </row>
    <row r="15" spans="1:19" x14ac:dyDescent="0.25">
      <c r="A15" s="10">
        <f t="shared" si="1"/>
        <v>8</v>
      </c>
      <c r="B15" s="246" t="s">
        <v>624</v>
      </c>
      <c r="C15" s="27">
        <v>2.6896E-2</v>
      </c>
      <c r="D15" s="27">
        <v>2.6896E-2</v>
      </c>
      <c r="E15" s="27">
        <v>2.6896E-2</v>
      </c>
      <c r="F15" s="27">
        <v>2.6896E-2</v>
      </c>
      <c r="G15" s="27">
        <v>2.6896E-2</v>
      </c>
      <c r="H15" s="27">
        <v>2.6896E-2</v>
      </c>
      <c r="I15" s="27">
        <v>2.6896E-2</v>
      </c>
      <c r="J15" s="27">
        <v>2.6896E-2</v>
      </c>
      <c r="K15" s="27">
        <v>2.6896E-2</v>
      </c>
      <c r="L15" s="27">
        <v>2.6896E-2</v>
      </c>
      <c r="M15" s="27">
        <v>2.6896E-2</v>
      </c>
      <c r="N15" s="27">
        <v>2.6896E-2</v>
      </c>
      <c r="O15" s="27">
        <v>2.6896E-2</v>
      </c>
    </row>
    <row r="16" spans="1:19" x14ac:dyDescent="0.25">
      <c r="A16" s="10">
        <f t="shared" si="1"/>
        <v>9</v>
      </c>
      <c r="B16" s="246" t="s">
        <v>625</v>
      </c>
      <c r="C16" s="18">
        <f t="shared" ref="C16:O16" si="3">C14*C15</f>
        <v>0</v>
      </c>
      <c r="D16" s="18">
        <f t="shared" si="3"/>
        <v>0</v>
      </c>
      <c r="E16" s="18">
        <f t="shared" si="3"/>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row>
    <row r="17" spans="1:16" x14ac:dyDescent="0.25">
      <c r="A17" s="10">
        <f t="shared" si="1"/>
        <v>10</v>
      </c>
    </row>
    <row r="18" spans="1:16" x14ac:dyDescent="0.25">
      <c r="A18" s="10">
        <f t="shared" si="1"/>
        <v>11</v>
      </c>
      <c r="B18" s="246" t="s">
        <v>626</v>
      </c>
      <c r="C18" s="18">
        <f>C12+C16</f>
        <v>3214352.3561300798</v>
      </c>
      <c r="D18" s="18">
        <f t="shared" ref="D18:M18" si="4">D12+D16</f>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N12+N16</f>
        <v>0</v>
      </c>
      <c r="O18" s="18">
        <f>O12+O16</f>
        <v>0</v>
      </c>
    </row>
    <row r="19" spans="1:16" x14ac:dyDescent="0.25">
      <c r="A19" s="10">
        <f t="shared" si="1"/>
        <v>12</v>
      </c>
    </row>
    <row r="20" spans="1:16" x14ac:dyDescent="0.25">
      <c r="A20" s="10">
        <f t="shared" si="1"/>
        <v>13</v>
      </c>
      <c r="B20" s="246" t="s">
        <v>568</v>
      </c>
      <c r="C20" s="18">
        <f>C8-C18</f>
        <v>-37734.403580240905</v>
      </c>
      <c r="D20" s="18">
        <f t="shared" ref="D20:O20" si="5">D8-D18</f>
        <v>7197855.9265863048</v>
      </c>
      <c r="E20" s="18">
        <f t="shared" si="5"/>
        <v>6600315.2367277034</v>
      </c>
      <c r="F20" s="18">
        <f t="shared" si="5"/>
        <v>7223459.9209639924</v>
      </c>
      <c r="G20" s="18">
        <f t="shared" si="5"/>
        <v>5752171.1186450766</v>
      </c>
      <c r="H20" s="18">
        <f t="shared" si="5"/>
        <v>6149126.3629455753</v>
      </c>
      <c r="I20" s="18">
        <f t="shared" si="5"/>
        <v>6548955.7199478066</v>
      </c>
      <c r="J20" s="18">
        <f t="shared" si="5"/>
        <v>6708468.656003085</v>
      </c>
      <c r="K20" s="18">
        <f t="shared" si="5"/>
        <v>6389844.3104158901</v>
      </c>
      <c r="L20" s="18">
        <f t="shared" si="5"/>
        <v>6818699.758621824</v>
      </c>
      <c r="M20" s="18">
        <f t="shared" si="5"/>
        <v>6498686.8444149019</v>
      </c>
      <c r="N20" s="18">
        <f t="shared" si="5"/>
        <v>6632387.3741147527</v>
      </c>
      <c r="O20" s="18">
        <f t="shared" si="5"/>
        <v>7575012.0406957697</v>
      </c>
      <c r="P20" s="18"/>
    </row>
    <row r="21" spans="1:16" x14ac:dyDescent="0.25">
      <c r="A21" s="10">
        <f t="shared" si="1"/>
        <v>14</v>
      </c>
      <c r="C21" s="18"/>
      <c r="D21" s="18"/>
      <c r="E21" s="18"/>
      <c r="F21" s="18"/>
      <c r="G21" s="18"/>
      <c r="H21" s="18"/>
      <c r="I21" s="18"/>
      <c r="J21" s="18"/>
      <c r="K21" s="18"/>
      <c r="L21" s="18"/>
      <c r="M21" s="18"/>
      <c r="N21" s="18"/>
      <c r="O21" s="18"/>
      <c r="P21" s="18"/>
    </row>
    <row r="22" spans="1:16" x14ac:dyDescent="0.25">
      <c r="A22" s="10">
        <f t="shared" si="1"/>
        <v>15</v>
      </c>
      <c r="B22" s="246" t="s">
        <v>603</v>
      </c>
      <c r="C22" s="18">
        <v>-63.040750500000001</v>
      </c>
      <c r="D22" s="18">
        <v>12012.026051041668</v>
      </c>
      <c r="E22" s="18">
        <v>35282.874559375006</v>
      </c>
      <c r="F22" s="18">
        <v>58596.904643750015</v>
      </c>
      <c r="G22" s="18">
        <v>80480.525350000025</v>
      </c>
      <c r="H22" s="18">
        <v>100552.26438125002</v>
      </c>
      <c r="I22" s="18">
        <v>121967.79408958335</v>
      </c>
      <c r="J22" s="18">
        <v>144326.66401562502</v>
      </c>
      <c r="K22" s="18">
        <v>166417.18986250003</v>
      </c>
      <c r="L22" s="18">
        <v>188693.62232604169</v>
      </c>
      <c r="M22" s="18">
        <v>211153.61956770837</v>
      </c>
      <c r="N22" s="18">
        <v>233299.39782291671</v>
      </c>
      <c r="O22" s="18">
        <v>257260.41668750005</v>
      </c>
      <c r="P22" s="36"/>
    </row>
    <row r="23" spans="1:16" x14ac:dyDescent="0.25">
      <c r="A23" s="10">
        <f t="shared" si="1"/>
        <v>16</v>
      </c>
    </row>
    <row r="24" spans="1:16" x14ac:dyDescent="0.25">
      <c r="A24" s="10">
        <f t="shared" si="1"/>
        <v>17</v>
      </c>
      <c r="B24" s="246" t="s">
        <v>604</v>
      </c>
      <c r="C24" s="18">
        <f>C20+C22</f>
        <v>-37797.444330740902</v>
      </c>
      <c r="D24" s="18">
        <f t="shared" ref="D24:O24" si="6">C24+D20+D22</f>
        <v>7172070.5083066057</v>
      </c>
      <c r="E24" s="18">
        <f t="shared" si="6"/>
        <v>13807668.619593684</v>
      </c>
      <c r="F24" s="18">
        <f t="shared" si="6"/>
        <v>21089725.445201427</v>
      </c>
      <c r="G24" s="18">
        <f t="shared" si="6"/>
        <v>26922377.089196503</v>
      </c>
      <c r="H24" s="18">
        <f t="shared" si="6"/>
        <v>33172055.716523327</v>
      </c>
      <c r="I24" s="18">
        <f t="shared" si="6"/>
        <v>39842979.23056072</v>
      </c>
      <c r="J24" s="18">
        <f t="shared" si="6"/>
        <v>46695774.550579436</v>
      </c>
      <c r="K24" s="18">
        <f t="shared" si="6"/>
        <v>53252036.05085782</v>
      </c>
      <c r="L24" s="18">
        <f t="shared" si="6"/>
        <v>60259429.431805685</v>
      </c>
      <c r="M24" s="18">
        <f t="shared" si="6"/>
        <v>66969269.895788297</v>
      </c>
      <c r="N24" s="18">
        <f t="shared" si="6"/>
        <v>73834956.667725965</v>
      </c>
      <c r="O24" s="18">
        <f t="shared" si="6"/>
        <v>81667229.12510924</v>
      </c>
    </row>
    <row r="25" spans="1:16" x14ac:dyDescent="0.25">
      <c r="A25" s="10">
        <f t="shared" si="1"/>
        <v>18</v>
      </c>
    </row>
    <row r="26" spans="1:16" x14ac:dyDescent="0.25">
      <c r="A26" s="10">
        <f t="shared" si="1"/>
        <v>19</v>
      </c>
      <c r="B26" s="435" t="s">
        <v>571</v>
      </c>
      <c r="C26" s="436">
        <v>0</v>
      </c>
      <c r="D26" s="436">
        <v>0</v>
      </c>
      <c r="E26" s="436">
        <v>0</v>
      </c>
      <c r="F26" s="436">
        <v>0</v>
      </c>
      <c r="G26" s="436">
        <v>0</v>
      </c>
      <c r="H26" s="436">
        <v>0</v>
      </c>
      <c r="I26" s="436">
        <v>0</v>
      </c>
      <c r="J26" s="436">
        <v>0</v>
      </c>
      <c r="K26" s="436">
        <v>0</v>
      </c>
      <c r="L26" s="436">
        <v>0</v>
      </c>
      <c r="M26" s="436">
        <v>0</v>
      </c>
      <c r="N26" s="436">
        <v>0</v>
      </c>
      <c r="O26" s="436">
        <v>0</v>
      </c>
    </row>
    <row r="27" spans="1:16" x14ac:dyDescent="0.25">
      <c r="A27" s="10">
        <f t="shared" si="1"/>
        <v>20</v>
      </c>
      <c r="C27" s="27"/>
      <c r="D27" s="27"/>
      <c r="E27" s="27"/>
      <c r="F27" s="27"/>
      <c r="G27" s="27"/>
      <c r="H27" s="27"/>
      <c r="I27" s="27"/>
      <c r="J27" s="27"/>
      <c r="K27" s="27"/>
      <c r="L27" s="27"/>
      <c r="M27" s="27"/>
      <c r="N27" s="27"/>
      <c r="O27" s="27"/>
    </row>
    <row r="28" spans="1:16" x14ac:dyDescent="0.25">
      <c r="A28" s="10">
        <f t="shared" si="1"/>
        <v>21</v>
      </c>
      <c r="B28" s="435" t="s">
        <v>605</v>
      </c>
      <c r="C28" s="436">
        <v>0</v>
      </c>
      <c r="D28" s="436">
        <v>0</v>
      </c>
      <c r="E28" s="436">
        <v>0</v>
      </c>
      <c r="F28" s="436">
        <v>0</v>
      </c>
      <c r="G28" s="436">
        <v>0</v>
      </c>
      <c r="H28" s="436">
        <v>0</v>
      </c>
      <c r="I28" s="436">
        <v>0</v>
      </c>
      <c r="J28" s="436">
        <v>0</v>
      </c>
      <c r="K28" s="436">
        <v>0</v>
      </c>
      <c r="L28" s="436">
        <v>0</v>
      </c>
      <c r="M28" s="436">
        <v>0</v>
      </c>
      <c r="N28" s="436">
        <v>0</v>
      </c>
      <c r="O28" s="436">
        <v>0</v>
      </c>
    </row>
    <row r="29" spans="1:16" x14ac:dyDescent="0.25">
      <c r="A29" s="10">
        <f t="shared" si="1"/>
        <v>22</v>
      </c>
      <c r="C29" s="18"/>
      <c r="D29" s="18"/>
      <c r="E29" s="18"/>
      <c r="F29" s="18"/>
      <c r="G29" s="18"/>
      <c r="H29" s="18"/>
      <c r="I29" s="18"/>
      <c r="J29" s="18"/>
      <c r="K29" s="18"/>
      <c r="L29" s="18"/>
      <c r="M29" s="18"/>
      <c r="N29" s="18"/>
      <c r="O29" s="18"/>
    </row>
    <row r="30" spans="1:16" x14ac:dyDescent="0.25">
      <c r="A30" s="10">
        <f t="shared" si="1"/>
        <v>23</v>
      </c>
      <c r="B30" s="246" t="s">
        <v>292</v>
      </c>
      <c r="C30" s="18">
        <f>(C10*C26)+(C14*C28)</f>
        <v>0</v>
      </c>
      <c r="D30" s="18">
        <f t="shared" ref="D30:O30" si="7">(D10*D26)+(D14*D28)</f>
        <v>0</v>
      </c>
      <c r="E30" s="18">
        <f t="shared" si="7"/>
        <v>0</v>
      </c>
      <c r="F30" s="18">
        <f t="shared" si="7"/>
        <v>0</v>
      </c>
      <c r="G30" s="18">
        <f t="shared" si="7"/>
        <v>0</v>
      </c>
      <c r="H30" s="18">
        <f t="shared" si="7"/>
        <v>0</v>
      </c>
      <c r="I30" s="18">
        <f t="shared" si="7"/>
        <v>0</v>
      </c>
      <c r="J30" s="18">
        <f t="shared" si="7"/>
        <v>0</v>
      </c>
      <c r="K30" s="18">
        <f t="shared" si="7"/>
        <v>0</v>
      </c>
      <c r="L30" s="18">
        <f t="shared" si="7"/>
        <v>0</v>
      </c>
      <c r="M30" s="18">
        <f t="shared" si="7"/>
        <v>0</v>
      </c>
      <c r="N30" s="18">
        <f t="shared" si="7"/>
        <v>0</v>
      </c>
      <c r="O30" s="18">
        <f t="shared" si="7"/>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606</v>
      </c>
      <c r="C32" s="18">
        <f>C24-C30</f>
        <v>-37797.444330740902</v>
      </c>
      <c r="D32" s="18">
        <f>C32+D20+D22-D30</f>
        <v>7172070.5083066057</v>
      </c>
      <c r="E32" s="18">
        <f t="shared" ref="E32:O32" si="8">D32+E20+E22-E30</f>
        <v>13807668.619593684</v>
      </c>
      <c r="F32" s="18">
        <f t="shared" si="8"/>
        <v>21089725.445201427</v>
      </c>
      <c r="G32" s="18">
        <f t="shared" si="8"/>
        <v>26922377.089196503</v>
      </c>
      <c r="H32" s="18">
        <f t="shared" si="8"/>
        <v>33172055.716523327</v>
      </c>
      <c r="I32" s="18">
        <f t="shared" si="8"/>
        <v>39842979.23056072</v>
      </c>
      <c r="J32" s="18">
        <f t="shared" si="8"/>
        <v>46695774.550579436</v>
      </c>
      <c r="K32" s="18">
        <f t="shared" si="8"/>
        <v>53252036.05085782</v>
      </c>
      <c r="L32" s="18">
        <f t="shared" si="8"/>
        <v>60259429.431805685</v>
      </c>
      <c r="M32" s="18">
        <f t="shared" si="8"/>
        <v>66969269.895788297</v>
      </c>
      <c r="N32" s="18">
        <f t="shared" si="8"/>
        <v>73834956.667725965</v>
      </c>
      <c r="O32" s="18">
        <f t="shared" si="8"/>
        <v>81667229.12510924</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437" t="s">
        <v>608</v>
      </c>
      <c r="C34" s="438">
        <v>0.95238599999999995</v>
      </c>
      <c r="D34" s="438">
        <v>0.95238599999999995</v>
      </c>
      <c r="E34" s="438">
        <v>0.95238599999999995</v>
      </c>
      <c r="F34" s="438">
        <v>0.95238599999999995</v>
      </c>
      <c r="G34" s="438">
        <v>0.95238599999999995</v>
      </c>
      <c r="H34" s="438">
        <v>0.95238599999999995</v>
      </c>
      <c r="I34" s="438">
        <v>0.95238599999999995</v>
      </c>
      <c r="J34" s="438">
        <v>0.95238599999999995</v>
      </c>
      <c r="K34" s="438">
        <v>0.95238599999999995</v>
      </c>
      <c r="L34" s="438">
        <v>0.95238599999999995</v>
      </c>
      <c r="M34" s="438">
        <v>0.95238599999999995</v>
      </c>
      <c r="N34" s="438">
        <v>0.95238599999999995</v>
      </c>
      <c r="O34" s="438">
        <v>0.95238599999999995</v>
      </c>
    </row>
    <row r="35" spans="1:15" x14ac:dyDescent="0.25">
      <c r="A35" s="10">
        <f t="shared" si="1"/>
        <v>28</v>
      </c>
      <c r="C35" s="28"/>
      <c r="D35" s="28"/>
      <c r="E35" s="28"/>
      <c r="F35" s="28"/>
      <c r="G35" s="28"/>
      <c r="H35" s="28"/>
      <c r="I35" s="28"/>
      <c r="J35" s="28"/>
      <c r="K35" s="28"/>
      <c r="L35" s="28"/>
      <c r="M35" s="28"/>
      <c r="N35" s="28"/>
      <c r="O35" s="28"/>
    </row>
    <row r="36" spans="1:15" ht="13.8" thickBot="1" x14ac:dyDescent="0.3">
      <c r="A36" s="10">
        <f t="shared" si="1"/>
        <v>29</v>
      </c>
      <c r="B36" s="246" t="s">
        <v>609</v>
      </c>
      <c r="C36" s="439">
        <f>ROUND(C20*C34,2)</f>
        <v>-35937.72</v>
      </c>
      <c r="D36" s="439">
        <f t="shared" ref="D36:O36" si="9">ROUND(D20*D34,2)</f>
        <v>6855137.21</v>
      </c>
      <c r="E36" s="439">
        <f t="shared" si="9"/>
        <v>6286047.8300000001</v>
      </c>
      <c r="F36" s="439">
        <f t="shared" si="9"/>
        <v>6879522.0999999996</v>
      </c>
      <c r="G36" s="439">
        <f t="shared" si="9"/>
        <v>5478287.2400000002</v>
      </c>
      <c r="H36" s="439">
        <f t="shared" si="9"/>
        <v>5856341.8600000003</v>
      </c>
      <c r="I36" s="439">
        <f t="shared" si="9"/>
        <v>6237133.7400000002</v>
      </c>
      <c r="J36" s="439">
        <f t="shared" si="9"/>
        <v>6389051.6299999999</v>
      </c>
      <c r="K36" s="439">
        <f t="shared" si="9"/>
        <v>6085598.2599999998</v>
      </c>
      <c r="L36" s="439">
        <f t="shared" si="9"/>
        <v>6494034.1900000004</v>
      </c>
      <c r="M36" s="439">
        <f t="shared" si="9"/>
        <v>6189258.3700000001</v>
      </c>
      <c r="N36" s="439">
        <f t="shared" si="9"/>
        <v>6316592.8799999999</v>
      </c>
      <c r="O36" s="439">
        <f t="shared" si="9"/>
        <v>7214335.4199999999</v>
      </c>
    </row>
    <row r="37" spans="1:15" x14ac:dyDescent="0.25">
      <c r="A37" s="10">
        <f t="shared" si="1"/>
        <v>30</v>
      </c>
    </row>
    <row r="38" spans="1:15" ht="13.8" thickBot="1" x14ac:dyDescent="0.3">
      <c r="A38" s="10">
        <f t="shared" si="1"/>
        <v>31</v>
      </c>
      <c r="B38" s="246" t="s">
        <v>610</v>
      </c>
      <c r="C38" s="439">
        <f>ROUND(C30*C34,2)</f>
        <v>0</v>
      </c>
      <c r="D38" s="439">
        <f t="shared" ref="D38:O38" si="10">ROUND(D30*D34,2)</f>
        <v>0</v>
      </c>
      <c r="E38" s="439">
        <f t="shared" si="10"/>
        <v>0</v>
      </c>
      <c r="F38" s="439">
        <f t="shared" si="10"/>
        <v>0</v>
      </c>
      <c r="G38" s="439">
        <f t="shared" si="10"/>
        <v>0</v>
      </c>
      <c r="H38" s="439">
        <f t="shared" si="10"/>
        <v>0</v>
      </c>
      <c r="I38" s="439">
        <f t="shared" si="10"/>
        <v>0</v>
      </c>
      <c r="J38" s="439">
        <f t="shared" si="10"/>
        <v>0</v>
      </c>
      <c r="K38" s="439">
        <f t="shared" si="10"/>
        <v>0</v>
      </c>
      <c r="L38" s="439">
        <f t="shared" si="10"/>
        <v>0</v>
      </c>
      <c r="M38" s="439">
        <f t="shared" si="10"/>
        <v>0</v>
      </c>
      <c r="N38" s="439">
        <f t="shared" si="10"/>
        <v>0</v>
      </c>
      <c r="O38" s="439">
        <f t="shared" si="10"/>
        <v>0</v>
      </c>
    </row>
    <row r="39" spans="1:15" x14ac:dyDescent="0.25">
      <c r="A39" s="10">
        <f t="shared" si="1"/>
        <v>32</v>
      </c>
    </row>
    <row r="40" spans="1:15" s="432" customFormat="1" x14ac:dyDescent="0.25">
      <c r="A40" s="10">
        <f t="shared" si="1"/>
        <v>33</v>
      </c>
      <c r="B40" s="432" t="s">
        <v>620</v>
      </c>
    </row>
    <row r="41" spans="1:15" s="435" customFormat="1" x14ac:dyDescent="0.25">
      <c r="A41" s="10">
        <f t="shared" si="1"/>
        <v>34</v>
      </c>
      <c r="B41" s="435" t="s">
        <v>612</v>
      </c>
    </row>
    <row r="42" spans="1:15" s="437" customFormat="1" x14ac:dyDescent="0.25">
      <c r="A42" s="10">
        <f t="shared" si="1"/>
        <v>35</v>
      </c>
      <c r="B42" s="437" t="s">
        <v>613</v>
      </c>
    </row>
    <row r="43" spans="1:15" x14ac:dyDescent="0.25">
      <c r="A43" s="414"/>
    </row>
    <row r="44" spans="1:15" x14ac:dyDescent="0.25">
      <c r="A44" s="10"/>
    </row>
    <row r="45" spans="1:15" x14ac:dyDescent="0.25">
      <c r="A45" s="10"/>
      <c r="I45" s="18"/>
    </row>
    <row r="46" spans="1:15" x14ac:dyDescent="0.25">
      <c r="A46" s="10"/>
    </row>
    <row r="47" spans="1:15" x14ac:dyDescent="0.25">
      <c r="A47" s="10"/>
    </row>
    <row r="48" spans="1:15"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sheetData>
  <printOptions horizontalCentered="1"/>
  <pageMargins left="0.45" right="0.45" top="0.75" bottom="0.75" header="0.3" footer="0.3"/>
  <pageSetup scale="55" orientation="landscape" blackAndWhite="1" horizontalDpi="1200" verticalDpi="1200" r:id="rId1"/>
  <headerFooter>
    <oddHeader>&amp;RAdvice No. 2018-xx
Workpaper No. 14</oddHeader>
    <oddFooter>&amp;L&amp;F
&amp;A&amp;R&amp;D</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87"/>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4" width="14.109375" style="246" customWidth="1"/>
    <col min="15" max="15" width="14.3320312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621</v>
      </c>
      <c r="B3" s="275"/>
      <c r="C3" s="275"/>
      <c r="D3" s="275"/>
      <c r="E3" s="275"/>
      <c r="F3" s="275"/>
      <c r="G3" s="275"/>
      <c r="H3" s="275"/>
      <c r="I3" s="275"/>
      <c r="J3" s="275"/>
      <c r="K3" s="275"/>
      <c r="L3" s="275"/>
      <c r="M3" s="275"/>
      <c r="N3" s="275"/>
    </row>
    <row r="4" spans="1:19" x14ac:dyDescent="0.25">
      <c r="A4" s="275" t="s">
        <v>389</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246" t="s">
        <v>623</v>
      </c>
      <c r="C8" s="18">
        <v>597983.92571404867</v>
      </c>
      <c r="D8" s="18">
        <v>1434327.8644169222</v>
      </c>
      <c r="E8" s="18">
        <v>1128023.1217243255</v>
      </c>
      <c r="F8" s="18">
        <v>1149532.8493864734</v>
      </c>
      <c r="G8" s="18">
        <v>1147498.1704503982</v>
      </c>
      <c r="H8" s="18">
        <v>1469898.6546993111</v>
      </c>
      <c r="I8" s="18">
        <v>1250243.1793726198</v>
      </c>
      <c r="J8" s="18">
        <v>1258698.2518576353</v>
      </c>
      <c r="K8" s="18">
        <v>1626107.4706731471</v>
      </c>
      <c r="L8" s="18">
        <v>1157573.1459075746</v>
      </c>
      <c r="M8" s="18">
        <v>1333253.4791929605</v>
      </c>
      <c r="N8" s="18">
        <v>1215285.5198475821</v>
      </c>
      <c r="O8" s="18">
        <v>1425961.6690104236</v>
      </c>
      <c r="P8" s="18"/>
    </row>
    <row r="9" spans="1:19" x14ac:dyDescent="0.25">
      <c r="A9" s="10">
        <f t="shared" ref="A9:A42" si="1">A8+1</f>
        <v>2</v>
      </c>
    </row>
    <row r="10" spans="1:19" x14ac:dyDescent="0.25">
      <c r="A10" s="10">
        <f t="shared" si="1"/>
        <v>3</v>
      </c>
      <c r="B10" s="432" t="s">
        <v>564</v>
      </c>
      <c r="C10" s="433">
        <v>18431024.893425465</v>
      </c>
      <c r="D10" s="433"/>
      <c r="E10" s="433"/>
      <c r="F10" s="433"/>
      <c r="G10" s="433"/>
      <c r="H10" s="433"/>
      <c r="I10" s="433"/>
      <c r="J10" s="433"/>
      <c r="K10" s="433"/>
      <c r="L10" s="433"/>
      <c r="M10" s="433"/>
      <c r="N10" s="433"/>
      <c r="O10" s="433"/>
      <c r="P10" s="434"/>
    </row>
    <row r="11" spans="1:19" x14ac:dyDescent="0.25">
      <c r="A11" s="10">
        <f t="shared" si="1"/>
        <v>4</v>
      </c>
      <c r="B11" s="246" t="s">
        <v>624</v>
      </c>
      <c r="C11" s="27">
        <v>2.5087999999999999E-2</v>
      </c>
      <c r="D11" s="27">
        <v>2.5087999999999999E-2</v>
      </c>
      <c r="E11" s="27">
        <v>2.5087999999999999E-2</v>
      </c>
      <c r="F11" s="27">
        <v>2.5087999999999999E-2</v>
      </c>
      <c r="G11" s="27">
        <v>2.5087999999999999E-2</v>
      </c>
      <c r="H11" s="27">
        <v>2.5087999999999999E-2</v>
      </c>
      <c r="I11" s="27">
        <v>2.5087999999999999E-2</v>
      </c>
      <c r="J11" s="27">
        <v>2.5087999999999999E-2</v>
      </c>
      <c r="K11" s="27">
        <v>2.5087999999999999E-2</v>
      </c>
      <c r="L11" s="27">
        <v>2.5087999999999999E-2</v>
      </c>
      <c r="M11" s="27">
        <v>2.5087999999999999E-2</v>
      </c>
      <c r="N11" s="27">
        <v>2.5087999999999999E-2</v>
      </c>
      <c r="O11" s="27">
        <v>2.5087999999999999E-2</v>
      </c>
      <c r="P11" s="28"/>
    </row>
    <row r="12" spans="1:19" x14ac:dyDescent="0.25">
      <c r="A12" s="10">
        <f t="shared" si="1"/>
        <v>5</v>
      </c>
      <c r="B12" s="246" t="s">
        <v>625</v>
      </c>
      <c r="C12" s="18">
        <f t="shared" ref="C12:O12" si="2">C10*C11</f>
        <v>462397.55252625805</v>
      </c>
      <c r="D12" s="18">
        <f t="shared" si="2"/>
        <v>0</v>
      </c>
      <c r="E12" s="18">
        <f t="shared" si="2"/>
        <v>0</v>
      </c>
      <c r="F12" s="18">
        <f t="shared" si="2"/>
        <v>0</v>
      </c>
      <c r="G12" s="18">
        <f t="shared" si="2"/>
        <v>0</v>
      </c>
      <c r="H12" s="18">
        <f t="shared" si="2"/>
        <v>0</v>
      </c>
      <c r="I12" s="18">
        <f t="shared" si="2"/>
        <v>0</v>
      </c>
      <c r="J12" s="18">
        <f t="shared" si="2"/>
        <v>0</v>
      </c>
      <c r="K12" s="18">
        <f t="shared" si="2"/>
        <v>0</v>
      </c>
      <c r="L12" s="18">
        <f t="shared" si="2"/>
        <v>0</v>
      </c>
      <c r="M12" s="18">
        <f t="shared" si="2"/>
        <v>0</v>
      </c>
      <c r="N12" s="18">
        <f t="shared" si="2"/>
        <v>0</v>
      </c>
      <c r="O12" s="18">
        <f t="shared" si="2"/>
        <v>0</v>
      </c>
      <c r="P12" s="18"/>
    </row>
    <row r="13" spans="1:19" x14ac:dyDescent="0.25">
      <c r="A13" s="10">
        <f t="shared" si="1"/>
        <v>6</v>
      </c>
    </row>
    <row r="14" spans="1:19" x14ac:dyDescent="0.25">
      <c r="A14" s="10">
        <f t="shared" si="1"/>
        <v>7</v>
      </c>
      <c r="B14" s="432" t="s">
        <v>566</v>
      </c>
      <c r="C14" s="433">
        <v>0</v>
      </c>
      <c r="D14" s="433">
        <v>0</v>
      </c>
      <c r="E14" s="433">
        <v>0</v>
      </c>
      <c r="F14" s="433">
        <v>0</v>
      </c>
      <c r="G14" s="433">
        <v>0</v>
      </c>
      <c r="H14" s="433">
        <v>0</v>
      </c>
      <c r="I14" s="433">
        <v>0</v>
      </c>
      <c r="J14" s="433">
        <v>0</v>
      </c>
      <c r="K14" s="433">
        <v>0</v>
      </c>
      <c r="L14" s="433">
        <v>0</v>
      </c>
      <c r="M14" s="433">
        <v>0</v>
      </c>
      <c r="N14" s="433">
        <v>0</v>
      </c>
      <c r="O14" s="433">
        <v>0</v>
      </c>
    </row>
    <row r="15" spans="1:19" x14ac:dyDescent="0.25">
      <c r="A15" s="10">
        <f t="shared" si="1"/>
        <v>8</v>
      </c>
      <c r="B15" s="246" t="s">
        <v>624</v>
      </c>
      <c r="C15" s="27">
        <v>2.5087999999999999E-2</v>
      </c>
      <c r="D15" s="27">
        <v>2.5087999999999999E-2</v>
      </c>
      <c r="E15" s="27">
        <v>2.5087999999999999E-2</v>
      </c>
      <c r="F15" s="27">
        <v>2.5087999999999999E-2</v>
      </c>
      <c r="G15" s="27">
        <v>2.5087999999999999E-2</v>
      </c>
      <c r="H15" s="27">
        <v>2.5087999999999999E-2</v>
      </c>
      <c r="I15" s="27">
        <v>2.5087999999999999E-2</v>
      </c>
      <c r="J15" s="27">
        <v>2.5087999999999999E-2</v>
      </c>
      <c r="K15" s="27">
        <v>2.5087999999999999E-2</v>
      </c>
      <c r="L15" s="27">
        <v>2.5087999999999999E-2</v>
      </c>
      <c r="M15" s="27">
        <v>2.5087999999999999E-2</v>
      </c>
      <c r="N15" s="27">
        <v>2.5087999999999999E-2</v>
      </c>
      <c r="O15" s="27">
        <v>2.5087999999999999E-2</v>
      </c>
    </row>
    <row r="16" spans="1:19" x14ac:dyDescent="0.25">
      <c r="A16" s="10">
        <f t="shared" si="1"/>
        <v>9</v>
      </c>
      <c r="B16" s="246" t="s">
        <v>625</v>
      </c>
      <c r="C16" s="18">
        <f t="shared" ref="C16:O16" si="3">C14*C15</f>
        <v>0</v>
      </c>
      <c r="D16" s="18">
        <f t="shared" si="3"/>
        <v>0</v>
      </c>
      <c r="E16" s="18">
        <f t="shared" si="3"/>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row>
    <row r="17" spans="1:16" x14ac:dyDescent="0.25">
      <c r="A17" s="10">
        <f t="shared" si="1"/>
        <v>10</v>
      </c>
    </row>
    <row r="18" spans="1:16" x14ac:dyDescent="0.25">
      <c r="A18" s="10">
        <f t="shared" si="1"/>
        <v>11</v>
      </c>
      <c r="B18" s="246" t="s">
        <v>626</v>
      </c>
      <c r="C18" s="18">
        <f>C12+C16</f>
        <v>462397.55252625805</v>
      </c>
      <c r="D18" s="18">
        <f t="shared" ref="D18:M18" si="4">D12+D16</f>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N12+N16</f>
        <v>0</v>
      </c>
      <c r="O18" s="18">
        <f>O12+O16</f>
        <v>0</v>
      </c>
    </row>
    <row r="19" spans="1:16" x14ac:dyDescent="0.25">
      <c r="A19" s="10">
        <f t="shared" si="1"/>
        <v>12</v>
      </c>
    </row>
    <row r="20" spans="1:16" x14ac:dyDescent="0.25">
      <c r="A20" s="10">
        <f t="shared" si="1"/>
        <v>13</v>
      </c>
      <c r="B20" s="246" t="s">
        <v>568</v>
      </c>
      <c r="C20" s="18">
        <f>C8-C18</f>
        <v>135586.37318779062</v>
      </c>
      <c r="D20" s="18">
        <f t="shared" ref="D20:O20" si="5">D8-D18</f>
        <v>1434327.8644169222</v>
      </c>
      <c r="E20" s="18">
        <f t="shared" si="5"/>
        <v>1128023.1217243255</v>
      </c>
      <c r="F20" s="18">
        <f t="shared" si="5"/>
        <v>1149532.8493864734</v>
      </c>
      <c r="G20" s="18">
        <f t="shared" si="5"/>
        <v>1147498.1704503982</v>
      </c>
      <c r="H20" s="18">
        <f t="shared" si="5"/>
        <v>1469898.6546993111</v>
      </c>
      <c r="I20" s="18">
        <f t="shared" si="5"/>
        <v>1250243.1793726198</v>
      </c>
      <c r="J20" s="18">
        <f t="shared" si="5"/>
        <v>1258698.2518576353</v>
      </c>
      <c r="K20" s="18">
        <f t="shared" si="5"/>
        <v>1626107.4706731471</v>
      </c>
      <c r="L20" s="18">
        <f t="shared" si="5"/>
        <v>1157573.1459075746</v>
      </c>
      <c r="M20" s="18">
        <f t="shared" si="5"/>
        <v>1333253.4791929605</v>
      </c>
      <c r="N20" s="18">
        <f t="shared" si="5"/>
        <v>1215285.5198475821</v>
      </c>
      <c r="O20" s="18">
        <f t="shared" si="5"/>
        <v>1425961.6690104236</v>
      </c>
      <c r="P20" s="18"/>
    </row>
    <row r="21" spans="1:16" x14ac:dyDescent="0.25">
      <c r="A21" s="10">
        <f t="shared" si="1"/>
        <v>14</v>
      </c>
      <c r="C21" s="18"/>
      <c r="D21" s="18"/>
      <c r="E21" s="18"/>
      <c r="F21" s="18"/>
      <c r="G21" s="18"/>
      <c r="H21" s="18"/>
      <c r="I21" s="18"/>
      <c r="J21" s="18"/>
      <c r="K21" s="18"/>
      <c r="L21" s="18"/>
      <c r="M21" s="18"/>
      <c r="N21" s="18"/>
      <c r="O21" s="18"/>
      <c r="P21" s="18"/>
    </row>
    <row r="22" spans="1:16" x14ac:dyDescent="0.25">
      <c r="A22" s="10">
        <f t="shared" si="1"/>
        <v>15</v>
      </c>
      <c r="B22" s="246" t="s">
        <v>603</v>
      </c>
      <c r="C22" s="18">
        <v>226.516524</v>
      </c>
      <c r="D22" s="18">
        <v>2876.3555520833338</v>
      </c>
      <c r="E22" s="18">
        <v>7197.8037364583352</v>
      </c>
      <c r="F22" s="18">
        <v>11038.940313541665</v>
      </c>
      <c r="G22" s="18">
        <v>14912.921882291666</v>
      </c>
      <c r="H22" s="18">
        <v>19327.205791666667</v>
      </c>
      <c r="I22" s="18">
        <v>23914.770895833335</v>
      </c>
      <c r="J22" s="18">
        <v>28146.142951041664</v>
      </c>
      <c r="K22" s="18">
        <v>33011.416478125007</v>
      </c>
      <c r="L22" s="18">
        <v>37706.140816666659</v>
      </c>
      <c r="M22" s="18">
        <v>41906.961959374996</v>
      </c>
      <c r="N22" s="18">
        <v>46205.116000000002</v>
      </c>
      <c r="O22" s="18">
        <v>50659.623963541664</v>
      </c>
      <c r="P22" s="36"/>
    </row>
    <row r="23" spans="1:16" x14ac:dyDescent="0.25">
      <c r="A23" s="10">
        <f t="shared" si="1"/>
        <v>16</v>
      </c>
    </row>
    <row r="24" spans="1:16" x14ac:dyDescent="0.25">
      <c r="A24" s="10">
        <f t="shared" si="1"/>
        <v>17</v>
      </c>
      <c r="B24" s="246" t="s">
        <v>604</v>
      </c>
      <c r="C24" s="18">
        <f>C20+C22</f>
        <v>135812.88971179063</v>
      </c>
      <c r="D24" s="18">
        <f t="shared" ref="D24:O24" si="6">C24+D20+D22</f>
        <v>1573017.1096807963</v>
      </c>
      <c r="E24" s="18">
        <f t="shared" si="6"/>
        <v>2708238.0351415803</v>
      </c>
      <c r="F24" s="18">
        <f t="shared" si="6"/>
        <v>3868809.8248415957</v>
      </c>
      <c r="G24" s="18">
        <f t="shared" si="6"/>
        <v>5031220.9171742853</v>
      </c>
      <c r="H24" s="18">
        <f t="shared" si="6"/>
        <v>6520446.777665263</v>
      </c>
      <c r="I24" s="18">
        <f t="shared" si="6"/>
        <v>7794604.727933716</v>
      </c>
      <c r="J24" s="18">
        <f t="shared" si="6"/>
        <v>9081449.1227423921</v>
      </c>
      <c r="K24" s="18">
        <f t="shared" si="6"/>
        <v>10740568.009893665</v>
      </c>
      <c r="L24" s="18">
        <f t="shared" si="6"/>
        <v>11935847.296617907</v>
      </c>
      <c r="M24" s="18">
        <f t="shared" si="6"/>
        <v>13311007.737770243</v>
      </c>
      <c r="N24" s="18">
        <f t="shared" si="6"/>
        <v>14572498.373617824</v>
      </c>
      <c r="O24" s="18">
        <f t="shared" si="6"/>
        <v>16049119.66659179</v>
      </c>
    </row>
    <row r="25" spans="1:16" x14ac:dyDescent="0.25">
      <c r="A25" s="10">
        <f t="shared" si="1"/>
        <v>18</v>
      </c>
    </row>
    <row r="26" spans="1:16" x14ac:dyDescent="0.25">
      <c r="A26" s="10">
        <f t="shared" si="1"/>
        <v>19</v>
      </c>
      <c r="B26" s="435" t="s">
        <v>571</v>
      </c>
      <c r="C26" s="436">
        <v>0</v>
      </c>
      <c r="D26" s="436">
        <v>0</v>
      </c>
      <c r="E26" s="436">
        <v>0</v>
      </c>
      <c r="F26" s="436">
        <v>0</v>
      </c>
      <c r="G26" s="436">
        <v>0</v>
      </c>
      <c r="H26" s="436">
        <v>0</v>
      </c>
      <c r="I26" s="436">
        <v>0</v>
      </c>
      <c r="J26" s="436">
        <v>0</v>
      </c>
      <c r="K26" s="436">
        <v>0</v>
      </c>
      <c r="L26" s="436">
        <v>0</v>
      </c>
      <c r="M26" s="436">
        <v>0</v>
      </c>
      <c r="N26" s="436">
        <v>0</v>
      </c>
      <c r="O26" s="436">
        <v>0</v>
      </c>
    </row>
    <row r="27" spans="1:16" x14ac:dyDescent="0.25">
      <c r="A27" s="10">
        <f t="shared" si="1"/>
        <v>20</v>
      </c>
      <c r="C27" s="27"/>
      <c r="D27" s="27"/>
      <c r="E27" s="27"/>
      <c r="F27" s="27"/>
      <c r="G27" s="27"/>
      <c r="H27" s="27"/>
      <c r="I27" s="27"/>
      <c r="J27" s="27"/>
      <c r="K27" s="27"/>
      <c r="L27" s="27"/>
      <c r="M27" s="27"/>
      <c r="N27" s="27"/>
      <c r="O27" s="27"/>
    </row>
    <row r="28" spans="1:16" x14ac:dyDescent="0.25">
      <c r="A28" s="10">
        <f t="shared" si="1"/>
        <v>21</v>
      </c>
      <c r="B28" s="435" t="s">
        <v>605</v>
      </c>
      <c r="C28" s="436">
        <v>0</v>
      </c>
      <c r="D28" s="436">
        <v>0</v>
      </c>
      <c r="E28" s="436">
        <v>0</v>
      </c>
      <c r="F28" s="436">
        <v>0</v>
      </c>
      <c r="G28" s="436">
        <v>0</v>
      </c>
      <c r="H28" s="436">
        <v>0</v>
      </c>
      <c r="I28" s="436">
        <v>0</v>
      </c>
      <c r="J28" s="436">
        <v>0</v>
      </c>
      <c r="K28" s="436">
        <v>0</v>
      </c>
      <c r="L28" s="436">
        <v>0</v>
      </c>
      <c r="M28" s="436">
        <v>0</v>
      </c>
      <c r="N28" s="436">
        <v>0</v>
      </c>
      <c r="O28" s="436">
        <v>0</v>
      </c>
    </row>
    <row r="29" spans="1:16" x14ac:dyDescent="0.25">
      <c r="A29" s="10">
        <f t="shared" si="1"/>
        <v>22</v>
      </c>
      <c r="C29" s="18"/>
      <c r="D29" s="18"/>
      <c r="E29" s="18"/>
      <c r="F29" s="18"/>
      <c r="G29" s="18"/>
      <c r="H29" s="18"/>
      <c r="I29" s="18"/>
      <c r="J29" s="18"/>
      <c r="K29" s="18"/>
      <c r="L29" s="18"/>
      <c r="M29" s="18"/>
      <c r="N29" s="18"/>
      <c r="O29" s="18"/>
    </row>
    <row r="30" spans="1:16" x14ac:dyDescent="0.25">
      <c r="A30" s="10">
        <f t="shared" si="1"/>
        <v>23</v>
      </c>
      <c r="B30" s="246" t="s">
        <v>292</v>
      </c>
      <c r="C30" s="18">
        <f>(C10*C26)+(C14*C28)</f>
        <v>0</v>
      </c>
      <c r="D30" s="18">
        <f t="shared" ref="D30:O30" si="7">(D10*D26)+(D14*D28)</f>
        <v>0</v>
      </c>
      <c r="E30" s="18">
        <f t="shared" si="7"/>
        <v>0</v>
      </c>
      <c r="F30" s="18">
        <f t="shared" si="7"/>
        <v>0</v>
      </c>
      <c r="G30" s="18">
        <f t="shared" si="7"/>
        <v>0</v>
      </c>
      <c r="H30" s="18">
        <f t="shared" si="7"/>
        <v>0</v>
      </c>
      <c r="I30" s="18">
        <f t="shared" si="7"/>
        <v>0</v>
      </c>
      <c r="J30" s="18">
        <f t="shared" si="7"/>
        <v>0</v>
      </c>
      <c r="K30" s="18">
        <f t="shared" si="7"/>
        <v>0</v>
      </c>
      <c r="L30" s="18">
        <f t="shared" si="7"/>
        <v>0</v>
      </c>
      <c r="M30" s="18">
        <f t="shared" si="7"/>
        <v>0</v>
      </c>
      <c r="N30" s="18">
        <f t="shared" si="7"/>
        <v>0</v>
      </c>
      <c r="O30" s="18">
        <f t="shared" si="7"/>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606</v>
      </c>
      <c r="C32" s="18">
        <f>C24-C30</f>
        <v>135812.88971179063</v>
      </c>
      <c r="D32" s="18">
        <f>C32+D20+D22-D30</f>
        <v>1573017.1096807963</v>
      </c>
      <c r="E32" s="18">
        <f t="shared" ref="E32:O32" si="8">D32+E20+E22-E30</f>
        <v>2708238.0351415803</v>
      </c>
      <c r="F32" s="18">
        <f t="shared" si="8"/>
        <v>3868809.8248415957</v>
      </c>
      <c r="G32" s="18">
        <f t="shared" si="8"/>
        <v>5031220.9171742853</v>
      </c>
      <c r="H32" s="18">
        <f t="shared" si="8"/>
        <v>6520446.777665263</v>
      </c>
      <c r="I32" s="18">
        <f t="shared" si="8"/>
        <v>7794604.727933716</v>
      </c>
      <c r="J32" s="18">
        <f t="shared" si="8"/>
        <v>9081449.1227423921</v>
      </c>
      <c r="K32" s="18">
        <f t="shared" si="8"/>
        <v>10740568.009893665</v>
      </c>
      <c r="L32" s="18">
        <f t="shared" si="8"/>
        <v>11935847.296617907</v>
      </c>
      <c r="M32" s="18">
        <f t="shared" si="8"/>
        <v>13311007.737770243</v>
      </c>
      <c r="N32" s="18">
        <f t="shared" si="8"/>
        <v>14572498.373617824</v>
      </c>
      <c r="O32" s="18">
        <f t="shared" si="8"/>
        <v>16049119.66659179</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437" t="s">
        <v>608</v>
      </c>
      <c r="C34" s="438">
        <v>0.95238599999999995</v>
      </c>
      <c r="D34" s="438">
        <v>0.95238599999999995</v>
      </c>
      <c r="E34" s="438">
        <v>0.95238599999999995</v>
      </c>
      <c r="F34" s="438">
        <v>0.95238599999999995</v>
      </c>
      <c r="G34" s="438">
        <v>0.95238599999999995</v>
      </c>
      <c r="H34" s="438">
        <v>0.95238599999999995</v>
      </c>
      <c r="I34" s="438">
        <v>0.95238599999999995</v>
      </c>
      <c r="J34" s="438">
        <v>0.95238599999999995</v>
      </c>
      <c r="K34" s="438">
        <v>0.95238599999999995</v>
      </c>
      <c r="L34" s="438">
        <v>0.95238599999999995</v>
      </c>
      <c r="M34" s="438">
        <v>0.95238599999999995</v>
      </c>
      <c r="N34" s="438">
        <v>0.95238599999999995</v>
      </c>
      <c r="O34" s="438">
        <v>0.95238599999999995</v>
      </c>
    </row>
    <row r="35" spans="1:15" x14ac:dyDescent="0.25">
      <c r="A35" s="10">
        <f t="shared" si="1"/>
        <v>28</v>
      </c>
      <c r="C35" s="28"/>
      <c r="D35" s="28"/>
      <c r="E35" s="28"/>
      <c r="F35" s="28"/>
      <c r="G35" s="28"/>
      <c r="H35" s="28"/>
      <c r="I35" s="28"/>
      <c r="J35" s="28"/>
      <c r="K35" s="28"/>
      <c r="L35" s="28"/>
      <c r="M35" s="28"/>
      <c r="N35" s="28"/>
      <c r="O35" s="28"/>
    </row>
    <row r="36" spans="1:15" ht="13.8" thickBot="1" x14ac:dyDescent="0.3">
      <c r="A36" s="10">
        <f t="shared" si="1"/>
        <v>29</v>
      </c>
      <c r="B36" s="246" t="s">
        <v>609</v>
      </c>
      <c r="C36" s="439">
        <f>ROUND(C20*C34,2)</f>
        <v>129130.56</v>
      </c>
      <c r="D36" s="439">
        <f t="shared" ref="D36:O36" si="9">ROUND(D20*D34,2)</f>
        <v>1366033.78</v>
      </c>
      <c r="E36" s="439">
        <f t="shared" si="9"/>
        <v>1074313.43</v>
      </c>
      <c r="F36" s="439">
        <f t="shared" si="9"/>
        <v>1094798.99</v>
      </c>
      <c r="G36" s="439">
        <f t="shared" si="9"/>
        <v>1092861.19</v>
      </c>
      <c r="H36" s="439">
        <f t="shared" si="9"/>
        <v>1399910.9</v>
      </c>
      <c r="I36" s="439">
        <f t="shared" si="9"/>
        <v>1190714.1000000001</v>
      </c>
      <c r="J36" s="439">
        <f t="shared" si="9"/>
        <v>1198766.5900000001</v>
      </c>
      <c r="K36" s="439">
        <f t="shared" si="9"/>
        <v>1548681.99</v>
      </c>
      <c r="L36" s="439">
        <f t="shared" si="9"/>
        <v>1102456.46</v>
      </c>
      <c r="M36" s="439">
        <f t="shared" si="9"/>
        <v>1269771.95</v>
      </c>
      <c r="N36" s="439">
        <f t="shared" si="9"/>
        <v>1157420.92</v>
      </c>
      <c r="O36" s="439">
        <f t="shared" si="9"/>
        <v>1358065.93</v>
      </c>
    </row>
    <row r="37" spans="1:15" x14ac:dyDescent="0.25">
      <c r="A37" s="10">
        <f t="shared" si="1"/>
        <v>30</v>
      </c>
    </row>
    <row r="38" spans="1:15" ht="13.8" thickBot="1" x14ac:dyDescent="0.3">
      <c r="A38" s="10">
        <f t="shared" si="1"/>
        <v>31</v>
      </c>
      <c r="B38" s="246" t="s">
        <v>610</v>
      </c>
      <c r="C38" s="439">
        <f>ROUND(C30*C34,2)</f>
        <v>0</v>
      </c>
      <c r="D38" s="439">
        <f t="shared" ref="D38:O38" si="10">ROUND(D30*D34,2)</f>
        <v>0</v>
      </c>
      <c r="E38" s="439">
        <f t="shared" si="10"/>
        <v>0</v>
      </c>
      <c r="F38" s="439">
        <f t="shared" si="10"/>
        <v>0</v>
      </c>
      <c r="G38" s="439">
        <f t="shared" si="10"/>
        <v>0</v>
      </c>
      <c r="H38" s="439">
        <f t="shared" si="10"/>
        <v>0</v>
      </c>
      <c r="I38" s="439">
        <f t="shared" si="10"/>
        <v>0</v>
      </c>
      <c r="J38" s="439">
        <f t="shared" si="10"/>
        <v>0</v>
      </c>
      <c r="K38" s="439">
        <f t="shared" si="10"/>
        <v>0</v>
      </c>
      <c r="L38" s="439">
        <f t="shared" si="10"/>
        <v>0</v>
      </c>
      <c r="M38" s="439">
        <f t="shared" si="10"/>
        <v>0</v>
      </c>
      <c r="N38" s="439">
        <f t="shared" si="10"/>
        <v>0</v>
      </c>
      <c r="O38" s="439">
        <f t="shared" si="10"/>
        <v>0</v>
      </c>
    </row>
    <row r="39" spans="1:15" x14ac:dyDescent="0.25">
      <c r="A39" s="10">
        <f t="shared" si="1"/>
        <v>32</v>
      </c>
    </row>
    <row r="40" spans="1:15" s="432" customFormat="1" x14ac:dyDescent="0.25">
      <c r="A40" s="10">
        <f t="shared" si="1"/>
        <v>33</v>
      </c>
      <c r="B40" s="432" t="s">
        <v>620</v>
      </c>
    </row>
    <row r="41" spans="1:15" s="435" customFormat="1" x14ac:dyDescent="0.25">
      <c r="A41" s="10">
        <f t="shared" si="1"/>
        <v>34</v>
      </c>
      <c r="B41" s="435" t="s">
        <v>612</v>
      </c>
    </row>
    <row r="42" spans="1:15" s="437" customFormat="1" x14ac:dyDescent="0.25">
      <c r="A42" s="10">
        <f t="shared" si="1"/>
        <v>35</v>
      </c>
      <c r="B42" s="437" t="s">
        <v>613</v>
      </c>
    </row>
    <row r="43" spans="1:15" x14ac:dyDescent="0.25">
      <c r="A43" s="414"/>
    </row>
    <row r="44" spans="1:15" x14ac:dyDescent="0.25">
      <c r="A44" s="10"/>
    </row>
    <row r="45" spans="1:15" x14ac:dyDescent="0.25">
      <c r="A45" s="10"/>
      <c r="I45" s="18"/>
    </row>
    <row r="46" spans="1:15" x14ac:dyDescent="0.25">
      <c r="A46" s="10"/>
    </row>
    <row r="47" spans="1:15" x14ac:dyDescent="0.25">
      <c r="A47" s="10"/>
    </row>
    <row r="48" spans="1:15"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sheetData>
  <printOptions horizontalCentered="1"/>
  <pageMargins left="0.45" right="0.45" top="0.75" bottom="0.75" header="0.3" footer="0.3"/>
  <pageSetup scale="55" orientation="landscape" blackAndWhite="1" horizontalDpi="1200" verticalDpi="1200" r:id="rId1"/>
  <headerFooter>
    <oddHeader>&amp;RAdvice No. 2018-xx
Workpaper No. 15</oddHeader>
    <oddFooter>&amp;L&amp;F
&amp;A&amp;R&amp;D</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87"/>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621</v>
      </c>
      <c r="B3" s="275"/>
      <c r="C3" s="275"/>
      <c r="D3" s="275"/>
      <c r="E3" s="275"/>
      <c r="F3" s="275"/>
      <c r="G3" s="275"/>
      <c r="H3" s="275"/>
      <c r="I3" s="275"/>
      <c r="J3" s="275"/>
      <c r="K3" s="275"/>
      <c r="L3" s="275"/>
      <c r="M3" s="275"/>
      <c r="N3" s="275"/>
    </row>
    <row r="4" spans="1:19" x14ac:dyDescent="0.25">
      <c r="A4" s="275" t="s">
        <v>614</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246" t="s">
        <v>623</v>
      </c>
      <c r="C8" s="18">
        <v>1882812.4152896183</v>
      </c>
      <c r="D8" s="18">
        <v>4093834.6251108712</v>
      </c>
      <c r="E8" s="18">
        <v>3982271.9871035586</v>
      </c>
      <c r="F8" s="18">
        <v>4123862.62639509</v>
      </c>
      <c r="G8" s="18">
        <v>4005590.8055399219</v>
      </c>
      <c r="H8" s="18">
        <v>3632623.2458415348</v>
      </c>
      <c r="I8" s="18">
        <v>4566505.5259191049</v>
      </c>
      <c r="J8" s="18">
        <v>4460616.8014319781</v>
      </c>
      <c r="K8" s="18">
        <v>4296505.6174179027</v>
      </c>
      <c r="L8" s="18">
        <v>4294111.0092143314</v>
      </c>
      <c r="M8" s="18">
        <v>4176336.3971401351</v>
      </c>
      <c r="N8" s="18">
        <v>4028101.6397236437</v>
      </c>
      <c r="O8" s="18">
        <v>4489783.4518444743</v>
      </c>
      <c r="P8" s="18"/>
    </row>
    <row r="9" spans="1:19" x14ac:dyDescent="0.25">
      <c r="A9" s="10">
        <f t="shared" ref="A9:A42" si="1">A8+1</f>
        <v>2</v>
      </c>
    </row>
    <row r="10" spans="1:19" x14ac:dyDescent="0.25">
      <c r="A10" s="10">
        <f t="shared" si="1"/>
        <v>3</v>
      </c>
      <c r="B10" s="432" t="s">
        <v>564</v>
      </c>
      <c r="C10" s="433">
        <v>65750535.829207838</v>
      </c>
      <c r="D10" s="433"/>
      <c r="E10" s="433"/>
      <c r="F10" s="433"/>
      <c r="G10" s="433"/>
      <c r="H10" s="433"/>
      <c r="I10" s="433"/>
      <c r="J10" s="433"/>
      <c r="K10" s="433"/>
      <c r="L10" s="433"/>
      <c r="M10" s="433"/>
      <c r="N10" s="433"/>
      <c r="O10" s="433"/>
      <c r="P10" s="434"/>
    </row>
    <row r="11" spans="1:19" x14ac:dyDescent="0.25">
      <c r="A11" s="10">
        <f t="shared" si="1"/>
        <v>4</v>
      </c>
      <c r="B11" s="246" t="s">
        <v>624</v>
      </c>
      <c r="C11" s="27">
        <v>2.6505999999999998E-2</v>
      </c>
      <c r="D11" s="27">
        <v>2.6505999999999998E-2</v>
      </c>
      <c r="E11" s="27">
        <v>2.6505999999999998E-2</v>
      </c>
      <c r="F11" s="27">
        <v>2.6505999999999998E-2</v>
      </c>
      <c r="G11" s="27">
        <v>2.6505999999999998E-2</v>
      </c>
      <c r="H11" s="27">
        <v>2.6505999999999998E-2</v>
      </c>
      <c r="I11" s="27">
        <v>2.6505999999999998E-2</v>
      </c>
      <c r="J11" s="27">
        <v>2.6505999999999998E-2</v>
      </c>
      <c r="K11" s="27">
        <v>2.6505999999999998E-2</v>
      </c>
      <c r="L11" s="27">
        <v>2.6505999999999998E-2</v>
      </c>
      <c r="M11" s="27">
        <v>2.6505999999999998E-2</v>
      </c>
      <c r="N11" s="27">
        <v>2.6505999999999998E-2</v>
      </c>
      <c r="O11" s="27">
        <v>2.6505999999999998E-2</v>
      </c>
      <c r="P11" s="28"/>
    </row>
    <row r="12" spans="1:19" x14ac:dyDescent="0.25">
      <c r="A12" s="10">
        <f t="shared" si="1"/>
        <v>5</v>
      </c>
      <c r="B12" s="246" t="s">
        <v>625</v>
      </c>
      <c r="C12" s="18">
        <f t="shared" ref="C12:O12" si="2">C10*C11</f>
        <v>1742783.7026889829</v>
      </c>
      <c r="D12" s="18">
        <f t="shared" si="2"/>
        <v>0</v>
      </c>
      <c r="E12" s="18">
        <f t="shared" si="2"/>
        <v>0</v>
      </c>
      <c r="F12" s="18">
        <f t="shared" si="2"/>
        <v>0</v>
      </c>
      <c r="G12" s="18">
        <f t="shared" si="2"/>
        <v>0</v>
      </c>
      <c r="H12" s="18">
        <f t="shared" si="2"/>
        <v>0</v>
      </c>
      <c r="I12" s="18">
        <f t="shared" si="2"/>
        <v>0</v>
      </c>
      <c r="J12" s="18">
        <f t="shared" si="2"/>
        <v>0</v>
      </c>
      <c r="K12" s="18">
        <f t="shared" si="2"/>
        <v>0</v>
      </c>
      <c r="L12" s="18">
        <f t="shared" si="2"/>
        <v>0</v>
      </c>
      <c r="M12" s="18">
        <f t="shared" si="2"/>
        <v>0</v>
      </c>
      <c r="N12" s="18">
        <f t="shared" si="2"/>
        <v>0</v>
      </c>
      <c r="O12" s="18">
        <f t="shared" si="2"/>
        <v>0</v>
      </c>
      <c r="P12" s="18"/>
    </row>
    <row r="13" spans="1:19" x14ac:dyDescent="0.25">
      <c r="A13" s="10">
        <f t="shared" si="1"/>
        <v>6</v>
      </c>
    </row>
    <row r="14" spans="1:19" x14ac:dyDescent="0.25">
      <c r="A14" s="10">
        <f t="shared" si="1"/>
        <v>7</v>
      </c>
      <c r="B14" s="432" t="s">
        <v>566</v>
      </c>
      <c r="C14" s="433">
        <v>0</v>
      </c>
      <c r="D14" s="433">
        <v>0</v>
      </c>
      <c r="E14" s="433">
        <v>0</v>
      </c>
      <c r="F14" s="433">
        <v>0</v>
      </c>
      <c r="G14" s="433">
        <v>0</v>
      </c>
      <c r="H14" s="433">
        <v>0</v>
      </c>
      <c r="I14" s="433">
        <v>0</v>
      </c>
      <c r="J14" s="433">
        <v>0</v>
      </c>
      <c r="K14" s="433">
        <v>0</v>
      </c>
      <c r="L14" s="433">
        <v>0</v>
      </c>
      <c r="M14" s="433">
        <v>0</v>
      </c>
      <c r="N14" s="433">
        <v>0</v>
      </c>
      <c r="O14" s="433">
        <v>0</v>
      </c>
    </row>
    <row r="15" spans="1:19" x14ac:dyDescent="0.25">
      <c r="A15" s="10">
        <f t="shared" si="1"/>
        <v>8</v>
      </c>
      <c r="B15" s="246" t="s">
        <v>624</v>
      </c>
      <c r="C15" s="27">
        <v>2.6505999999999998E-2</v>
      </c>
      <c r="D15" s="27">
        <v>2.6505999999999998E-2</v>
      </c>
      <c r="E15" s="27">
        <v>2.6505999999999998E-2</v>
      </c>
      <c r="F15" s="27">
        <v>2.6505999999999998E-2</v>
      </c>
      <c r="G15" s="27">
        <v>2.6505999999999998E-2</v>
      </c>
      <c r="H15" s="27">
        <v>2.6505999999999998E-2</v>
      </c>
      <c r="I15" s="27">
        <v>2.6505999999999998E-2</v>
      </c>
      <c r="J15" s="27">
        <v>2.6505999999999998E-2</v>
      </c>
      <c r="K15" s="27">
        <v>2.6505999999999998E-2</v>
      </c>
      <c r="L15" s="27">
        <v>2.6505999999999998E-2</v>
      </c>
      <c r="M15" s="27">
        <v>2.6505999999999998E-2</v>
      </c>
      <c r="N15" s="27">
        <v>2.6505999999999998E-2</v>
      </c>
      <c r="O15" s="27">
        <v>2.6505999999999998E-2</v>
      </c>
    </row>
    <row r="16" spans="1:19" x14ac:dyDescent="0.25">
      <c r="A16" s="10">
        <f t="shared" si="1"/>
        <v>9</v>
      </c>
      <c r="B16" s="246" t="s">
        <v>625</v>
      </c>
      <c r="C16" s="18">
        <f t="shared" ref="C16:O16" si="3">C14*C15</f>
        <v>0</v>
      </c>
      <c r="D16" s="18">
        <f t="shared" si="3"/>
        <v>0</v>
      </c>
      <c r="E16" s="18">
        <f t="shared" si="3"/>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row>
    <row r="17" spans="1:16" x14ac:dyDescent="0.25">
      <c r="A17" s="10">
        <f t="shared" si="1"/>
        <v>10</v>
      </c>
    </row>
    <row r="18" spans="1:16" x14ac:dyDescent="0.25">
      <c r="A18" s="10">
        <f t="shared" si="1"/>
        <v>11</v>
      </c>
      <c r="B18" s="246" t="s">
        <v>626</v>
      </c>
      <c r="C18" s="18">
        <f>C12+C16</f>
        <v>1742783.7026889829</v>
      </c>
      <c r="D18" s="18">
        <f t="shared" ref="D18:M18" si="4">D12+D16</f>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N12+N16</f>
        <v>0</v>
      </c>
      <c r="O18" s="18">
        <f>O12+O16</f>
        <v>0</v>
      </c>
    </row>
    <row r="19" spans="1:16" x14ac:dyDescent="0.25">
      <c r="A19" s="10">
        <f t="shared" si="1"/>
        <v>12</v>
      </c>
    </row>
    <row r="20" spans="1:16" x14ac:dyDescent="0.25">
      <c r="A20" s="10">
        <f t="shared" si="1"/>
        <v>13</v>
      </c>
      <c r="B20" s="246" t="s">
        <v>568</v>
      </c>
      <c r="C20" s="18">
        <f>C8-C18</f>
        <v>140028.71260063536</v>
      </c>
      <c r="D20" s="18">
        <f t="shared" ref="D20:O20" si="5">D8-D18</f>
        <v>4093834.6251108712</v>
      </c>
      <c r="E20" s="18">
        <f t="shared" si="5"/>
        <v>3982271.9871035586</v>
      </c>
      <c r="F20" s="18">
        <f t="shared" si="5"/>
        <v>4123862.62639509</v>
      </c>
      <c r="G20" s="18">
        <f t="shared" si="5"/>
        <v>4005590.8055399219</v>
      </c>
      <c r="H20" s="18">
        <f t="shared" si="5"/>
        <v>3632623.2458415348</v>
      </c>
      <c r="I20" s="18">
        <f t="shared" si="5"/>
        <v>4566505.5259191049</v>
      </c>
      <c r="J20" s="18">
        <f t="shared" si="5"/>
        <v>4460616.8014319781</v>
      </c>
      <c r="K20" s="18">
        <f t="shared" si="5"/>
        <v>4296505.6174179027</v>
      </c>
      <c r="L20" s="18">
        <f t="shared" si="5"/>
        <v>4294111.0092143314</v>
      </c>
      <c r="M20" s="18">
        <f t="shared" si="5"/>
        <v>4176336.3971401351</v>
      </c>
      <c r="N20" s="18">
        <f t="shared" si="5"/>
        <v>4028101.6397236437</v>
      </c>
      <c r="O20" s="18">
        <f t="shared" si="5"/>
        <v>4489783.4518444743</v>
      </c>
      <c r="P20" s="18"/>
    </row>
    <row r="21" spans="1:16" x14ac:dyDescent="0.25">
      <c r="A21" s="10">
        <f t="shared" si="1"/>
        <v>14</v>
      </c>
      <c r="C21" s="18"/>
      <c r="D21" s="18"/>
      <c r="E21" s="18"/>
      <c r="F21" s="18"/>
      <c r="G21" s="18"/>
      <c r="H21" s="18"/>
      <c r="I21" s="18"/>
      <c r="J21" s="18"/>
      <c r="K21" s="18"/>
      <c r="L21" s="18"/>
      <c r="M21" s="18"/>
      <c r="N21" s="18"/>
      <c r="O21" s="18"/>
      <c r="P21" s="18"/>
    </row>
    <row r="22" spans="1:16" x14ac:dyDescent="0.25">
      <c r="A22" s="10">
        <f t="shared" si="1"/>
        <v>15</v>
      </c>
      <c r="B22" s="246" t="s">
        <v>603</v>
      </c>
      <c r="C22" s="18">
        <v>233.93810495833335</v>
      </c>
      <c r="D22" s="18">
        <v>7376.6427625000006</v>
      </c>
      <c r="E22" s="18">
        <v>20997.132844791668</v>
      </c>
      <c r="F22" s="18">
        <v>34668.265661458332</v>
      </c>
      <c r="G22" s="18">
        <v>48378.726047916665</v>
      </c>
      <c r="H22" s="18">
        <v>61260.70292708333</v>
      </c>
      <c r="I22" s="18">
        <v>75088.671953124998</v>
      </c>
      <c r="J22" s="18">
        <v>90313.066082291669</v>
      </c>
      <c r="K22" s="18">
        <v>105082.10081458332</v>
      </c>
      <c r="L22" s="18">
        <v>119570.32072812501</v>
      </c>
      <c r="M22" s="18">
        <v>133855.87322916667</v>
      </c>
      <c r="N22" s="18">
        <v>147692.79643854167</v>
      </c>
      <c r="O22" s="18">
        <v>162058.35338333333</v>
      </c>
      <c r="P22" s="36"/>
    </row>
    <row r="23" spans="1:16" x14ac:dyDescent="0.25">
      <c r="A23" s="10">
        <f t="shared" si="1"/>
        <v>16</v>
      </c>
    </row>
    <row r="24" spans="1:16" x14ac:dyDescent="0.25">
      <c r="A24" s="10">
        <f t="shared" si="1"/>
        <v>17</v>
      </c>
      <c r="B24" s="246" t="s">
        <v>604</v>
      </c>
      <c r="C24" s="18">
        <f>C20+C22</f>
        <v>140262.6507055937</v>
      </c>
      <c r="D24" s="18">
        <f t="shared" ref="D24:O24" si="6">C24+D20+D22</f>
        <v>4241473.9185789647</v>
      </c>
      <c r="E24" s="18">
        <f t="shared" si="6"/>
        <v>8244743.0385273146</v>
      </c>
      <c r="F24" s="18">
        <f t="shared" si="6"/>
        <v>12403273.930583863</v>
      </c>
      <c r="G24" s="18">
        <f t="shared" si="6"/>
        <v>16457243.462171702</v>
      </c>
      <c r="H24" s="18">
        <f t="shared" si="6"/>
        <v>20151127.410940319</v>
      </c>
      <c r="I24" s="18">
        <f t="shared" si="6"/>
        <v>24792721.608812552</v>
      </c>
      <c r="J24" s="18">
        <f t="shared" si="6"/>
        <v>29343651.476326823</v>
      </c>
      <c r="K24" s="18">
        <f t="shared" si="6"/>
        <v>33745239.194559306</v>
      </c>
      <c r="L24" s="18">
        <f t="shared" si="6"/>
        <v>38158920.524501763</v>
      </c>
      <c r="M24" s="18">
        <f t="shared" si="6"/>
        <v>42469112.794871069</v>
      </c>
      <c r="N24" s="18">
        <f t="shared" si="6"/>
        <v>46644907.231033258</v>
      </c>
      <c r="O24" s="18">
        <f t="shared" si="6"/>
        <v>51296749.036261067</v>
      </c>
    </row>
    <row r="25" spans="1:16" x14ac:dyDescent="0.25">
      <c r="A25" s="10">
        <f t="shared" si="1"/>
        <v>18</v>
      </c>
    </row>
    <row r="26" spans="1:16" x14ac:dyDescent="0.25">
      <c r="A26" s="10">
        <f t="shared" si="1"/>
        <v>19</v>
      </c>
      <c r="B26" s="435" t="s">
        <v>571</v>
      </c>
      <c r="C26" s="436">
        <v>0</v>
      </c>
      <c r="D26" s="436">
        <v>0</v>
      </c>
      <c r="E26" s="436">
        <v>0</v>
      </c>
      <c r="F26" s="436">
        <v>0</v>
      </c>
      <c r="G26" s="436">
        <v>0</v>
      </c>
      <c r="H26" s="436">
        <v>0</v>
      </c>
      <c r="I26" s="436">
        <v>0</v>
      </c>
      <c r="J26" s="436">
        <v>0</v>
      </c>
      <c r="K26" s="436">
        <v>0</v>
      </c>
      <c r="L26" s="436">
        <v>0</v>
      </c>
      <c r="M26" s="436">
        <v>0</v>
      </c>
      <c r="N26" s="436">
        <v>0</v>
      </c>
      <c r="O26" s="436">
        <v>0</v>
      </c>
    </row>
    <row r="27" spans="1:16" x14ac:dyDescent="0.25">
      <c r="A27" s="10">
        <f t="shared" si="1"/>
        <v>20</v>
      </c>
      <c r="C27" s="27"/>
      <c r="D27" s="27"/>
      <c r="E27" s="27"/>
      <c r="F27" s="27"/>
      <c r="G27" s="27"/>
      <c r="H27" s="27"/>
      <c r="I27" s="27"/>
      <c r="J27" s="27"/>
      <c r="K27" s="27"/>
      <c r="L27" s="27"/>
      <c r="M27" s="27"/>
      <c r="N27" s="27"/>
      <c r="O27" s="27"/>
    </row>
    <row r="28" spans="1:16" x14ac:dyDescent="0.25">
      <c r="A28" s="10">
        <f t="shared" si="1"/>
        <v>21</v>
      </c>
      <c r="B28" s="435" t="s">
        <v>605</v>
      </c>
      <c r="C28" s="436">
        <v>0</v>
      </c>
      <c r="D28" s="436">
        <v>0</v>
      </c>
      <c r="E28" s="436">
        <v>0</v>
      </c>
      <c r="F28" s="436">
        <v>0</v>
      </c>
      <c r="G28" s="436">
        <v>0</v>
      </c>
      <c r="H28" s="436">
        <v>0</v>
      </c>
      <c r="I28" s="436">
        <v>0</v>
      </c>
      <c r="J28" s="436">
        <v>0</v>
      </c>
      <c r="K28" s="436">
        <v>0</v>
      </c>
      <c r="L28" s="436">
        <v>0</v>
      </c>
      <c r="M28" s="436">
        <v>0</v>
      </c>
      <c r="N28" s="436">
        <v>0</v>
      </c>
      <c r="O28" s="436">
        <v>0</v>
      </c>
    </row>
    <row r="29" spans="1:16" x14ac:dyDescent="0.25">
      <c r="A29" s="10">
        <f t="shared" si="1"/>
        <v>22</v>
      </c>
      <c r="C29" s="18"/>
      <c r="D29" s="18"/>
      <c r="E29" s="18"/>
      <c r="F29" s="18"/>
      <c r="G29" s="18"/>
      <c r="H29" s="18"/>
      <c r="I29" s="18"/>
      <c r="J29" s="18"/>
      <c r="K29" s="18"/>
      <c r="L29" s="18"/>
      <c r="M29" s="18"/>
      <c r="N29" s="18"/>
      <c r="O29" s="18"/>
    </row>
    <row r="30" spans="1:16" x14ac:dyDescent="0.25">
      <c r="A30" s="10">
        <f t="shared" si="1"/>
        <v>23</v>
      </c>
      <c r="B30" s="246" t="s">
        <v>292</v>
      </c>
      <c r="C30" s="18">
        <f>(C10*C26)+(C14*C28)</f>
        <v>0</v>
      </c>
      <c r="D30" s="18">
        <f t="shared" ref="D30:O30" si="7">(D10*D26)+(D14*D28)</f>
        <v>0</v>
      </c>
      <c r="E30" s="18">
        <f t="shared" si="7"/>
        <v>0</v>
      </c>
      <c r="F30" s="18">
        <f t="shared" si="7"/>
        <v>0</v>
      </c>
      <c r="G30" s="18">
        <f t="shared" si="7"/>
        <v>0</v>
      </c>
      <c r="H30" s="18">
        <f t="shared" si="7"/>
        <v>0</v>
      </c>
      <c r="I30" s="18">
        <f t="shared" si="7"/>
        <v>0</v>
      </c>
      <c r="J30" s="18">
        <f t="shared" si="7"/>
        <v>0</v>
      </c>
      <c r="K30" s="18">
        <f t="shared" si="7"/>
        <v>0</v>
      </c>
      <c r="L30" s="18">
        <f t="shared" si="7"/>
        <v>0</v>
      </c>
      <c r="M30" s="18">
        <f t="shared" si="7"/>
        <v>0</v>
      </c>
      <c r="N30" s="18">
        <f t="shared" si="7"/>
        <v>0</v>
      </c>
      <c r="O30" s="18">
        <f t="shared" si="7"/>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606</v>
      </c>
      <c r="C32" s="18">
        <f>C24-C30</f>
        <v>140262.6507055937</v>
      </c>
      <c r="D32" s="18">
        <f>C32+D20+D22-D30</f>
        <v>4241473.9185789647</v>
      </c>
      <c r="E32" s="18">
        <f t="shared" ref="E32:O32" si="8">D32+E20+E22-E30</f>
        <v>8244743.0385273146</v>
      </c>
      <c r="F32" s="18">
        <f t="shared" si="8"/>
        <v>12403273.930583863</v>
      </c>
      <c r="G32" s="18">
        <f t="shared" si="8"/>
        <v>16457243.462171702</v>
      </c>
      <c r="H32" s="18">
        <f t="shared" si="8"/>
        <v>20151127.410940319</v>
      </c>
      <c r="I32" s="18">
        <f t="shared" si="8"/>
        <v>24792721.608812552</v>
      </c>
      <c r="J32" s="18">
        <f t="shared" si="8"/>
        <v>29343651.476326823</v>
      </c>
      <c r="K32" s="18">
        <f t="shared" si="8"/>
        <v>33745239.194559306</v>
      </c>
      <c r="L32" s="18">
        <f t="shared" si="8"/>
        <v>38158920.524501763</v>
      </c>
      <c r="M32" s="18">
        <f t="shared" si="8"/>
        <v>42469112.794871069</v>
      </c>
      <c r="N32" s="18">
        <f t="shared" si="8"/>
        <v>46644907.231033258</v>
      </c>
      <c r="O32" s="18">
        <f t="shared" si="8"/>
        <v>51296749.036261067</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437" t="s">
        <v>608</v>
      </c>
      <c r="C34" s="438">
        <v>0.95238599999999995</v>
      </c>
      <c r="D34" s="438">
        <v>0.95238599999999995</v>
      </c>
      <c r="E34" s="438">
        <v>0.95238599999999995</v>
      </c>
      <c r="F34" s="438">
        <v>0.95238599999999995</v>
      </c>
      <c r="G34" s="438">
        <v>0.95238599999999995</v>
      </c>
      <c r="H34" s="438">
        <v>0.95238599999999995</v>
      </c>
      <c r="I34" s="438">
        <v>0.95238599999999995</v>
      </c>
      <c r="J34" s="438">
        <v>0.95238599999999995</v>
      </c>
      <c r="K34" s="438">
        <v>0.95238599999999995</v>
      </c>
      <c r="L34" s="438">
        <v>0.95238599999999995</v>
      </c>
      <c r="M34" s="438">
        <v>0.95238599999999995</v>
      </c>
      <c r="N34" s="438">
        <v>0.95238599999999995</v>
      </c>
      <c r="O34" s="438">
        <v>0.95238599999999995</v>
      </c>
    </row>
    <row r="35" spans="1:15" x14ac:dyDescent="0.25">
      <c r="A35" s="10">
        <f t="shared" si="1"/>
        <v>28</v>
      </c>
      <c r="C35" s="28"/>
      <c r="D35" s="28"/>
      <c r="E35" s="28"/>
      <c r="F35" s="28"/>
      <c r="G35" s="28"/>
      <c r="H35" s="28"/>
      <c r="I35" s="28"/>
      <c r="J35" s="28"/>
      <c r="K35" s="28"/>
      <c r="L35" s="28"/>
      <c r="M35" s="28"/>
      <c r="N35" s="28"/>
      <c r="O35" s="28"/>
    </row>
    <row r="36" spans="1:15" ht="13.8" thickBot="1" x14ac:dyDescent="0.3">
      <c r="A36" s="10">
        <f t="shared" si="1"/>
        <v>29</v>
      </c>
      <c r="B36" s="246" t="s">
        <v>609</v>
      </c>
      <c r="C36" s="439">
        <f>ROUND(C20*C34,2)</f>
        <v>133361.39000000001</v>
      </c>
      <c r="D36" s="439">
        <f t="shared" ref="D36:O36" si="9">ROUND(D20*D34,2)</f>
        <v>3898910.78</v>
      </c>
      <c r="E36" s="439">
        <f t="shared" si="9"/>
        <v>3792660.09</v>
      </c>
      <c r="F36" s="439">
        <f t="shared" si="9"/>
        <v>3927509.03</v>
      </c>
      <c r="G36" s="439">
        <f t="shared" si="9"/>
        <v>3814868.6</v>
      </c>
      <c r="H36" s="439">
        <f t="shared" si="9"/>
        <v>3459659.52</v>
      </c>
      <c r="I36" s="439">
        <f t="shared" si="9"/>
        <v>4349075.93</v>
      </c>
      <c r="J36" s="439">
        <f t="shared" si="9"/>
        <v>4248228.99</v>
      </c>
      <c r="K36" s="439">
        <f t="shared" si="9"/>
        <v>4091931.8</v>
      </c>
      <c r="L36" s="439">
        <f t="shared" si="9"/>
        <v>4089651.21</v>
      </c>
      <c r="M36" s="439">
        <f t="shared" si="9"/>
        <v>3977484.32</v>
      </c>
      <c r="N36" s="439">
        <f t="shared" si="9"/>
        <v>3836307.61</v>
      </c>
      <c r="O36" s="439">
        <f t="shared" si="9"/>
        <v>4276006.9000000004</v>
      </c>
    </row>
    <row r="37" spans="1:15" x14ac:dyDescent="0.25">
      <c r="A37" s="10">
        <f t="shared" si="1"/>
        <v>30</v>
      </c>
    </row>
    <row r="38" spans="1:15" ht="13.8" thickBot="1" x14ac:dyDescent="0.3">
      <c r="A38" s="10">
        <f t="shared" si="1"/>
        <v>31</v>
      </c>
      <c r="B38" s="246" t="s">
        <v>610</v>
      </c>
      <c r="C38" s="439">
        <f>ROUND(C30*C34,2)</f>
        <v>0</v>
      </c>
      <c r="D38" s="439">
        <f t="shared" ref="D38:O38" si="10">ROUND(D30*D34,2)</f>
        <v>0</v>
      </c>
      <c r="E38" s="439">
        <f t="shared" si="10"/>
        <v>0</v>
      </c>
      <c r="F38" s="439">
        <f t="shared" si="10"/>
        <v>0</v>
      </c>
      <c r="G38" s="439">
        <f t="shared" si="10"/>
        <v>0</v>
      </c>
      <c r="H38" s="439">
        <f t="shared" si="10"/>
        <v>0</v>
      </c>
      <c r="I38" s="439">
        <f t="shared" si="10"/>
        <v>0</v>
      </c>
      <c r="J38" s="439">
        <f t="shared" si="10"/>
        <v>0</v>
      </c>
      <c r="K38" s="439">
        <f t="shared" si="10"/>
        <v>0</v>
      </c>
      <c r="L38" s="439">
        <f t="shared" si="10"/>
        <v>0</v>
      </c>
      <c r="M38" s="439">
        <f t="shared" si="10"/>
        <v>0</v>
      </c>
      <c r="N38" s="439">
        <f t="shared" si="10"/>
        <v>0</v>
      </c>
      <c r="O38" s="439">
        <f t="shared" si="10"/>
        <v>0</v>
      </c>
    </row>
    <row r="39" spans="1:15" x14ac:dyDescent="0.25">
      <c r="A39" s="10">
        <f t="shared" si="1"/>
        <v>32</v>
      </c>
    </row>
    <row r="40" spans="1:15" s="432" customFormat="1" x14ac:dyDescent="0.25">
      <c r="A40" s="10">
        <f t="shared" si="1"/>
        <v>33</v>
      </c>
      <c r="B40" s="432" t="s">
        <v>620</v>
      </c>
    </row>
    <row r="41" spans="1:15" s="435" customFormat="1" x14ac:dyDescent="0.25">
      <c r="A41" s="10">
        <f t="shared" si="1"/>
        <v>34</v>
      </c>
      <c r="B41" s="435" t="s">
        <v>612</v>
      </c>
    </row>
    <row r="42" spans="1:15" s="437" customFormat="1" x14ac:dyDescent="0.25">
      <c r="A42" s="10">
        <f t="shared" si="1"/>
        <v>35</v>
      </c>
      <c r="B42" s="437" t="s">
        <v>613</v>
      </c>
    </row>
    <row r="43" spans="1:15" x14ac:dyDescent="0.25">
      <c r="A43" s="414"/>
    </row>
    <row r="44" spans="1:15" x14ac:dyDescent="0.25">
      <c r="A44" s="10"/>
    </row>
    <row r="45" spans="1:15" x14ac:dyDescent="0.25">
      <c r="A45" s="10"/>
      <c r="I45" s="18"/>
    </row>
    <row r="46" spans="1:15" x14ac:dyDescent="0.25">
      <c r="A46" s="10"/>
    </row>
    <row r="47" spans="1:15" x14ac:dyDescent="0.25">
      <c r="A47" s="10"/>
    </row>
    <row r="48" spans="1:15"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sheetData>
  <printOptions horizontalCentered="1"/>
  <pageMargins left="0.45" right="0.45" top="0.75" bottom="0.75" header="0.3" footer="0.3"/>
  <pageSetup scale="55" orientation="landscape" blackAndWhite="1" horizontalDpi="1200" verticalDpi="1200" r:id="rId1"/>
  <headerFooter>
    <oddHeader>&amp;RAdvice No. 2018-xx
Workpaper No. 16</oddHeader>
    <oddFooter>&amp;L&amp;F
&amp;A&amp;R&amp;D</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S87"/>
  <sheetViews>
    <sheetView zoomScaleNormal="100" workbookViewId="0">
      <pane xSplit="2" ySplit="6" topLeftCell="C7"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5.5546875" style="246" bestFit="1" customWidth="1"/>
    <col min="2" max="2" width="41" style="246" customWidth="1"/>
    <col min="3" max="15" width="14.109375" style="246" customWidth="1"/>
    <col min="16" max="16" width="12.33203125" style="246" customWidth="1"/>
    <col min="17" max="16384" width="9.109375" style="246"/>
  </cols>
  <sheetData>
    <row r="1" spans="1:19" x14ac:dyDescent="0.25">
      <c r="A1" s="275" t="s">
        <v>0</v>
      </c>
      <c r="B1" s="275"/>
      <c r="C1" s="275"/>
      <c r="D1" s="275"/>
      <c r="E1" s="275"/>
      <c r="F1" s="275"/>
      <c r="G1" s="275"/>
      <c r="H1" s="275"/>
      <c r="I1" s="275"/>
      <c r="J1" s="275"/>
      <c r="K1" s="275"/>
      <c r="L1" s="275"/>
      <c r="M1" s="275"/>
      <c r="N1" s="275"/>
    </row>
    <row r="2" spans="1:19" x14ac:dyDescent="0.25">
      <c r="A2" s="275" t="s">
        <v>1</v>
      </c>
      <c r="B2" s="275"/>
      <c r="C2" s="275"/>
      <c r="D2" s="275"/>
      <c r="E2" s="275"/>
      <c r="F2" s="275"/>
      <c r="G2" s="275"/>
      <c r="H2" s="275"/>
      <c r="I2" s="275"/>
      <c r="J2" s="275"/>
      <c r="K2" s="275"/>
      <c r="L2" s="275"/>
      <c r="M2" s="275"/>
      <c r="N2" s="275"/>
    </row>
    <row r="3" spans="1:19" x14ac:dyDescent="0.25">
      <c r="A3" s="275" t="s">
        <v>621</v>
      </c>
      <c r="B3" s="275"/>
      <c r="C3" s="275"/>
      <c r="D3" s="275"/>
      <c r="E3" s="275"/>
      <c r="F3" s="275"/>
      <c r="G3" s="275"/>
      <c r="H3" s="275"/>
      <c r="I3" s="275"/>
      <c r="J3" s="275"/>
      <c r="K3" s="275"/>
      <c r="L3" s="275"/>
      <c r="M3" s="275"/>
      <c r="N3" s="275"/>
    </row>
    <row r="4" spans="1:19" x14ac:dyDescent="0.25">
      <c r="A4" s="275" t="s">
        <v>618</v>
      </c>
      <c r="B4" s="275"/>
      <c r="C4" s="275"/>
      <c r="D4" s="275"/>
      <c r="E4" s="275"/>
      <c r="F4" s="275"/>
      <c r="G4" s="275"/>
      <c r="H4" s="275"/>
      <c r="I4" s="275"/>
      <c r="J4" s="275"/>
      <c r="K4" s="275"/>
      <c r="L4" s="275"/>
      <c r="M4" s="275"/>
      <c r="N4" s="275"/>
      <c r="O4" s="275"/>
      <c r="P4" s="275"/>
    </row>
    <row r="5" spans="1:19" x14ac:dyDescent="0.25">
      <c r="C5" s="428"/>
    </row>
    <row r="6" spans="1:19" ht="25.5" customHeight="1" x14ac:dyDescent="0.25">
      <c r="A6" s="429" t="s">
        <v>56</v>
      </c>
      <c r="B6" s="383"/>
      <c r="C6" s="384">
        <v>43070</v>
      </c>
      <c r="D6" s="384">
        <f t="shared" ref="D6:O6" si="0">EDATE(C6,1)</f>
        <v>43101</v>
      </c>
      <c r="E6" s="384">
        <f t="shared" si="0"/>
        <v>43132</v>
      </c>
      <c r="F6" s="384">
        <f t="shared" si="0"/>
        <v>43160</v>
      </c>
      <c r="G6" s="384">
        <f t="shared" si="0"/>
        <v>43191</v>
      </c>
      <c r="H6" s="384">
        <f t="shared" si="0"/>
        <v>43221</v>
      </c>
      <c r="I6" s="384">
        <f t="shared" si="0"/>
        <v>43252</v>
      </c>
      <c r="J6" s="384">
        <f t="shared" si="0"/>
        <v>43282</v>
      </c>
      <c r="K6" s="384">
        <f t="shared" si="0"/>
        <v>43313</v>
      </c>
      <c r="L6" s="384">
        <f t="shared" si="0"/>
        <v>43344</v>
      </c>
      <c r="M6" s="384">
        <f t="shared" si="0"/>
        <v>43374</v>
      </c>
      <c r="N6" s="384">
        <f t="shared" si="0"/>
        <v>43405</v>
      </c>
      <c r="O6" s="384">
        <f t="shared" si="0"/>
        <v>43435</v>
      </c>
      <c r="P6" s="430"/>
      <c r="Q6" s="431"/>
      <c r="R6" s="431"/>
      <c r="S6" s="431"/>
    </row>
    <row r="7" spans="1:19" x14ac:dyDescent="0.25">
      <c r="A7" s="10"/>
      <c r="B7" s="10"/>
      <c r="C7" s="10"/>
      <c r="D7" s="10"/>
      <c r="E7" s="10"/>
      <c r="F7" s="10"/>
      <c r="G7" s="10"/>
      <c r="H7" s="10"/>
      <c r="I7" s="10"/>
      <c r="J7" s="10"/>
      <c r="K7" s="10"/>
      <c r="L7" s="10"/>
      <c r="M7" s="10"/>
      <c r="N7" s="10"/>
      <c r="O7" s="10"/>
    </row>
    <row r="8" spans="1:19" x14ac:dyDescent="0.25">
      <c r="A8" s="10">
        <v>1</v>
      </c>
      <c r="B8" s="246" t="s">
        <v>623</v>
      </c>
      <c r="C8" s="18">
        <v>1224561.6518044278</v>
      </c>
      <c r="D8" s="18">
        <v>2704327.4686083049</v>
      </c>
      <c r="E8" s="18">
        <v>2909459.4618988684</v>
      </c>
      <c r="F8" s="18">
        <v>2740143.9259997779</v>
      </c>
      <c r="G8" s="18">
        <v>2464973.3098426643</v>
      </c>
      <c r="H8" s="18">
        <v>2287088.1327601708</v>
      </c>
      <c r="I8" s="18">
        <v>2991772.9414884741</v>
      </c>
      <c r="J8" s="18">
        <v>2869489.0691272658</v>
      </c>
      <c r="K8" s="18">
        <v>2979707.7555644177</v>
      </c>
      <c r="L8" s="18">
        <v>2842874.0011988389</v>
      </c>
      <c r="M8" s="18">
        <v>2748653.6735928664</v>
      </c>
      <c r="N8" s="18">
        <v>2670227.0417637536</v>
      </c>
      <c r="O8" s="18">
        <v>2920108.5543028666</v>
      </c>
      <c r="P8" s="18"/>
    </row>
    <row r="9" spans="1:19" x14ac:dyDescent="0.25">
      <c r="A9" s="10">
        <f t="shared" ref="A9:A42" si="1">A8+1</f>
        <v>2</v>
      </c>
    </row>
    <row r="10" spans="1:19" x14ac:dyDescent="0.25">
      <c r="A10" s="10">
        <f t="shared" si="1"/>
        <v>3</v>
      </c>
      <c r="B10" s="432" t="s">
        <v>564</v>
      </c>
      <c r="C10" s="433">
        <v>50993479.736966841</v>
      </c>
      <c r="D10" s="433"/>
      <c r="E10" s="433"/>
      <c r="F10" s="433"/>
      <c r="G10" s="433"/>
      <c r="H10" s="433"/>
      <c r="I10" s="433"/>
      <c r="J10" s="433"/>
      <c r="K10" s="433"/>
      <c r="L10" s="433"/>
      <c r="M10" s="433"/>
      <c r="N10" s="433"/>
      <c r="O10" s="433"/>
      <c r="P10" s="434"/>
    </row>
    <row r="11" spans="1:19" x14ac:dyDescent="0.25">
      <c r="A11" s="10">
        <f t="shared" si="1"/>
        <v>4</v>
      </c>
      <c r="B11" s="246" t="s">
        <v>624</v>
      </c>
      <c r="C11" s="27">
        <v>2.5793E-2</v>
      </c>
      <c r="D11" s="27">
        <v>2.5793E-2</v>
      </c>
      <c r="E11" s="27">
        <v>2.5793E-2</v>
      </c>
      <c r="F11" s="27">
        <v>2.5793E-2</v>
      </c>
      <c r="G11" s="27">
        <v>2.5793E-2</v>
      </c>
      <c r="H11" s="27">
        <v>2.5793E-2</v>
      </c>
      <c r="I11" s="27">
        <v>2.5793E-2</v>
      </c>
      <c r="J11" s="27">
        <v>2.5793E-2</v>
      </c>
      <c r="K11" s="27">
        <v>2.5793E-2</v>
      </c>
      <c r="L11" s="27">
        <v>2.5793E-2</v>
      </c>
      <c r="M11" s="27">
        <v>2.5793E-2</v>
      </c>
      <c r="N11" s="27">
        <v>2.5793E-2</v>
      </c>
      <c r="O11" s="27">
        <v>2.5793E-2</v>
      </c>
      <c r="P11" s="28"/>
    </row>
    <row r="12" spans="1:19" x14ac:dyDescent="0.25">
      <c r="A12" s="10">
        <f t="shared" si="1"/>
        <v>5</v>
      </c>
      <c r="B12" s="246" t="s">
        <v>625</v>
      </c>
      <c r="C12" s="18">
        <f t="shared" ref="C12:O12" si="2">C10*C11</f>
        <v>1315274.8228555857</v>
      </c>
      <c r="D12" s="18">
        <f t="shared" si="2"/>
        <v>0</v>
      </c>
      <c r="E12" s="18">
        <f t="shared" si="2"/>
        <v>0</v>
      </c>
      <c r="F12" s="18">
        <f t="shared" si="2"/>
        <v>0</v>
      </c>
      <c r="G12" s="18">
        <f t="shared" si="2"/>
        <v>0</v>
      </c>
      <c r="H12" s="18">
        <f t="shared" si="2"/>
        <v>0</v>
      </c>
      <c r="I12" s="18">
        <f t="shared" si="2"/>
        <v>0</v>
      </c>
      <c r="J12" s="18">
        <f t="shared" si="2"/>
        <v>0</v>
      </c>
      <c r="K12" s="18">
        <f t="shared" si="2"/>
        <v>0</v>
      </c>
      <c r="L12" s="18">
        <f t="shared" si="2"/>
        <v>0</v>
      </c>
      <c r="M12" s="18">
        <f t="shared" si="2"/>
        <v>0</v>
      </c>
      <c r="N12" s="18">
        <f t="shared" si="2"/>
        <v>0</v>
      </c>
      <c r="O12" s="18">
        <f t="shared" si="2"/>
        <v>0</v>
      </c>
      <c r="P12" s="18"/>
    </row>
    <row r="13" spans="1:19" x14ac:dyDescent="0.25">
      <c r="A13" s="10">
        <f t="shared" si="1"/>
        <v>6</v>
      </c>
    </row>
    <row r="14" spans="1:19" x14ac:dyDescent="0.25">
      <c r="A14" s="10">
        <f t="shared" si="1"/>
        <v>7</v>
      </c>
      <c r="B14" s="432" t="s">
        <v>566</v>
      </c>
      <c r="C14" s="433">
        <v>0</v>
      </c>
      <c r="D14" s="433">
        <v>0</v>
      </c>
      <c r="E14" s="433">
        <v>0</v>
      </c>
      <c r="F14" s="433">
        <v>0</v>
      </c>
      <c r="G14" s="433">
        <v>0</v>
      </c>
      <c r="H14" s="433">
        <v>0</v>
      </c>
      <c r="I14" s="433">
        <v>0</v>
      </c>
      <c r="J14" s="433">
        <v>0</v>
      </c>
      <c r="K14" s="433">
        <v>0</v>
      </c>
      <c r="L14" s="433">
        <v>0</v>
      </c>
      <c r="M14" s="433">
        <v>0</v>
      </c>
      <c r="N14" s="433">
        <v>0</v>
      </c>
      <c r="O14" s="433">
        <v>0</v>
      </c>
    </row>
    <row r="15" spans="1:19" x14ac:dyDescent="0.25">
      <c r="A15" s="10">
        <f t="shared" si="1"/>
        <v>8</v>
      </c>
      <c r="B15" s="246" t="s">
        <v>624</v>
      </c>
      <c r="C15" s="27">
        <v>2.5793E-2</v>
      </c>
      <c r="D15" s="27">
        <v>2.5793E-2</v>
      </c>
      <c r="E15" s="27">
        <v>2.5793E-2</v>
      </c>
      <c r="F15" s="27">
        <v>2.5793E-2</v>
      </c>
      <c r="G15" s="27">
        <v>2.5793E-2</v>
      </c>
      <c r="H15" s="27">
        <v>2.5793E-2</v>
      </c>
      <c r="I15" s="27">
        <v>2.5793E-2</v>
      </c>
      <c r="J15" s="27">
        <v>2.5793E-2</v>
      </c>
      <c r="K15" s="27">
        <v>2.5793E-2</v>
      </c>
      <c r="L15" s="27">
        <v>2.5793E-2</v>
      </c>
      <c r="M15" s="27">
        <v>2.5793E-2</v>
      </c>
      <c r="N15" s="27">
        <v>2.5793E-2</v>
      </c>
      <c r="O15" s="27">
        <v>2.5793E-2</v>
      </c>
    </row>
    <row r="16" spans="1:19" x14ac:dyDescent="0.25">
      <c r="A16" s="10">
        <f t="shared" si="1"/>
        <v>9</v>
      </c>
      <c r="B16" s="246" t="s">
        <v>625</v>
      </c>
      <c r="C16" s="18">
        <f t="shared" ref="C16:O16" si="3">C14*C15</f>
        <v>0</v>
      </c>
      <c r="D16" s="18">
        <f t="shared" si="3"/>
        <v>0</v>
      </c>
      <c r="E16" s="18">
        <f t="shared" si="3"/>
        <v>0</v>
      </c>
      <c r="F16" s="18">
        <f t="shared" si="3"/>
        <v>0</v>
      </c>
      <c r="G16" s="18">
        <f t="shared" si="3"/>
        <v>0</v>
      </c>
      <c r="H16" s="18">
        <f t="shared" si="3"/>
        <v>0</v>
      </c>
      <c r="I16" s="18">
        <f t="shared" si="3"/>
        <v>0</v>
      </c>
      <c r="J16" s="18">
        <f t="shared" si="3"/>
        <v>0</v>
      </c>
      <c r="K16" s="18">
        <f t="shared" si="3"/>
        <v>0</v>
      </c>
      <c r="L16" s="18">
        <f t="shared" si="3"/>
        <v>0</v>
      </c>
      <c r="M16" s="18">
        <f t="shared" si="3"/>
        <v>0</v>
      </c>
      <c r="N16" s="18">
        <f t="shared" si="3"/>
        <v>0</v>
      </c>
      <c r="O16" s="18">
        <f t="shared" si="3"/>
        <v>0</v>
      </c>
    </row>
    <row r="17" spans="1:16" x14ac:dyDescent="0.25">
      <c r="A17" s="10">
        <f t="shared" si="1"/>
        <v>10</v>
      </c>
    </row>
    <row r="18" spans="1:16" x14ac:dyDescent="0.25">
      <c r="A18" s="10">
        <f t="shared" si="1"/>
        <v>11</v>
      </c>
      <c r="B18" s="246" t="s">
        <v>626</v>
      </c>
      <c r="C18" s="18">
        <f>C12+C16</f>
        <v>1315274.8228555857</v>
      </c>
      <c r="D18" s="18">
        <f t="shared" ref="D18:M18" si="4">D12+D16</f>
        <v>0</v>
      </c>
      <c r="E18" s="18">
        <f t="shared" si="4"/>
        <v>0</v>
      </c>
      <c r="F18" s="18">
        <f t="shared" si="4"/>
        <v>0</v>
      </c>
      <c r="G18" s="18">
        <f t="shared" si="4"/>
        <v>0</v>
      </c>
      <c r="H18" s="18">
        <f t="shared" si="4"/>
        <v>0</v>
      </c>
      <c r="I18" s="18">
        <f t="shared" si="4"/>
        <v>0</v>
      </c>
      <c r="J18" s="18">
        <f t="shared" si="4"/>
        <v>0</v>
      </c>
      <c r="K18" s="18">
        <f t="shared" si="4"/>
        <v>0</v>
      </c>
      <c r="L18" s="18">
        <f t="shared" si="4"/>
        <v>0</v>
      </c>
      <c r="M18" s="18">
        <f t="shared" si="4"/>
        <v>0</v>
      </c>
      <c r="N18" s="18">
        <f>N12+N16</f>
        <v>0</v>
      </c>
      <c r="O18" s="18">
        <f>O12+O16</f>
        <v>0</v>
      </c>
    </row>
    <row r="19" spans="1:16" x14ac:dyDescent="0.25">
      <c r="A19" s="10">
        <f t="shared" si="1"/>
        <v>12</v>
      </c>
    </row>
    <row r="20" spans="1:16" x14ac:dyDescent="0.25">
      <c r="A20" s="10">
        <f t="shared" si="1"/>
        <v>13</v>
      </c>
      <c r="B20" s="246" t="s">
        <v>568</v>
      </c>
      <c r="C20" s="18">
        <f>C8-C18</f>
        <v>-90713.171051157871</v>
      </c>
      <c r="D20" s="18">
        <f t="shared" ref="D20:O20" si="5">D8-D18</f>
        <v>2704327.4686083049</v>
      </c>
      <c r="E20" s="18">
        <f t="shared" si="5"/>
        <v>2909459.4618988684</v>
      </c>
      <c r="F20" s="18">
        <f t="shared" si="5"/>
        <v>2740143.9259997779</v>
      </c>
      <c r="G20" s="18">
        <f t="shared" si="5"/>
        <v>2464973.3098426643</v>
      </c>
      <c r="H20" s="18">
        <f t="shared" si="5"/>
        <v>2287088.1327601708</v>
      </c>
      <c r="I20" s="18">
        <f t="shared" si="5"/>
        <v>2991772.9414884741</v>
      </c>
      <c r="J20" s="18">
        <f t="shared" si="5"/>
        <v>2869489.0691272658</v>
      </c>
      <c r="K20" s="18">
        <f t="shared" si="5"/>
        <v>2979707.7555644177</v>
      </c>
      <c r="L20" s="18">
        <f t="shared" si="5"/>
        <v>2842874.0011988389</v>
      </c>
      <c r="M20" s="18">
        <f t="shared" si="5"/>
        <v>2748653.6735928664</v>
      </c>
      <c r="N20" s="18">
        <f t="shared" si="5"/>
        <v>2670227.0417637536</v>
      </c>
      <c r="O20" s="18">
        <f t="shared" si="5"/>
        <v>2920108.5543028666</v>
      </c>
      <c r="P20" s="18"/>
    </row>
    <row r="21" spans="1:16" x14ac:dyDescent="0.25">
      <c r="A21" s="10">
        <f t="shared" si="1"/>
        <v>14</v>
      </c>
      <c r="C21" s="18"/>
      <c r="D21" s="18"/>
      <c r="E21" s="18"/>
      <c r="F21" s="18"/>
      <c r="G21" s="18"/>
      <c r="H21" s="18"/>
      <c r="I21" s="18"/>
      <c r="J21" s="18"/>
      <c r="K21" s="18"/>
      <c r="L21" s="18"/>
      <c r="M21" s="18"/>
      <c r="N21" s="18"/>
      <c r="O21" s="18"/>
      <c r="P21" s="18"/>
    </row>
    <row r="22" spans="1:16" x14ac:dyDescent="0.25">
      <c r="A22" s="10">
        <f t="shared" si="1"/>
        <v>15</v>
      </c>
      <c r="B22" s="246" t="s">
        <v>603</v>
      </c>
      <c r="C22" s="18">
        <v>-151.54938729166665</v>
      </c>
      <c r="D22" s="18">
        <v>4254.9153374999996</v>
      </c>
      <c r="E22" s="18">
        <v>13722.661729166668</v>
      </c>
      <c r="F22" s="18">
        <v>23250.813176041669</v>
      </c>
      <c r="G22" s="18">
        <v>32029.331223958336</v>
      </c>
      <c r="H22" s="18">
        <v>40043.763039583333</v>
      </c>
      <c r="I22" s="18">
        <v>48946.651316666677</v>
      </c>
      <c r="J22" s="18">
        <v>58831.768604166682</v>
      </c>
      <c r="K22" s="18">
        <v>68696.537759375002</v>
      </c>
      <c r="L22" s="18">
        <v>78516.420150000005</v>
      </c>
      <c r="M22" s="18">
        <v>87946.625937499994</v>
      </c>
      <c r="N22" s="18">
        <v>97085.659709375002</v>
      </c>
      <c r="O22" s="18">
        <v>106513.85503437502</v>
      </c>
      <c r="P22" s="36"/>
    </row>
    <row r="23" spans="1:16" x14ac:dyDescent="0.25">
      <c r="A23" s="10">
        <f t="shared" si="1"/>
        <v>16</v>
      </c>
    </row>
    <row r="24" spans="1:16" x14ac:dyDescent="0.25">
      <c r="A24" s="10">
        <f t="shared" si="1"/>
        <v>17</v>
      </c>
      <c r="B24" s="246" t="s">
        <v>604</v>
      </c>
      <c r="C24" s="18">
        <f>C20+C22</f>
        <v>-90864.720438449542</v>
      </c>
      <c r="D24" s="18">
        <f t="shared" ref="D24:O24" si="6">C24+D20+D22</f>
        <v>2617717.6635073554</v>
      </c>
      <c r="E24" s="18">
        <f t="shared" si="6"/>
        <v>5540899.7871353906</v>
      </c>
      <c r="F24" s="18">
        <f t="shared" si="6"/>
        <v>8304294.5263112094</v>
      </c>
      <c r="G24" s="18">
        <f t="shared" si="6"/>
        <v>10801297.167377833</v>
      </c>
      <c r="H24" s="18">
        <f t="shared" si="6"/>
        <v>13128429.063177587</v>
      </c>
      <c r="I24" s="18">
        <f t="shared" si="6"/>
        <v>16169148.655982729</v>
      </c>
      <c r="J24" s="18">
        <f t="shared" si="6"/>
        <v>19097469.493714161</v>
      </c>
      <c r="K24" s="18">
        <f t="shared" si="6"/>
        <v>22145873.787037954</v>
      </c>
      <c r="L24" s="18">
        <f t="shared" si="6"/>
        <v>25067264.208386794</v>
      </c>
      <c r="M24" s="18">
        <f t="shared" si="6"/>
        <v>27903864.507917158</v>
      </c>
      <c r="N24" s="18">
        <f t="shared" si="6"/>
        <v>30671177.209390286</v>
      </c>
      <c r="O24" s="18">
        <f t="shared" si="6"/>
        <v>33697799.618727528</v>
      </c>
    </row>
    <row r="25" spans="1:16" x14ac:dyDescent="0.25">
      <c r="A25" s="10">
        <f t="shared" si="1"/>
        <v>18</v>
      </c>
    </row>
    <row r="26" spans="1:16" x14ac:dyDescent="0.25">
      <c r="A26" s="10">
        <f t="shared" si="1"/>
        <v>19</v>
      </c>
      <c r="B26" s="435" t="s">
        <v>571</v>
      </c>
      <c r="C26" s="436">
        <v>0</v>
      </c>
      <c r="D26" s="436">
        <v>0</v>
      </c>
      <c r="E26" s="436">
        <v>0</v>
      </c>
      <c r="F26" s="436">
        <v>0</v>
      </c>
      <c r="G26" s="436">
        <v>0</v>
      </c>
      <c r="H26" s="436">
        <v>0</v>
      </c>
      <c r="I26" s="436">
        <v>0</v>
      </c>
      <c r="J26" s="436">
        <v>0</v>
      </c>
      <c r="K26" s="436">
        <v>0</v>
      </c>
      <c r="L26" s="436">
        <v>0</v>
      </c>
      <c r="M26" s="436">
        <v>0</v>
      </c>
      <c r="N26" s="436">
        <v>0</v>
      </c>
      <c r="O26" s="436">
        <v>0</v>
      </c>
    </row>
    <row r="27" spans="1:16" x14ac:dyDescent="0.25">
      <c r="A27" s="10">
        <f t="shared" si="1"/>
        <v>20</v>
      </c>
      <c r="C27" s="27"/>
      <c r="D27" s="27"/>
      <c r="E27" s="27"/>
      <c r="F27" s="27"/>
      <c r="G27" s="27"/>
      <c r="H27" s="27"/>
      <c r="I27" s="27"/>
      <c r="J27" s="27"/>
      <c r="K27" s="27"/>
      <c r="L27" s="27"/>
      <c r="M27" s="27"/>
      <c r="N27" s="27"/>
      <c r="O27" s="27"/>
    </row>
    <row r="28" spans="1:16" x14ac:dyDescent="0.25">
      <c r="A28" s="10">
        <f t="shared" si="1"/>
        <v>21</v>
      </c>
      <c r="B28" s="435" t="s">
        <v>605</v>
      </c>
      <c r="C28" s="436">
        <v>0</v>
      </c>
      <c r="D28" s="436">
        <v>0</v>
      </c>
      <c r="E28" s="436">
        <v>0</v>
      </c>
      <c r="F28" s="436">
        <v>0</v>
      </c>
      <c r="G28" s="436">
        <v>0</v>
      </c>
      <c r="H28" s="436">
        <v>0</v>
      </c>
      <c r="I28" s="436">
        <v>0</v>
      </c>
      <c r="J28" s="436">
        <v>0</v>
      </c>
      <c r="K28" s="436">
        <v>0</v>
      </c>
      <c r="L28" s="436">
        <v>0</v>
      </c>
      <c r="M28" s="436">
        <v>0</v>
      </c>
      <c r="N28" s="436">
        <v>0</v>
      </c>
      <c r="O28" s="436">
        <v>0</v>
      </c>
    </row>
    <row r="29" spans="1:16" x14ac:dyDescent="0.25">
      <c r="A29" s="10">
        <f t="shared" si="1"/>
        <v>22</v>
      </c>
      <c r="C29" s="18"/>
      <c r="D29" s="18"/>
      <c r="E29" s="18"/>
      <c r="F29" s="18"/>
      <c r="G29" s="18"/>
      <c r="H29" s="18"/>
      <c r="I29" s="18"/>
      <c r="J29" s="18"/>
      <c r="K29" s="18"/>
      <c r="L29" s="18"/>
      <c r="M29" s="18"/>
      <c r="N29" s="18"/>
      <c r="O29" s="18"/>
    </row>
    <row r="30" spans="1:16" x14ac:dyDescent="0.25">
      <c r="A30" s="10">
        <f t="shared" si="1"/>
        <v>23</v>
      </c>
      <c r="B30" s="246" t="s">
        <v>292</v>
      </c>
      <c r="C30" s="18">
        <f>(C10*C26)+(C14*C28)</f>
        <v>0</v>
      </c>
      <c r="D30" s="18">
        <f t="shared" ref="D30:O30" si="7">(D10*D26)+(D14*D28)</f>
        <v>0</v>
      </c>
      <c r="E30" s="18">
        <f t="shared" si="7"/>
        <v>0</v>
      </c>
      <c r="F30" s="18">
        <f t="shared" si="7"/>
        <v>0</v>
      </c>
      <c r="G30" s="18">
        <f t="shared" si="7"/>
        <v>0</v>
      </c>
      <c r="H30" s="18">
        <f t="shared" si="7"/>
        <v>0</v>
      </c>
      <c r="I30" s="18">
        <f t="shared" si="7"/>
        <v>0</v>
      </c>
      <c r="J30" s="18">
        <f t="shared" si="7"/>
        <v>0</v>
      </c>
      <c r="K30" s="18">
        <f t="shared" si="7"/>
        <v>0</v>
      </c>
      <c r="L30" s="18">
        <f t="shared" si="7"/>
        <v>0</v>
      </c>
      <c r="M30" s="18">
        <f t="shared" si="7"/>
        <v>0</v>
      </c>
      <c r="N30" s="18">
        <f t="shared" si="7"/>
        <v>0</v>
      </c>
      <c r="O30" s="18">
        <f t="shared" si="7"/>
        <v>0</v>
      </c>
    </row>
    <row r="31" spans="1:16" x14ac:dyDescent="0.25">
      <c r="A31" s="10">
        <f t="shared" si="1"/>
        <v>24</v>
      </c>
      <c r="C31" s="18"/>
      <c r="D31" s="18"/>
      <c r="E31" s="18"/>
      <c r="F31" s="18"/>
      <c r="G31" s="18"/>
      <c r="H31" s="18"/>
      <c r="I31" s="18"/>
      <c r="J31" s="18"/>
      <c r="K31" s="18"/>
      <c r="L31" s="18"/>
      <c r="M31" s="18"/>
      <c r="N31" s="18"/>
      <c r="O31" s="18"/>
    </row>
    <row r="32" spans="1:16" x14ac:dyDescent="0.25">
      <c r="A32" s="10">
        <f t="shared" si="1"/>
        <v>25</v>
      </c>
      <c r="B32" s="246" t="s">
        <v>606</v>
      </c>
      <c r="C32" s="18">
        <f>C24-C30</f>
        <v>-90864.720438449542</v>
      </c>
      <c r="D32" s="18">
        <f>C32+D20+D22-D30</f>
        <v>2617717.6635073554</v>
      </c>
      <c r="E32" s="18">
        <f t="shared" ref="E32:O32" si="8">D32+E20+E22-E30</f>
        <v>5540899.7871353906</v>
      </c>
      <c r="F32" s="18">
        <f t="shared" si="8"/>
        <v>8304294.5263112094</v>
      </c>
      <c r="G32" s="18">
        <f t="shared" si="8"/>
        <v>10801297.167377833</v>
      </c>
      <c r="H32" s="18">
        <f t="shared" si="8"/>
        <v>13128429.063177587</v>
      </c>
      <c r="I32" s="18">
        <f t="shared" si="8"/>
        <v>16169148.655982729</v>
      </c>
      <c r="J32" s="18">
        <f t="shared" si="8"/>
        <v>19097469.493714161</v>
      </c>
      <c r="K32" s="18">
        <f t="shared" si="8"/>
        <v>22145873.787037954</v>
      </c>
      <c r="L32" s="18">
        <f t="shared" si="8"/>
        <v>25067264.208386794</v>
      </c>
      <c r="M32" s="18">
        <f t="shared" si="8"/>
        <v>27903864.507917158</v>
      </c>
      <c r="N32" s="18">
        <f t="shared" si="8"/>
        <v>30671177.209390286</v>
      </c>
      <c r="O32" s="18">
        <f t="shared" si="8"/>
        <v>33697799.618727528</v>
      </c>
    </row>
    <row r="33" spans="1:15" x14ac:dyDescent="0.25">
      <c r="A33" s="10">
        <f t="shared" si="1"/>
        <v>26</v>
      </c>
      <c r="C33" s="18"/>
      <c r="D33" s="18"/>
      <c r="E33" s="18"/>
      <c r="F33" s="18"/>
      <c r="G33" s="18"/>
      <c r="H33" s="18"/>
      <c r="I33" s="18"/>
      <c r="J33" s="18"/>
      <c r="K33" s="18"/>
      <c r="L33" s="18"/>
      <c r="M33" s="18"/>
      <c r="N33" s="18"/>
      <c r="O33" s="18"/>
    </row>
    <row r="34" spans="1:15" x14ac:dyDescent="0.25">
      <c r="A34" s="10">
        <f t="shared" si="1"/>
        <v>27</v>
      </c>
      <c r="B34" s="437" t="s">
        <v>608</v>
      </c>
      <c r="C34" s="438">
        <v>0.95238599999999995</v>
      </c>
      <c r="D34" s="438">
        <v>0.95238599999999995</v>
      </c>
      <c r="E34" s="438">
        <v>0.95238599999999995</v>
      </c>
      <c r="F34" s="438">
        <v>0.95238599999999995</v>
      </c>
      <c r="G34" s="438">
        <v>0.95238599999999995</v>
      </c>
      <c r="H34" s="438">
        <v>0.95238599999999995</v>
      </c>
      <c r="I34" s="438">
        <v>0.95238599999999995</v>
      </c>
      <c r="J34" s="438">
        <v>0.95238599999999995</v>
      </c>
      <c r="K34" s="438">
        <v>0.95238599999999995</v>
      </c>
      <c r="L34" s="438">
        <v>0.95238599999999995</v>
      </c>
      <c r="M34" s="438">
        <v>0.95238599999999995</v>
      </c>
      <c r="N34" s="438">
        <v>0.95238599999999995</v>
      </c>
      <c r="O34" s="438">
        <v>0.95238599999999995</v>
      </c>
    </row>
    <row r="35" spans="1:15" x14ac:dyDescent="0.25">
      <c r="A35" s="10">
        <f t="shared" si="1"/>
        <v>28</v>
      </c>
      <c r="C35" s="28"/>
      <c r="D35" s="28"/>
      <c r="E35" s="28"/>
      <c r="F35" s="28"/>
      <c r="G35" s="28"/>
      <c r="H35" s="28"/>
      <c r="I35" s="28"/>
      <c r="J35" s="28"/>
      <c r="K35" s="28"/>
      <c r="L35" s="28"/>
      <c r="M35" s="28"/>
      <c r="N35" s="28"/>
      <c r="O35" s="28"/>
    </row>
    <row r="36" spans="1:15" ht="13.8" thickBot="1" x14ac:dyDescent="0.3">
      <c r="A36" s="10">
        <f t="shared" si="1"/>
        <v>29</v>
      </c>
      <c r="B36" s="246" t="s">
        <v>609</v>
      </c>
      <c r="C36" s="439">
        <f>ROUND(C20*C34,2)</f>
        <v>-86393.95</v>
      </c>
      <c r="D36" s="439">
        <f t="shared" ref="D36:O36" si="9">ROUND(D20*D34,2)</f>
        <v>2575563.62</v>
      </c>
      <c r="E36" s="439">
        <f t="shared" si="9"/>
        <v>2770928.46</v>
      </c>
      <c r="F36" s="439">
        <f t="shared" si="9"/>
        <v>2609674.71</v>
      </c>
      <c r="G36" s="439">
        <f t="shared" si="9"/>
        <v>2347606.0699999998</v>
      </c>
      <c r="H36" s="439">
        <f t="shared" si="9"/>
        <v>2178190.7200000002</v>
      </c>
      <c r="I36" s="439">
        <f t="shared" si="9"/>
        <v>2849322.66</v>
      </c>
      <c r="J36" s="439">
        <f t="shared" si="9"/>
        <v>2732861.22</v>
      </c>
      <c r="K36" s="439">
        <f t="shared" si="9"/>
        <v>2837831.95</v>
      </c>
      <c r="L36" s="439">
        <f t="shared" si="9"/>
        <v>2707513.4</v>
      </c>
      <c r="M36" s="439">
        <f t="shared" si="9"/>
        <v>2617779.2799999998</v>
      </c>
      <c r="N36" s="439">
        <f t="shared" si="9"/>
        <v>2543086.85</v>
      </c>
      <c r="O36" s="439">
        <f t="shared" si="9"/>
        <v>2781070.51</v>
      </c>
    </row>
    <row r="37" spans="1:15" x14ac:dyDescent="0.25">
      <c r="A37" s="10">
        <f t="shared" si="1"/>
        <v>30</v>
      </c>
    </row>
    <row r="38" spans="1:15" ht="13.8" thickBot="1" x14ac:dyDescent="0.3">
      <c r="A38" s="10">
        <f t="shared" si="1"/>
        <v>31</v>
      </c>
      <c r="B38" s="246" t="s">
        <v>610</v>
      </c>
      <c r="C38" s="439">
        <f>ROUND(C30*C34,2)</f>
        <v>0</v>
      </c>
      <c r="D38" s="439">
        <f t="shared" ref="D38:O38" si="10">ROUND(D30*D34,2)</f>
        <v>0</v>
      </c>
      <c r="E38" s="439">
        <f t="shared" si="10"/>
        <v>0</v>
      </c>
      <c r="F38" s="439">
        <f t="shared" si="10"/>
        <v>0</v>
      </c>
      <c r="G38" s="439">
        <f t="shared" si="10"/>
        <v>0</v>
      </c>
      <c r="H38" s="439">
        <f t="shared" si="10"/>
        <v>0</v>
      </c>
      <c r="I38" s="439">
        <f t="shared" si="10"/>
        <v>0</v>
      </c>
      <c r="J38" s="439">
        <f t="shared" si="10"/>
        <v>0</v>
      </c>
      <c r="K38" s="439">
        <f t="shared" si="10"/>
        <v>0</v>
      </c>
      <c r="L38" s="439">
        <f t="shared" si="10"/>
        <v>0</v>
      </c>
      <c r="M38" s="439">
        <f t="shared" si="10"/>
        <v>0</v>
      </c>
      <c r="N38" s="439">
        <f t="shared" si="10"/>
        <v>0</v>
      </c>
      <c r="O38" s="439">
        <f t="shared" si="10"/>
        <v>0</v>
      </c>
    </row>
    <row r="39" spans="1:15" x14ac:dyDescent="0.25">
      <c r="A39" s="10">
        <f t="shared" si="1"/>
        <v>32</v>
      </c>
    </row>
    <row r="40" spans="1:15" s="432" customFormat="1" x14ac:dyDescent="0.25">
      <c r="A40" s="10">
        <f t="shared" si="1"/>
        <v>33</v>
      </c>
      <c r="B40" s="432" t="s">
        <v>620</v>
      </c>
    </row>
    <row r="41" spans="1:15" s="435" customFormat="1" x14ac:dyDescent="0.25">
      <c r="A41" s="10">
        <f t="shared" si="1"/>
        <v>34</v>
      </c>
      <c r="B41" s="435" t="s">
        <v>612</v>
      </c>
    </row>
    <row r="42" spans="1:15" s="437" customFormat="1" x14ac:dyDescent="0.25">
      <c r="A42" s="10">
        <f t="shared" si="1"/>
        <v>35</v>
      </c>
      <c r="B42" s="437" t="s">
        <v>613</v>
      </c>
    </row>
    <row r="43" spans="1:15" x14ac:dyDescent="0.25">
      <c r="A43" s="414"/>
    </row>
    <row r="44" spans="1:15" x14ac:dyDescent="0.25">
      <c r="A44" s="10"/>
    </row>
    <row r="45" spans="1:15" x14ac:dyDescent="0.25">
      <c r="A45" s="10"/>
      <c r="I45" s="18"/>
    </row>
    <row r="46" spans="1:15" x14ac:dyDescent="0.25">
      <c r="A46" s="10"/>
    </row>
    <row r="47" spans="1:15" x14ac:dyDescent="0.25">
      <c r="A47" s="10"/>
    </row>
    <row r="48" spans="1:15"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sheetData>
  <printOptions horizontalCentered="1"/>
  <pageMargins left="0.45" right="0.45" top="0.75" bottom="0.75" header="0.3" footer="0.3"/>
  <pageSetup scale="55" orientation="landscape" blackAndWhite="1" horizontalDpi="1200" verticalDpi="1200" r:id="rId1"/>
  <headerFooter>
    <oddHeader>&amp;RAdvice No. 2018-xx
Workpaper No. 17</oddHeader>
    <oddFooter>&amp;L&amp;F
&amp;A&amp;R&amp;D</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R40"/>
  <sheetViews>
    <sheetView zoomScaleNormal="100" workbookViewId="0">
      <selection activeCell="C48" sqref="C48"/>
    </sheetView>
  </sheetViews>
  <sheetFormatPr defaultColWidth="8.6640625" defaultRowHeight="13.2" x14ac:dyDescent="0.25"/>
  <cols>
    <col min="1" max="1" width="4.44140625" style="277" bestFit="1" customWidth="1"/>
    <col min="2" max="2" width="22.6640625" style="277" bestFit="1" customWidth="1"/>
    <col min="3" max="3" width="16.6640625" style="277" bestFit="1" customWidth="1"/>
    <col min="4" max="4" width="17.6640625" style="277" bestFit="1" customWidth="1"/>
    <col min="5" max="5" width="15.6640625" style="277" bestFit="1" customWidth="1"/>
    <col min="6" max="6" width="15.109375" style="277" bestFit="1" customWidth="1"/>
    <col min="7" max="7" width="13.44140625" style="277" bestFit="1" customWidth="1"/>
    <col min="8" max="9" width="13" style="277" bestFit="1" customWidth="1"/>
    <col min="10" max="11" width="13.44140625" style="277" bestFit="1" customWidth="1"/>
    <col min="12" max="12" width="14.5546875" style="277" bestFit="1" customWidth="1"/>
    <col min="13" max="13" width="15.6640625" style="277" bestFit="1" customWidth="1"/>
    <col min="14" max="14" width="18.6640625" style="277" bestFit="1" customWidth="1"/>
    <col min="15" max="15" width="8.6640625" style="277"/>
    <col min="16" max="16" width="14.109375" style="277" bestFit="1" customWidth="1"/>
    <col min="17" max="17" width="13.33203125" style="277" bestFit="1" customWidth="1"/>
    <col min="18" max="16384" width="8.6640625" style="277"/>
  </cols>
  <sheetData>
    <row r="1" spans="1:18" x14ac:dyDescent="0.25">
      <c r="A1" s="497" t="s">
        <v>0</v>
      </c>
      <c r="B1" s="497"/>
      <c r="C1" s="497"/>
      <c r="D1" s="497"/>
      <c r="E1" s="497"/>
      <c r="F1" s="497"/>
      <c r="G1" s="497"/>
      <c r="H1" s="497"/>
      <c r="I1" s="497"/>
      <c r="J1" s="497"/>
      <c r="K1" s="497"/>
      <c r="L1" s="497"/>
      <c r="M1" s="497"/>
      <c r="N1" s="497"/>
      <c r="O1" s="276"/>
      <c r="P1" s="276"/>
    </row>
    <row r="2" spans="1:18" x14ac:dyDescent="0.25">
      <c r="A2" s="497" t="s">
        <v>1</v>
      </c>
      <c r="B2" s="497"/>
      <c r="C2" s="497"/>
      <c r="D2" s="497"/>
      <c r="E2" s="497"/>
      <c r="F2" s="497"/>
      <c r="G2" s="497"/>
      <c r="H2" s="497"/>
      <c r="I2" s="497"/>
      <c r="J2" s="497"/>
      <c r="K2" s="497"/>
      <c r="L2" s="497"/>
      <c r="M2" s="497"/>
      <c r="N2" s="497"/>
      <c r="O2" s="276"/>
      <c r="P2" s="276"/>
    </row>
    <row r="3" spans="1:18" x14ac:dyDescent="0.25">
      <c r="A3" s="497" t="s">
        <v>633</v>
      </c>
      <c r="B3" s="497"/>
      <c r="C3" s="497"/>
      <c r="D3" s="497"/>
      <c r="E3" s="497"/>
      <c r="F3" s="497"/>
      <c r="G3" s="497"/>
      <c r="H3" s="497"/>
      <c r="I3" s="497"/>
      <c r="J3" s="497"/>
      <c r="K3" s="497"/>
      <c r="L3" s="497"/>
      <c r="M3" s="497"/>
      <c r="N3" s="497"/>
      <c r="O3" s="276"/>
      <c r="P3" s="276"/>
    </row>
    <row r="4" spans="1:18" x14ac:dyDescent="0.25">
      <c r="A4" s="497" t="s">
        <v>164</v>
      </c>
      <c r="B4" s="497"/>
      <c r="C4" s="497"/>
      <c r="D4" s="497"/>
      <c r="E4" s="497"/>
      <c r="F4" s="497"/>
      <c r="G4" s="497"/>
      <c r="H4" s="497"/>
      <c r="I4" s="497"/>
      <c r="J4" s="497"/>
      <c r="K4" s="497"/>
      <c r="L4" s="497"/>
      <c r="M4" s="497"/>
      <c r="N4" s="497"/>
      <c r="O4" s="276"/>
      <c r="P4" s="276"/>
    </row>
    <row r="5" spans="1:18" x14ac:dyDescent="0.25">
      <c r="A5" s="278"/>
      <c r="B5" s="279"/>
      <c r="C5" s="279"/>
      <c r="D5" s="279"/>
      <c r="E5" s="279"/>
      <c r="F5" s="279"/>
      <c r="G5" s="279"/>
      <c r="H5" s="279"/>
      <c r="I5" s="279"/>
      <c r="J5" s="279"/>
      <c r="K5" s="279"/>
      <c r="L5" s="279"/>
      <c r="M5" s="279"/>
      <c r="N5" s="280"/>
    </row>
    <row r="6" spans="1:18" x14ac:dyDescent="0.25">
      <c r="A6" s="278"/>
      <c r="B6" s="279"/>
      <c r="C6" s="279"/>
      <c r="D6" s="279"/>
      <c r="E6" s="279"/>
      <c r="F6" s="279"/>
      <c r="G6" s="279"/>
      <c r="H6" s="279"/>
      <c r="I6" s="279"/>
      <c r="J6" s="279"/>
      <c r="K6" s="279"/>
      <c r="L6" s="279"/>
      <c r="M6" s="279"/>
      <c r="N6" s="281"/>
    </row>
    <row r="7" spans="1:18" ht="39.6" x14ac:dyDescent="0.25">
      <c r="A7" s="282" t="s">
        <v>56</v>
      </c>
      <c r="B7" s="282" t="s">
        <v>31</v>
      </c>
      <c r="C7" s="283" t="s">
        <v>506</v>
      </c>
      <c r="D7" s="284" t="s">
        <v>508</v>
      </c>
      <c r="E7" s="284" t="s">
        <v>58</v>
      </c>
      <c r="F7" s="284" t="s">
        <v>59</v>
      </c>
      <c r="G7" s="284" t="s">
        <v>60</v>
      </c>
      <c r="H7" s="284" t="s">
        <v>61</v>
      </c>
      <c r="I7" s="284" t="s">
        <v>62</v>
      </c>
      <c r="J7" s="284" t="s">
        <v>63</v>
      </c>
      <c r="K7" s="284" t="s">
        <v>64</v>
      </c>
      <c r="L7" s="284" t="s">
        <v>65</v>
      </c>
      <c r="M7" s="284" t="s">
        <v>66</v>
      </c>
      <c r="N7" s="283" t="s">
        <v>509</v>
      </c>
    </row>
    <row r="8" spans="1:18" x14ac:dyDescent="0.25">
      <c r="A8" s="285">
        <v>1</v>
      </c>
      <c r="B8" s="286">
        <v>7</v>
      </c>
      <c r="C8" s="287">
        <v>10803894020.475845</v>
      </c>
      <c r="D8" s="288">
        <v>1177602000</v>
      </c>
      <c r="E8" s="288">
        <v>0</v>
      </c>
      <c r="F8" s="288">
        <v>-26913000</v>
      </c>
      <c r="G8" s="288">
        <v>65634000</v>
      </c>
      <c r="H8" s="288">
        <v>10123000</v>
      </c>
      <c r="I8" s="288">
        <v>-3738000</v>
      </c>
      <c r="J8" s="288">
        <v>-378000</v>
      </c>
      <c r="K8" s="288">
        <v>38937000</v>
      </c>
      <c r="L8" s="288">
        <v>12975000</v>
      </c>
      <c r="M8" s="288">
        <v>-80014000</v>
      </c>
      <c r="N8" s="288">
        <f>SUM(D8:M8)</f>
        <v>1194228000</v>
      </c>
      <c r="P8" s="289"/>
      <c r="Q8" s="289"/>
      <c r="R8" s="289"/>
    </row>
    <row r="9" spans="1:18" x14ac:dyDescent="0.25">
      <c r="A9" s="285">
        <f t="shared" ref="A9:A37" si="0">+A8+1</f>
        <v>2</v>
      </c>
      <c r="B9" s="290" t="s">
        <v>76</v>
      </c>
      <c r="C9" s="287">
        <v>2450009.5812922954</v>
      </c>
      <c r="D9" s="288">
        <v>208000</v>
      </c>
      <c r="E9" s="288">
        <v>0</v>
      </c>
      <c r="F9" s="288">
        <v>-5000</v>
      </c>
      <c r="G9" s="288">
        <v>11000</v>
      </c>
      <c r="H9" s="288">
        <v>2000</v>
      </c>
      <c r="I9" s="288">
        <v>-1000</v>
      </c>
      <c r="J9" s="288">
        <v>0</v>
      </c>
      <c r="K9" s="288">
        <v>6000</v>
      </c>
      <c r="L9" s="288">
        <v>3000</v>
      </c>
      <c r="M9" s="288">
        <v>-18000</v>
      </c>
      <c r="N9" s="288">
        <f>SUM(D9:M9)</f>
        <v>206000</v>
      </c>
      <c r="P9" s="289"/>
      <c r="Q9" s="289"/>
      <c r="R9" s="289"/>
    </row>
    <row r="10" spans="1:18" x14ac:dyDescent="0.25">
      <c r="A10" s="285">
        <f t="shared" si="0"/>
        <v>3</v>
      </c>
      <c r="B10" s="291" t="s">
        <v>77</v>
      </c>
      <c r="C10" s="292">
        <f t="shared" ref="C10:N10" si="1">SUM(C8:C9)</f>
        <v>10806344030.057138</v>
      </c>
      <c r="D10" s="293">
        <f t="shared" si="1"/>
        <v>1177810000</v>
      </c>
      <c r="E10" s="293">
        <f t="shared" si="1"/>
        <v>0</v>
      </c>
      <c r="F10" s="293">
        <f t="shared" si="1"/>
        <v>-26918000</v>
      </c>
      <c r="G10" s="293">
        <f t="shared" si="1"/>
        <v>65645000</v>
      </c>
      <c r="H10" s="293">
        <f t="shared" si="1"/>
        <v>10125000</v>
      </c>
      <c r="I10" s="293">
        <f t="shared" si="1"/>
        <v>-3739000</v>
      </c>
      <c r="J10" s="293">
        <f t="shared" si="1"/>
        <v>-378000</v>
      </c>
      <c r="K10" s="293">
        <f t="shared" si="1"/>
        <v>38943000</v>
      </c>
      <c r="L10" s="293">
        <f t="shared" si="1"/>
        <v>12978000</v>
      </c>
      <c r="M10" s="293">
        <f t="shared" si="1"/>
        <v>-80032000</v>
      </c>
      <c r="N10" s="293">
        <f t="shared" si="1"/>
        <v>1194434000</v>
      </c>
      <c r="P10" s="289"/>
      <c r="Q10" s="289"/>
      <c r="R10" s="289"/>
    </row>
    <row r="11" spans="1:18" x14ac:dyDescent="0.25">
      <c r="A11" s="285">
        <f t="shared" si="0"/>
        <v>4</v>
      </c>
      <c r="B11" s="285"/>
      <c r="C11" s="287"/>
      <c r="D11" s="288"/>
      <c r="E11" s="288"/>
      <c r="F11" s="288"/>
      <c r="G11" s="288"/>
      <c r="H11" s="288"/>
      <c r="I11" s="288"/>
      <c r="J11" s="288"/>
      <c r="K11" s="288"/>
      <c r="L11" s="288"/>
      <c r="M11" s="288"/>
      <c r="N11" s="288"/>
    </row>
    <row r="12" spans="1:18" x14ac:dyDescent="0.25">
      <c r="A12" s="285">
        <f t="shared" si="0"/>
        <v>5</v>
      </c>
      <c r="B12" s="286">
        <v>8</v>
      </c>
      <c r="C12" s="287">
        <v>261706759.21161911</v>
      </c>
      <c r="D12" s="288">
        <v>26247000</v>
      </c>
      <c r="E12" s="288">
        <v>0</v>
      </c>
      <c r="F12" s="288">
        <v>-527000</v>
      </c>
      <c r="G12" s="288">
        <v>1215000</v>
      </c>
      <c r="H12" s="288">
        <v>224000</v>
      </c>
      <c r="I12" s="288">
        <v>-69000</v>
      </c>
      <c r="J12" s="288">
        <v>-7000</v>
      </c>
      <c r="K12" s="288">
        <v>667000</v>
      </c>
      <c r="L12" s="288">
        <v>349000</v>
      </c>
      <c r="M12" s="288">
        <v>-1938000</v>
      </c>
      <c r="N12" s="288">
        <f t="shared" ref="N12:N18" si="2">SUM(D12:M12)</f>
        <v>26161000</v>
      </c>
      <c r="P12" s="289"/>
      <c r="Q12" s="289"/>
      <c r="R12" s="289"/>
    </row>
    <row r="13" spans="1:18" x14ac:dyDescent="0.25">
      <c r="A13" s="285">
        <f t="shared" si="0"/>
        <v>6</v>
      </c>
      <c r="B13" s="286">
        <v>24</v>
      </c>
      <c r="C13" s="287">
        <v>2583235118.9493227</v>
      </c>
      <c r="D13" s="288">
        <v>259078000</v>
      </c>
      <c r="E13" s="288">
        <v>0</v>
      </c>
      <c r="F13" s="288">
        <v>-5197000</v>
      </c>
      <c r="G13" s="288">
        <v>11989000</v>
      </c>
      <c r="H13" s="288">
        <v>2209000</v>
      </c>
      <c r="I13" s="288">
        <v>-679000</v>
      </c>
      <c r="J13" s="288">
        <v>-72000</v>
      </c>
      <c r="K13" s="288">
        <v>6579000</v>
      </c>
      <c r="L13" s="288">
        <v>3449000</v>
      </c>
      <c r="M13" s="288">
        <v>0</v>
      </c>
      <c r="N13" s="288">
        <f t="shared" si="2"/>
        <v>277356000</v>
      </c>
      <c r="P13" s="289"/>
      <c r="Q13" s="289"/>
      <c r="R13" s="289"/>
    </row>
    <row r="14" spans="1:18" x14ac:dyDescent="0.25">
      <c r="A14" s="285">
        <f t="shared" si="0"/>
        <v>7</v>
      </c>
      <c r="B14" s="290">
        <v>11</v>
      </c>
      <c r="C14" s="287">
        <v>150903707.57441968</v>
      </c>
      <c r="D14" s="288">
        <v>13977000</v>
      </c>
      <c r="E14" s="288">
        <v>0</v>
      </c>
      <c r="F14" s="288">
        <v>-311000</v>
      </c>
      <c r="G14" s="288">
        <v>679000</v>
      </c>
      <c r="H14" s="288">
        <v>120000</v>
      </c>
      <c r="I14" s="288">
        <v>-37000</v>
      </c>
      <c r="J14" s="288">
        <v>-4000</v>
      </c>
      <c r="K14" s="288">
        <v>350000</v>
      </c>
      <c r="L14" s="288">
        <v>201000</v>
      </c>
      <c r="M14" s="288">
        <v>-1118000</v>
      </c>
      <c r="N14" s="288">
        <f t="shared" si="2"/>
        <v>13857000</v>
      </c>
      <c r="P14" s="289"/>
      <c r="Q14" s="289"/>
      <c r="R14" s="289"/>
    </row>
    <row r="15" spans="1:18" x14ac:dyDescent="0.25">
      <c r="A15" s="285">
        <f t="shared" si="0"/>
        <v>8</v>
      </c>
      <c r="B15" s="290">
        <v>25</v>
      </c>
      <c r="C15" s="287">
        <v>2747494368.027422</v>
      </c>
      <c r="D15" s="288">
        <v>254470000</v>
      </c>
      <c r="E15" s="288">
        <v>0</v>
      </c>
      <c r="F15" s="288">
        <v>-5657000</v>
      </c>
      <c r="G15" s="288">
        <v>12361000</v>
      </c>
      <c r="H15" s="288">
        <v>2182000</v>
      </c>
      <c r="I15" s="288">
        <v>-673000</v>
      </c>
      <c r="J15" s="288">
        <v>-80000</v>
      </c>
      <c r="K15" s="288">
        <v>6369000</v>
      </c>
      <c r="L15" s="288">
        <v>3668000</v>
      </c>
      <c r="M15" s="288">
        <v>0</v>
      </c>
      <c r="N15" s="288">
        <f t="shared" si="2"/>
        <v>272640000</v>
      </c>
      <c r="P15" s="289"/>
      <c r="Q15" s="289"/>
      <c r="R15" s="289"/>
    </row>
    <row r="16" spans="1:18" x14ac:dyDescent="0.25">
      <c r="A16" s="285">
        <f t="shared" si="0"/>
        <v>9</v>
      </c>
      <c r="B16" s="286">
        <v>12</v>
      </c>
      <c r="C16" s="287">
        <v>17397679.022697907</v>
      </c>
      <c r="D16" s="288">
        <v>1476000</v>
      </c>
      <c r="E16" s="288">
        <v>0</v>
      </c>
      <c r="F16" s="288">
        <v>-36000</v>
      </c>
      <c r="G16" s="288">
        <v>84000</v>
      </c>
      <c r="H16" s="288">
        <v>12000</v>
      </c>
      <c r="I16" s="288">
        <v>-4000</v>
      </c>
      <c r="J16" s="288">
        <v>-1000</v>
      </c>
      <c r="K16" s="288">
        <v>38000</v>
      </c>
      <c r="L16" s="288">
        <v>-8000</v>
      </c>
      <c r="M16" s="288">
        <v>-129000</v>
      </c>
      <c r="N16" s="288">
        <f t="shared" si="2"/>
        <v>1432000</v>
      </c>
      <c r="P16" s="289"/>
      <c r="Q16" s="289"/>
      <c r="R16" s="289"/>
    </row>
    <row r="17" spans="1:18" x14ac:dyDescent="0.25">
      <c r="A17" s="285">
        <f t="shared" si="0"/>
        <v>10</v>
      </c>
      <c r="B17" s="286" t="s">
        <v>78</v>
      </c>
      <c r="C17" s="287">
        <v>1854391529.5442722</v>
      </c>
      <c r="D17" s="288">
        <v>157305000</v>
      </c>
      <c r="E17" s="288">
        <v>0</v>
      </c>
      <c r="F17" s="288">
        <v>-3818000</v>
      </c>
      <c r="G17" s="288">
        <v>8901000</v>
      </c>
      <c r="H17" s="288">
        <v>1311000</v>
      </c>
      <c r="I17" s="288">
        <v>-375000</v>
      </c>
      <c r="J17" s="288">
        <v>-56000</v>
      </c>
      <c r="K17" s="288">
        <v>4091000</v>
      </c>
      <c r="L17" s="288">
        <v>-741000</v>
      </c>
      <c r="M17" s="288">
        <v>0</v>
      </c>
      <c r="N17" s="288">
        <f t="shared" si="2"/>
        <v>166618000</v>
      </c>
      <c r="P17" s="289"/>
      <c r="Q17" s="289"/>
      <c r="R17" s="289"/>
    </row>
    <row r="18" spans="1:18" x14ac:dyDescent="0.25">
      <c r="A18" s="285">
        <f t="shared" si="0"/>
        <v>11</v>
      </c>
      <c r="B18" s="286">
        <v>29</v>
      </c>
      <c r="C18" s="287">
        <v>14376245.905967504</v>
      </c>
      <c r="D18" s="288">
        <v>1175000</v>
      </c>
      <c r="E18" s="288">
        <v>0</v>
      </c>
      <c r="F18" s="288">
        <v>-31000</v>
      </c>
      <c r="G18" s="288">
        <v>66000</v>
      </c>
      <c r="H18" s="288">
        <v>10000</v>
      </c>
      <c r="I18" s="288">
        <v>-4000</v>
      </c>
      <c r="J18" s="288">
        <v>0</v>
      </c>
      <c r="K18" s="288">
        <v>33000</v>
      </c>
      <c r="L18" s="288">
        <v>19000</v>
      </c>
      <c r="M18" s="288">
        <v>-106000</v>
      </c>
      <c r="N18" s="288">
        <f t="shared" si="2"/>
        <v>1162000</v>
      </c>
      <c r="P18" s="289"/>
      <c r="Q18" s="289"/>
      <c r="R18" s="289"/>
    </row>
    <row r="19" spans="1:18" x14ac:dyDescent="0.25">
      <c r="A19" s="285">
        <f t="shared" si="0"/>
        <v>12</v>
      </c>
      <c r="B19" s="294" t="s">
        <v>79</v>
      </c>
      <c r="C19" s="292">
        <f>SUM(C12:C18)</f>
        <v>7629505408.2357206</v>
      </c>
      <c r="D19" s="293">
        <f t="shared" ref="D19:N19" si="3">SUM(D12:D18)</f>
        <v>713728000</v>
      </c>
      <c r="E19" s="293">
        <f t="shared" si="3"/>
        <v>0</v>
      </c>
      <c r="F19" s="293">
        <f t="shared" si="3"/>
        <v>-15577000</v>
      </c>
      <c r="G19" s="293">
        <f>SUM(G12:G18)</f>
        <v>35295000</v>
      </c>
      <c r="H19" s="293">
        <f t="shared" si="3"/>
        <v>6068000</v>
      </c>
      <c r="I19" s="293">
        <f t="shared" si="3"/>
        <v>-1841000</v>
      </c>
      <c r="J19" s="293">
        <f t="shared" si="3"/>
        <v>-220000</v>
      </c>
      <c r="K19" s="293">
        <f t="shared" si="3"/>
        <v>18127000</v>
      </c>
      <c r="L19" s="293">
        <f t="shared" si="3"/>
        <v>6937000</v>
      </c>
      <c r="M19" s="293">
        <f t="shared" si="3"/>
        <v>-3291000</v>
      </c>
      <c r="N19" s="293">
        <f t="shared" si="3"/>
        <v>759226000</v>
      </c>
      <c r="P19" s="289"/>
      <c r="Q19" s="289"/>
      <c r="R19" s="289"/>
    </row>
    <row r="20" spans="1:18" x14ac:dyDescent="0.25">
      <c r="A20" s="285">
        <f t="shared" si="0"/>
        <v>13</v>
      </c>
      <c r="B20" s="285"/>
      <c r="C20" s="287"/>
      <c r="D20" s="288"/>
      <c r="E20" s="288"/>
      <c r="F20" s="288"/>
      <c r="G20" s="288"/>
      <c r="H20" s="288"/>
      <c r="I20" s="288"/>
      <c r="J20" s="288"/>
      <c r="K20" s="288"/>
      <c r="L20" s="288"/>
      <c r="M20" s="288"/>
      <c r="N20" s="288"/>
    </row>
    <row r="21" spans="1:18" x14ac:dyDescent="0.25">
      <c r="A21" s="285">
        <f t="shared" si="0"/>
        <v>14</v>
      </c>
      <c r="B21" s="286">
        <v>10</v>
      </c>
      <c r="C21" s="287">
        <v>32006545.571725868</v>
      </c>
      <c r="D21" s="288">
        <v>2670000</v>
      </c>
      <c r="E21" s="288">
        <v>0</v>
      </c>
      <c r="F21" s="288">
        <v>-64000</v>
      </c>
      <c r="G21" s="288">
        <v>146000</v>
      </c>
      <c r="H21" s="288">
        <v>22000</v>
      </c>
      <c r="I21" s="288">
        <v>-8000</v>
      </c>
      <c r="J21" s="288">
        <v>-1000</v>
      </c>
      <c r="K21" s="288">
        <v>70000</v>
      </c>
      <c r="L21" s="288">
        <v>-3000</v>
      </c>
      <c r="M21" s="288">
        <v>-237000</v>
      </c>
      <c r="N21" s="288">
        <f>SUM(D21:M21)</f>
        <v>2595000</v>
      </c>
      <c r="P21" s="289"/>
      <c r="Q21" s="289"/>
      <c r="R21" s="289"/>
    </row>
    <row r="22" spans="1:18" x14ac:dyDescent="0.25">
      <c r="A22" s="285">
        <f t="shared" si="0"/>
        <v>15</v>
      </c>
      <c r="B22" s="286">
        <v>31</v>
      </c>
      <c r="C22" s="287">
        <v>1281203840.9003561</v>
      </c>
      <c r="D22" s="288">
        <v>106888000</v>
      </c>
      <c r="E22" s="288">
        <v>0</v>
      </c>
      <c r="F22" s="288">
        <v>-2569000</v>
      </c>
      <c r="G22" s="288">
        <v>5832000</v>
      </c>
      <c r="H22" s="288">
        <v>892000</v>
      </c>
      <c r="I22" s="288">
        <v>-305000</v>
      </c>
      <c r="J22" s="288">
        <v>-36000</v>
      </c>
      <c r="K22" s="288">
        <v>2816000</v>
      </c>
      <c r="L22" s="288">
        <v>-127000</v>
      </c>
      <c r="M22" s="288">
        <v>0</v>
      </c>
      <c r="N22" s="288">
        <f>SUM(D22:M22)</f>
        <v>113391000</v>
      </c>
      <c r="P22" s="289"/>
      <c r="Q22" s="289"/>
      <c r="R22" s="289"/>
    </row>
    <row r="23" spans="1:18" x14ac:dyDescent="0.25">
      <c r="A23" s="285">
        <f t="shared" si="0"/>
        <v>16</v>
      </c>
      <c r="B23" s="286">
        <v>35</v>
      </c>
      <c r="C23" s="287">
        <v>3795600</v>
      </c>
      <c r="D23" s="288">
        <v>225000</v>
      </c>
      <c r="E23" s="288">
        <v>0</v>
      </c>
      <c r="F23" s="288">
        <v>-5000</v>
      </c>
      <c r="G23" s="288">
        <v>12000</v>
      </c>
      <c r="H23" s="288">
        <v>2000</v>
      </c>
      <c r="I23" s="288">
        <v>-1000</v>
      </c>
      <c r="J23" s="288">
        <v>0</v>
      </c>
      <c r="K23" s="288">
        <v>8000</v>
      </c>
      <c r="L23" s="288">
        <v>5000</v>
      </c>
      <c r="M23" s="288">
        <v>-28000</v>
      </c>
      <c r="N23" s="288">
        <f>SUM(D23:M23)</f>
        <v>218000</v>
      </c>
      <c r="P23" s="289"/>
      <c r="Q23" s="289"/>
      <c r="R23" s="289"/>
    </row>
    <row r="24" spans="1:18" x14ac:dyDescent="0.25">
      <c r="A24" s="285">
        <f t="shared" si="0"/>
        <v>17</v>
      </c>
      <c r="B24" s="286">
        <v>43</v>
      </c>
      <c r="C24" s="287">
        <v>125504529.54336946</v>
      </c>
      <c r="D24" s="288">
        <v>11421000</v>
      </c>
      <c r="E24" s="288">
        <v>0</v>
      </c>
      <c r="F24" s="288">
        <v>-227000</v>
      </c>
      <c r="G24" s="288">
        <v>533000</v>
      </c>
      <c r="H24" s="288">
        <v>97000</v>
      </c>
      <c r="I24" s="288">
        <v>-30000</v>
      </c>
      <c r="J24" s="288">
        <v>-3000</v>
      </c>
      <c r="K24" s="288">
        <v>473000</v>
      </c>
      <c r="L24" s="288">
        <v>168000</v>
      </c>
      <c r="M24" s="288">
        <v>0</v>
      </c>
      <c r="N24" s="288">
        <f>SUM(D24:M24)</f>
        <v>12432000</v>
      </c>
      <c r="P24" s="289"/>
      <c r="Q24" s="289"/>
      <c r="R24" s="289"/>
    </row>
    <row r="25" spans="1:18" x14ac:dyDescent="0.25">
      <c r="A25" s="285">
        <f t="shared" si="0"/>
        <v>18</v>
      </c>
      <c r="B25" s="291" t="s">
        <v>80</v>
      </c>
      <c r="C25" s="292">
        <f>SUM(C21:C24)</f>
        <v>1442510516.0154514</v>
      </c>
      <c r="D25" s="293">
        <f t="shared" ref="D25:N25" si="4">SUM(D21:D24)</f>
        <v>121204000</v>
      </c>
      <c r="E25" s="293">
        <f t="shared" si="4"/>
        <v>0</v>
      </c>
      <c r="F25" s="293">
        <f t="shared" si="4"/>
        <v>-2865000</v>
      </c>
      <c r="G25" s="293">
        <f>SUM(G21:G24)</f>
        <v>6523000</v>
      </c>
      <c r="H25" s="293">
        <f t="shared" si="4"/>
        <v>1013000</v>
      </c>
      <c r="I25" s="293">
        <f t="shared" si="4"/>
        <v>-344000</v>
      </c>
      <c r="J25" s="293">
        <f t="shared" si="4"/>
        <v>-40000</v>
      </c>
      <c r="K25" s="293">
        <f t="shared" si="4"/>
        <v>3367000</v>
      </c>
      <c r="L25" s="293">
        <f t="shared" si="4"/>
        <v>43000</v>
      </c>
      <c r="M25" s="293">
        <f t="shared" si="4"/>
        <v>-265000</v>
      </c>
      <c r="N25" s="293">
        <f t="shared" si="4"/>
        <v>128636000</v>
      </c>
      <c r="P25" s="289"/>
      <c r="Q25" s="289"/>
      <c r="R25" s="289"/>
    </row>
    <row r="26" spans="1:18" x14ac:dyDescent="0.25">
      <c r="A26" s="285">
        <f t="shared" si="0"/>
        <v>19</v>
      </c>
      <c r="B26" s="285"/>
      <c r="C26" s="287"/>
      <c r="D26" s="288"/>
      <c r="E26" s="288"/>
      <c r="F26" s="288"/>
      <c r="G26" s="288"/>
      <c r="H26" s="288"/>
      <c r="I26" s="288"/>
      <c r="J26" s="288"/>
      <c r="K26" s="288"/>
      <c r="L26" s="288"/>
      <c r="M26" s="288"/>
      <c r="N26" s="288"/>
    </row>
    <row r="27" spans="1:18" x14ac:dyDescent="0.25">
      <c r="A27" s="285">
        <f t="shared" si="0"/>
        <v>20</v>
      </c>
      <c r="B27" s="286">
        <v>40</v>
      </c>
      <c r="C27" s="292">
        <v>589021558.84228396</v>
      </c>
      <c r="D27" s="293">
        <v>44351000</v>
      </c>
      <c r="E27" s="293">
        <v>0</v>
      </c>
      <c r="F27" s="293">
        <v>-1254000</v>
      </c>
      <c r="G27" s="293">
        <v>3029000</v>
      </c>
      <c r="H27" s="293">
        <v>395000</v>
      </c>
      <c r="I27" s="293">
        <v>-77000</v>
      </c>
      <c r="J27" s="293">
        <v>-18000</v>
      </c>
      <c r="K27" s="293">
        <v>1384000</v>
      </c>
      <c r="L27" s="293">
        <v>786000</v>
      </c>
      <c r="M27" s="293">
        <v>0</v>
      </c>
      <c r="N27" s="293">
        <f>SUM(D27:M27)</f>
        <v>48596000</v>
      </c>
      <c r="P27" s="289"/>
      <c r="Q27" s="289"/>
      <c r="R27" s="289"/>
    </row>
    <row r="28" spans="1:18" x14ac:dyDescent="0.25">
      <c r="A28" s="285">
        <f t="shared" si="0"/>
        <v>21</v>
      </c>
      <c r="B28" s="286"/>
      <c r="C28" s="287"/>
      <c r="D28" s="288"/>
      <c r="E28" s="288"/>
      <c r="F28" s="288"/>
      <c r="G28" s="288"/>
      <c r="H28" s="288"/>
      <c r="I28" s="288"/>
      <c r="J28" s="288"/>
      <c r="K28" s="288"/>
      <c r="L28" s="288"/>
      <c r="M28" s="288"/>
      <c r="N28" s="288"/>
    </row>
    <row r="29" spans="1:18" x14ac:dyDescent="0.25">
      <c r="A29" s="285">
        <f t="shared" si="0"/>
        <v>22</v>
      </c>
      <c r="B29" s="286">
        <v>46</v>
      </c>
      <c r="C29" s="287">
        <v>72680991.648498118</v>
      </c>
      <c r="D29" s="288">
        <v>4987000</v>
      </c>
      <c r="E29" s="288">
        <v>0</v>
      </c>
      <c r="F29" s="288">
        <v>-74000</v>
      </c>
      <c r="G29" s="288">
        <v>212000</v>
      </c>
      <c r="H29" s="288">
        <v>43000</v>
      </c>
      <c r="I29" s="288">
        <v>-8000</v>
      </c>
      <c r="J29" s="288">
        <v>-1000</v>
      </c>
      <c r="K29" s="288">
        <v>107000</v>
      </c>
      <c r="L29" s="288">
        <v>97000</v>
      </c>
      <c r="M29" s="288">
        <v>0</v>
      </c>
      <c r="N29" s="288">
        <f>SUM(D29:M29)</f>
        <v>5363000</v>
      </c>
      <c r="P29" s="289"/>
      <c r="Q29" s="289"/>
      <c r="R29" s="289"/>
    </row>
    <row r="30" spans="1:18" x14ac:dyDescent="0.25">
      <c r="A30" s="285">
        <f t="shared" si="0"/>
        <v>23</v>
      </c>
      <c r="B30" s="286">
        <v>49</v>
      </c>
      <c r="C30" s="287">
        <v>551178809.92550194</v>
      </c>
      <c r="D30" s="288">
        <v>37113000</v>
      </c>
      <c r="E30" s="288">
        <v>0</v>
      </c>
      <c r="F30" s="288">
        <v>-1123000</v>
      </c>
      <c r="G30" s="288">
        <v>2440000</v>
      </c>
      <c r="H30" s="288">
        <v>317000</v>
      </c>
      <c r="I30" s="288">
        <v>-61000</v>
      </c>
      <c r="J30" s="288">
        <v>-15000</v>
      </c>
      <c r="K30" s="288">
        <v>808000</v>
      </c>
      <c r="L30" s="288">
        <v>736000</v>
      </c>
      <c r="M30" s="288">
        <v>0</v>
      </c>
      <c r="N30" s="288">
        <f>SUM(D30:M30)</f>
        <v>40215000</v>
      </c>
      <c r="P30" s="289"/>
      <c r="Q30" s="289"/>
      <c r="R30" s="289"/>
    </row>
    <row r="31" spans="1:18" x14ac:dyDescent="0.25">
      <c r="A31" s="285">
        <f t="shared" si="0"/>
        <v>24</v>
      </c>
      <c r="B31" s="291" t="s">
        <v>81</v>
      </c>
      <c r="C31" s="292">
        <f>SUM(C29:C30)</f>
        <v>623859801.57400012</v>
      </c>
      <c r="D31" s="293">
        <f t="shared" ref="D31:N31" si="5">SUM(D29:D30)</f>
        <v>42100000</v>
      </c>
      <c r="E31" s="293">
        <f t="shared" si="5"/>
        <v>0</v>
      </c>
      <c r="F31" s="293">
        <f t="shared" si="5"/>
        <v>-1197000</v>
      </c>
      <c r="G31" s="293">
        <f>SUM(G29:G30)</f>
        <v>2652000</v>
      </c>
      <c r="H31" s="293">
        <f t="shared" si="5"/>
        <v>360000</v>
      </c>
      <c r="I31" s="293">
        <f t="shared" si="5"/>
        <v>-69000</v>
      </c>
      <c r="J31" s="293">
        <f t="shared" si="5"/>
        <v>-16000</v>
      </c>
      <c r="K31" s="293">
        <f t="shared" si="5"/>
        <v>915000</v>
      </c>
      <c r="L31" s="293">
        <f t="shared" si="5"/>
        <v>833000</v>
      </c>
      <c r="M31" s="293">
        <f t="shared" si="5"/>
        <v>0</v>
      </c>
      <c r="N31" s="293">
        <f t="shared" si="5"/>
        <v>45578000</v>
      </c>
      <c r="P31" s="289"/>
      <c r="Q31" s="289"/>
      <c r="R31" s="289"/>
    </row>
    <row r="32" spans="1:18" x14ac:dyDescent="0.25">
      <c r="A32" s="285">
        <f t="shared" si="0"/>
        <v>25</v>
      </c>
      <c r="B32" s="286"/>
      <c r="C32" s="287"/>
      <c r="D32" s="288"/>
      <c r="E32" s="288"/>
      <c r="F32" s="288"/>
      <c r="G32" s="288"/>
      <c r="H32" s="288"/>
      <c r="I32" s="288"/>
      <c r="J32" s="288"/>
      <c r="K32" s="288"/>
      <c r="L32" s="288"/>
      <c r="M32" s="288"/>
      <c r="N32" s="288"/>
    </row>
    <row r="33" spans="1:18" x14ac:dyDescent="0.25">
      <c r="A33" s="285">
        <f t="shared" si="0"/>
        <v>26</v>
      </c>
      <c r="B33" s="286" t="s">
        <v>82</v>
      </c>
      <c r="C33" s="292">
        <v>72835386.840000004</v>
      </c>
      <c r="D33" s="293">
        <v>18003000</v>
      </c>
      <c r="E33" s="293">
        <v>0</v>
      </c>
      <c r="F33" s="293">
        <v>-185000</v>
      </c>
      <c r="G33" s="293">
        <v>457000</v>
      </c>
      <c r="H33" s="293">
        <v>158000</v>
      </c>
      <c r="I33" s="293">
        <v>-102000</v>
      </c>
      <c r="J33" s="293">
        <v>-3000</v>
      </c>
      <c r="K33" s="293">
        <v>744000</v>
      </c>
      <c r="L33" s="293">
        <v>0</v>
      </c>
      <c r="M33" s="293">
        <v>-15000</v>
      </c>
      <c r="N33" s="293">
        <f>SUM(D33:M33)</f>
        <v>19057000</v>
      </c>
      <c r="P33" s="289"/>
      <c r="Q33" s="289"/>
      <c r="R33" s="289"/>
    </row>
    <row r="34" spans="1:18" x14ac:dyDescent="0.25">
      <c r="A34" s="285">
        <f t="shared" si="0"/>
        <v>27</v>
      </c>
      <c r="B34" s="286"/>
      <c r="C34" s="287"/>
      <c r="D34" s="288"/>
      <c r="E34" s="288"/>
      <c r="F34" s="288"/>
      <c r="G34" s="288"/>
      <c r="H34" s="288"/>
      <c r="I34" s="288"/>
      <c r="J34" s="288"/>
      <c r="K34" s="288"/>
      <c r="L34" s="288"/>
      <c r="M34" s="288"/>
      <c r="N34" s="288"/>
    </row>
    <row r="35" spans="1:18" x14ac:dyDescent="0.25">
      <c r="A35" s="285">
        <f t="shared" si="0"/>
        <v>28</v>
      </c>
      <c r="B35" s="286" t="s">
        <v>83</v>
      </c>
      <c r="C35" s="292">
        <v>2001244000</v>
      </c>
      <c r="D35" s="293">
        <v>8149000</v>
      </c>
      <c r="E35" s="293">
        <v>0</v>
      </c>
      <c r="F35" s="293">
        <v>0</v>
      </c>
      <c r="G35" s="293">
        <v>2165000</v>
      </c>
      <c r="H35" s="293">
        <v>66000</v>
      </c>
      <c r="I35" s="293">
        <v>-56000</v>
      </c>
      <c r="J35" s="293">
        <v>0</v>
      </c>
      <c r="K35" s="293">
        <v>598000</v>
      </c>
      <c r="L35" s="293">
        <v>0</v>
      </c>
      <c r="M35" s="293">
        <v>0</v>
      </c>
      <c r="N35" s="293">
        <f>SUM(D35:M35)</f>
        <v>10922000</v>
      </c>
      <c r="P35" s="289"/>
      <c r="Q35" s="289"/>
      <c r="R35" s="289"/>
    </row>
    <row r="36" spans="1:18" x14ac:dyDescent="0.25">
      <c r="A36" s="285">
        <f t="shared" si="0"/>
        <v>29</v>
      </c>
      <c r="B36" s="286"/>
      <c r="C36" s="287"/>
      <c r="D36" s="288"/>
      <c r="E36" s="288"/>
      <c r="F36" s="288"/>
      <c r="G36" s="288"/>
      <c r="H36" s="288"/>
      <c r="I36" s="288"/>
      <c r="J36" s="288"/>
      <c r="K36" s="288"/>
      <c r="L36" s="288"/>
      <c r="M36" s="288"/>
      <c r="N36" s="288"/>
    </row>
    <row r="37" spans="1:18" ht="13.8" thickBot="1" x14ac:dyDescent="0.3">
      <c r="A37" s="285">
        <f t="shared" si="0"/>
        <v>30</v>
      </c>
      <c r="B37" s="291" t="s">
        <v>84</v>
      </c>
      <c r="C37" s="295">
        <f t="shared" ref="C37:N37" si="6">SUM(C10,C19,C25,C27,C31,C33,C35)</f>
        <v>23165320701.564598</v>
      </c>
      <c r="D37" s="296">
        <f t="shared" si="6"/>
        <v>2125345000</v>
      </c>
      <c r="E37" s="296">
        <f t="shared" si="6"/>
        <v>0</v>
      </c>
      <c r="F37" s="296">
        <f t="shared" si="6"/>
        <v>-47996000</v>
      </c>
      <c r="G37" s="296">
        <f t="shared" si="6"/>
        <v>115766000</v>
      </c>
      <c r="H37" s="296">
        <f t="shared" si="6"/>
        <v>18185000</v>
      </c>
      <c r="I37" s="296">
        <f t="shared" si="6"/>
        <v>-6228000</v>
      </c>
      <c r="J37" s="296">
        <f t="shared" si="6"/>
        <v>-675000</v>
      </c>
      <c r="K37" s="296">
        <f t="shared" si="6"/>
        <v>64078000</v>
      </c>
      <c r="L37" s="296">
        <f t="shared" si="6"/>
        <v>21577000</v>
      </c>
      <c r="M37" s="296">
        <f t="shared" si="6"/>
        <v>-83603000</v>
      </c>
      <c r="N37" s="296">
        <f t="shared" si="6"/>
        <v>2206449000</v>
      </c>
      <c r="P37" s="288"/>
      <c r="Q37" s="288"/>
      <c r="R37" s="289"/>
    </row>
    <row r="38" spans="1:18" ht="13.8" thickTop="1" x14ac:dyDescent="0.25"/>
    <row r="39" spans="1:18" x14ac:dyDescent="0.25">
      <c r="B39" s="297" t="s">
        <v>507</v>
      </c>
    </row>
    <row r="40" spans="1:18" x14ac:dyDescent="0.25">
      <c r="D40" s="288"/>
      <c r="N40" s="298"/>
    </row>
  </sheetData>
  <mergeCells count="4">
    <mergeCell ref="A1:N1"/>
    <mergeCell ref="A2:N2"/>
    <mergeCell ref="A3:N3"/>
    <mergeCell ref="A4:N4"/>
  </mergeCells>
  <printOptions horizontalCentered="1"/>
  <pageMargins left="0.25" right="0.25" top="0.75" bottom="0.75" header="0.3" footer="0.3"/>
  <pageSetup scale="64" orientation="landscape" r:id="rId1"/>
  <headerFooter>
    <oddHeader>&amp;RAdvice No. 2018-xx
Workpaper No. 18</oddHeader>
    <oddFooter>&amp;L&amp;F
&amp;A&amp;R&amp;D</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D27"/>
  <sheetViews>
    <sheetView zoomScaleNormal="100" workbookViewId="0">
      <selection activeCell="C48" sqref="C48"/>
    </sheetView>
  </sheetViews>
  <sheetFormatPr defaultColWidth="9.109375" defaultRowHeight="13.2" x14ac:dyDescent="0.25"/>
  <cols>
    <col min="1" max="1" width="5.5546875" style="54" customWidth="1"/>
    <col min="2" max="2" width="44.44140625" style="54" customWidth="1"/>
    <col min="3" max="3" width="15.6640625" style="54" customWidth="1"/>
    <col min="4" max="16384" width="9.109375" style="54"/>
  </cols>
  <sheetData>
    <row r="1" spans="1:3" x14ac:dyDescent="0.25">
      <c r="A1" s="483" t="s">
        <v>0</v>
      </c>
      <c r="B1" s="483"/>
      <c r="C1" s="483"/>
    </row>
    <row r="2" spans="1:3" x14ac:dyDescent="0.25">
      <c r="A2" s="485" t="s">
        <v>1</v>
      </c>
      <c r="B2" s="485"/>
      <c r="C2" s="485"/>
    </row>
    <row r="3" spans="1:3" x14ac:dyDescent="0.25">
      <c r="A3" s="483" t="s">
        <v>195</v>
      </c>
      <c r="B3" s="483"/>
      <c r="C3" s="483"/>
    </row>
    <row r="4" spans="1:3" x14ac:dyDescent="0.25">
      <c r="A4" s="483"/>
      <c r="B4" s="483"/>
      <c r="C4" s="483"/>
    </row>
    <row r="5" spans="1:3" x14ac:dyDescent="0.25">
      <c r="A5" s="9"/>
      <c r="B5" s="9"/>
      <c r="C5" s="56"/>
    </row>
    <row r="6" spans="1:3" ht="26.4" x14ac:dyDescent="0.25">
      <c r="A6" s="57" t="s">
        <v>56</v>
      </c>
      <c r="B6" s="8"/>
      <c r="C6" s="58" t="s">
        <v>196</v>
      </c>
    </row>
    <row r="7" spans="1:3" x14ac:dyDescent="0.25">
      <c r="A7" s="9"/>
      <c r="B7" s="10" t="s">
        <v>9</v>
      </c>
      <c r="C7" s="10" t="s">
        <v>10</v>
      </c>
    </row>
    <row r="8" spans="1:3" x14ac:dyDescent="0.25">
      <c r="A8" s="10">
        <v>1</v>
      </c>
      <c r="B8" s="11"/>
      <c r="C8" s="9"/>
    </row>
    <row r="9" spans="1:3" x14ac:dyDescent="0.25">
      <c r="A9" s="10">
        <f t="shared" ref="A9:A25" si="0">A8+1</f>
        <v>2</v>
      </c>
      <c r="B9" s="59" t="s">
        <v>86</v>
      </c>
      <c r="C9" s="9"/>
    </row>
    <row r="10" spans="1:3" x14ac:dyDescent="0.25">
      <c r="A10" s="10">
        <f t="shared" si="0"/>
        <v>3</v>
      </c>
      <c r="B10" s="9" t="s">
        <v>87</v>
      </c>
      <c r="C10" s="60">
        <f>'Average Cust Counts'!N57</f>
        <v>998075.41666666663</v>
      </c>
    </row>
    <row r="11" spans="1:3" x14ac:dyDescent="0.25">
      <c r="A11" s="10">
        <f t="shared" si="0"/>
        <v>4</v>
      </c>
      <c r="B11" s="9" t="s">
        <v>397</v>
      </c>
      <c r="C11" s="60">
        <f>'Average Cust Counts'!N58</f>
        <v>128109.91666666667</v>
      </c>
    </row>
    <row r="12" spans="1:3" x14ac:dyDescent="0.25">
      <c r="A12" s="10">
        <f t="shared" si="0"/>
        <v>5</v>
      </c>
      <c r="B12" s="9" t="s">
        <v>197</v>
      </c>
      <c r="C12" s="60">
        <f>'Average Cust Counts'!N59</f>
        <v>793.91666666666663</v>
      </c>
    </row>
    <row r="13" spans="1:3" x14ac:dyDescent="0.25">
      <c r="A13" s="10">
        <f t="shared" si="0"/>
        <v>6</v>
      </c>
      <c r="B13" s="9" t="s">
        <v>198</v>
      </c>
      <c r="C13" s="60">
        <f>'Average Cust Counts'!N60</f>
        <v>480.66666666666669</v>
      </c>
    </row>
    <row r="14" spans="1:3" x14ac:dyDescent="0.25">
      <c r="A14" s="10">
        <f t="shared" si="0"/>
        <v>7</v>
      </c>
      <c r="B14" s="9"/>
      <c r="C14" s="25"/>
    </row>
    <row r="15" spans="1:3" x14ac:dyDescent="0.25">
      <c r="A15" s="10">
        <f t="shared" si="0"/>
        <v>8</v>
      </c>
      <c r="B15" s="61" t="s">
        <v>635</v>
      </c>
      <c r="C15" s="25"/>
    </row>
    <row r="16" spans="1:3" x14ac:dyDescent="0.25">
      <c r="A16" s="10">
        <f t="shared" si="0"/>
        <v>9</v>
      </c>
      <c r="B16" s="9" t="s">
        <v>87</v>
      </c>
      <c r="C16" s="20">
        <f>'ERF Allowed'!D27</f>
        <v>449.85</v>
      </c>
    </row>
    <row r="17" spans="1:4" x14ac:dyDescent="0.25">
      <c r="A17" s="10">
        <f t="shared" si="0"/>
        <v>10</v>
      </c>
      <c r="B17" s="9" t="s">
        <v>397</v>
      </c>
      <c r="C17" s="20">
        <f>'ERF Allowed'!E27</f>
        <v>1705.96</v>
      </c>
    </row>
    <row r="18" spans="1:4" x14ac:dyDescent="0.25">
      <c r="A18" s="10">
        <f t="shared" si="0"/>
        <v>11</v>
      </c>
      <c r="B18" s="9" t="s">
        <v>197</v>
      </c>
      <c r="C18" s="20">
        <f>'ERF Allowed 26&amp;31'!D28</f>
        <v>52433.57</v>
      </c>
    </row>
    <row r="19" spans="1:4" x14ac:dyDescent="0.25">
      <c r="A19" s="10">
        <f t="shared" si="0"/>
        <v>12</v>
      </c>
      <c r="B19" s="9" t="s">
        <v>198</v>
      </c>
      <c r="C19" s="20">
        <f>'ERF Allowed 26&amp;31'!E28</f>
        <v>64640.11</v>
      </c>
    </row>
    <row r="20" spans="1:4" x14ac:dyDescent="0.25">
      <c r="A20" s="10">
        <f t="shared" si="0"/>
        <v>13</v>
      </c>
      <c r="B20" s="9"/>
      <c r="C20" s="9"/>
    </row>
    <row r="21" spans="1:4" x14ac:dyDescent="0.25">
      <c r="A21" s="10">
        <f t="shared" si="0"/>
        <v>14</v>
      </c>
      <c r="B21" s="61" t="s">
        <v>634</v>
      </c>
      <c r="C21" s="9"/>
    </row>
    <row r="22" spans="1:4" x14ac:dyDescent="0.25">
      <c r="A22" s="10">
        <f t="shared" si="0"/>
        <v>15</v>
      </c>
      <c r="B22" s="9" t="s">
        <v>87</v>
      </c>
      <c r="C22" s="18">
        <f>ROUND(C10*C16,0)</f>
        <v>448984226</v>
      </c>
      <c r="D22" s="62"/>
    </row>
    <row r="23" spans="1:4" x14ac:dyDescent="0.25">
      <c r="A23" s="10">
        <f t="shared" si="0"/>
        <v>16</v>
      </c>
      <c r="B23" s="9" t="s">
        <v>397</v>
      </c>
      <c r="C23" s="18">
        <f t="shared" ref="C23:C24" si="1">ROUND(C11*C17,0)</f>
        <v>218550393</v>
      </c>
      <c r="D23" s="62"/>
    </row>
    <row r="24" spans="1:4" x14ac:dyDescent="0.25">
      <c r="A24" s="10">
        <f t="shared" si="0"/>
        <v>17</v>
      </c>
      <c r="B24" s="9" t="s">
        <v>197</v>
      </c>
      <c r="C24" s="18">
        <f t="shared" si="1"/>
        <v>41627885</v>
      </c>
      <c r="D24" s="62"/>
    </row>
    <row r="25" spans="1:4" x14ac:dyDescent="0.25">
      <c r="A25" s="10">
        <f t="shared" si="0"/>
        <v>18</v>
      </c>
      <c r="B25" s="9" t="s">
        <v>198</v>
      </c>
      <c r="C25" s="18">
        <f>ROUND(C13*C19,0)</f>
        <v>31070346</v>
      </c>
      <c r="D25" s="62"/>
    </row>
    <row r="26" spans="1:4" x14ac:dyDescent="0.25">
      <c r="A26" s="9"/>
      <c r="B26" s="9"/>
      <c r="C26" s="9"/>
    </row>
    <row r="27" spans="1:4" x14ac:dyDescent="0.25">
      <c r="A27" s="9"/>
      <c r="B27" s="9" t="s">
        <v>636</v>
      </c>
      <c r="C27" s="9"/>
    </row>
  </sheetData>
  <mergeCells count="4">
    <mergeCell ref="A1:C1"/>
    <mergeCell ref="A2:C2"/>
    <mergeCell ref="A3:C3"/>
    <mergeCell ref="A4:C4"/>
  </mergeCells>
  <printOptions horizontalCentered="1"/>
  <pageMargins left="0.45" right="0.45" top="0.75" bottom="0.75" header="0.3" footer="0.3"/>
  <pageSetup orientation="portrait" blackAndWhite="1" r:id="rId1"/>
  <headerFooter>
    <oddHeader>&amp;RAdvice No. 2018-xx
Workpaper No. 19</oddHeader>
    <oddFooter>&amp;L&amp;F
&amp;A&amp;R&amp;D</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35"/>
  <sheetViews>
    <sheetView workbookViewId="0">
      <selection activeCell="C48" sqref="C48"/>
    </sheetView>
  </sheetViews>
  <sheetFormatPr defaultColWidth="9.109375" defaultRowHeight="13.2" x14ac:dyDescent="0.25"/>
  <cols>
    <col min="1" max="1" width="5.33203125" style="54" customWidth="1"/>
    <col min="2" max="2" width="34.88671875" style="54" customWidth="1"/>
    <col min="3" max="14" width="13.5546875" style="54" customWidth="1"/>
    <col min="15" max="15" width="13.88671875" style="54" customWidth="1"/>
    <col min="16" max="16384" width="9.109375" style="54"/>
  </cols>
  <sheetData>
    <row r="1" spans="1:16" x14ac:dyDescent="0.25">
      <c r="A1" s="483" t="s">
        <v>0</v>
      </c>
      <c r="B1" s="483"/>
      <c r="C1" s="483"/>
      <c r="D1" s="483"/>
      <c r="E1" s="483"/>
      <c r="F1" s="483"/>
      <c r="G1" s="483"/>
      <c r="H1" s="483"/>
      <c r="I1" s="483"/>
      <c r="J1" s="483"/>
      <c r="K1" s="483"/>
      <c r="L1" s="483"/>
      <c r="M1" s="483"/>
      <c r="N1" s="483"/>
      <c r="O1" s="483"/>
      <c r="P1" s="9"/>
    </row>
    <row r="2" spans="1:16" x14ac:dyDescent="0.25">
      <c r="A2" s="485" t="s">
        <v>1</v>
      </c>
      <c r="B2" s="485"/>
      <c r="C2" s="485"/>
      <c r="D2" s="485"/>
      <c r="E2" s="485"/>
      <c r="F2" s="485"/>
      <c r="G2" s="485"/>
      <c r="H2" s="485"/>
      <c r="I2" s="485"/>
      <c r="J2" s="485"/>
      <c r="K2" s="485"/>
      <c r="L2" s="485"/>
      <c r="M2" s="485"/>
      <c r="N2" s="485"/>
      <c r="O2" s="485"/>
      <c r="P2" s="9"/>
    </row>
    <row r="3" spans="1:16" x14ac:dyDescent="0.25">
      <c r="A3" s="485" t="s">
        <v>367</v>
      </c>
      <c r="B3" s="485"/>
      <c r="C3" s="485"/>
      <c r="D3" s="485"/>
      <c r="E3" s="485"/>
      <c r="F3" s="485"/>
      <c r="G3" s="485"/>
      <c r="H3" s="485"/>
      <c r="I3" s="485"/>
      <c r="J3" s="485"/>
      <c r="K3" s="485"/>
      <c r="L3" s="485"/>
      <c r="M3" s="485"/>
      <c r="N3" s="485"/>
      <c r="O3" s="485"/>
      <c r="P3" s="9"/>
    </row>
    <row r="4" spans="1:16" x14ac:dyDescent="0.25">
      <c r="A4" s="485"/>
      <c r="B4" s="485"/>
      <c r="C4" s="485"/>
      <c r="D4" s="485"/>
      <c r="E4" s="485"/>
      <c r="F4" s="485"/>
      <c r="G4" s="485"/>
      <c r="H4" s="485"/>
      <c r="I4" s="485"/>
      <c r="J4" s="485"/>
      <c r="K4" s="485"/>
      <c r="L4" s="485"/>
      <c r="M4" s="485"/>
      <c r="N4" s="485"/>
      <c r="O4" s="485"/>
      <c r="P4" s="9"/>
    </row>
    <row r="5" spans="1:16" x14ac:dyDescent="0.25">
      <c r="A5" s="483"/>
      <c r="B5" s="483"/>
      <c r="C5" s="483"/>
      <c r="D5" s="483"/>
      <c r="E5" s="483"/>
      <c r="F5" s="483"/>
      <c r="G5" s="483"/>
      <c r="H5" s="483"/>
      <c r="I5" s="483"/>
      <c r="J5" s="483"/>
      <c r="K5" s="483"/>
      <c r="L5" s="483"/>
      <c r="M5" s="483"/>
      <c r="N5" s="483"/>
      <c r="O5" s="483"/>
      <c r="P5" s="9"/>
    </row>
    <row r="6" spans="1:16" x14ac:dyDescent="0.25">
      <c r="A6" s="9"/>
      <c r="B6" s="9"/>
      <c r="C6" s="9"/>
      <c r="D6" s="9"/>
      <c r="E6" s="9"/>
      <c r="F6" s="9"/>
      <c r="G6" s="9"/>
      <c r="H6" s="9"/>
      <c r="I6" s="9"/>
      <c r="J6" s="9"/>
      <c r="K6" s="9"/>
      <c r="L6" s="9"/>
      <c r="M6" s="56"/>
      <c r="N6" s="56"/>
      <c r="O6" s="56"/>
      <c r="P6" s="9"/>
    </row>
    <row r="7" spans="1:16" ht="26.4" x14ac:dyDescent="0.25">
      <c r="A7" s="57" t="s">
        <v>56</v>
      </c>
      <c r="B7" s="8"/>
      <c r="C7" s="58">
        <v>42736</v>
      </c>
      <c r="D7" s="58">
        <f>EDATE(C7,1)</f>
        <v>42767</v>
      </c>
      <c r="E7" s="58">
        <f t="shared" ref="E7:N7" si="0">EDATE(D7,1)</f>
        <v>42795</v>
      </c>
      <c r="F7" s="58">
        <f t="shared" si="0"/>
        <v>42826</v>
      </c>
      <c r="G7" s="58">
        <f t="shared" si="0"/>
        <v>42856</v>
      </c>
      <c r="H7" s="58">
        <f t="shared" si="0"/>
        <v>42887</v>
      </c>
      <c r="I7" s="58">
        <f t="shared" si="0"/>
        <v>42917</v>
      </c>
      <c r="J7" s="58">
        <f t="shared" si="0"/>
        <v>42948</v>
      </c>
      <c r="K7" s="58">
        <f t="shared" si="0"/>
        <v>42979</v>
      </c>
      <c r="L7" s="58">
        <f t="shared" si="0"/>
        <v>43009</v>
      </c>
      <c r="M7" s="58">
        <f t="shared" si="0"/>
        <v>43040</v>
      </c>
      <c r="N7" s="58">
        <f t="shared" si="0"/>
        <v>43070</v>
      </c>
      <c r="O7" s="58" t="s">
        <v>84</v>
      </c>
      <c r="P7" s="9"/>
    </row>
    <row r="8" spans="1:16" x14ac:dyDescent="0.25">
      <c r="A8" s="9"/>
      <c r="B8" s="10" t="s">
        <v>9</v>
      </c>
      <c r="C8" s="10" t="s">
        <v>10</v>
      </c>
      <c r="D8" s="10" t="s">
        <v>11</v>
      </c>
      <c r="E8" s="10" t="s">
        <v>12</v>
      </c>
      <c r="F8" s="10" t="s">
        <v>13</v>
      </c>
      <c r="G8" s="10" t="s">
        <v>14</v>
      </c>
      <c r="H8" s="10" t="s">
        <v>67</v>
      </c>
      <c r="I8" s="10" t="s">
        <v>68</v>
      </c>
      <c r="J8" s="100" t="s">
        <v>69</v>
      </c>
      <c r="K8" s="100" t="s">
        <v>70</v>
      </c>
      <c r="L8" s="100" t="s">
        <v>71</v>
      </c>
      <c r="M8" s="100" t="s">
        <v>72</v>
      </c>
      <c r="N8" s="100" t="s">
        <v>73</v>
      </c>
      <c r="O8" s="100" t="s">
        <v>74</v>
      </c>
      <c r="P8" s="9"/>
    </row>
    <row r="9" spans="1:16" x14ac:dyDescent="0.25">
      <c r="A9" s="10">
        <v>1</v>
      </c>
      <c r="B9" s="11"/>
      <c r="C9" s="11"/>
      <c r="D9" s="11"/>
      <c r="E9" s="11"/>
      <c r="F9" s="11"/>
      <c r="G9" s="11"/>
      <c r="H9" s="11"/>
      <c r="I9" s="10"/>
      <c r="J9" s="10"/>
      <c r="K9" s="10"/>
      <c r="L9" s="10"/>
      <c r="M9" s="9"/>
      <c r="N9" s="9"/>
      <c r="O9" s="9"/>
      <c r="P9" s="9"/>
    </row>
    <row r="10" spans="1:16" x14ac:dyDescent="0.25">
      <c r="A10" s="10">
        <f t="shared" ref="A10:A35" si="1">A9+1</f>
        <v>2</v>
      </c>
      <c r="B10" s="59" t="s">
        <v>199</v>
      </c>
      <c r="C10" s="59"/>
      <c r="D10" s="59"/>
      <c r="E10" s="59"/>
      <c r="F10" s="59"/>
      <c r="G10" s="59"/>
      <c r="H10" s="59"/>
      <c r="I10" s="71"/>
      <c r="J10" s="72"/>
      <c r="K10" s="18"/>
      <c r="L10" s="18"/>
      <c r="M10" s="9"/>
      <c r="N10" s="9"/>
      <c r="O10" s="9"/>
      <c r="P10" s="9"/>
    </row>
    <row r="11" spans="1:16" x14ac:dyDescent="0.25">
      <c r="A11" s="10">
        <f t="shared" si="1"/>
        <v>3</v>
      </c>
      <c r="B11" s="9" t="s">
        <v>88</v>
      </c>
      <c r="C11" s="35">
        <f>'Elec 2017 Norm Total Usage'!B13</f>
        <v>282068237.67989683</v>
      </c>
      <c r="D11" s="35">
        <f>'Elec 2017 Norm Total Usage'!C13</f>
        <v>260283139.90980548</v>
      </c>
      <c r="E11" s="35">
        <f>'Elec 2017 Norm Total Usage'!D13</f>
        <v>274691572.7681728</v>
      </c>
      <c r="F11" s="35">
        <f>'Elec 2017 Norm Total Usage'!E13</f>
        <v>230308283.89087585</v>
      </c>
      <c r="G11" s="35">
        <f>'Elec 2017 Norm Total Usage'!F13</f>
        <v>221568987.20596281</v>
      </c>
      <c r="H11" s="35">
        <f>'Elec 2017 Norm Total Usage'!G13</f>
        <v>217305331.70995194</v>
      </c>
      <c r="I11" s="35">
        <f>'Elec 2017 Norm Total Usage'!H13</f>
        <v>214418263.01737416</v>
      </c>
      <c r="J11" s="35">
        <f>'Elec 2017 Norm Total Usage'!I13</f>
        <v>222034889.81666097</v>
      </c>
      <c r="K11" s="35">
        <f>'Elec 2017 Norm Total Usage'!J13</f>
        <v>223843308.67060781</v>
      </c>
      <c r="L11" s="35">
        <f>'Elec 2017 Norm Total Usage'!K13</f>
        <v>216464006.05387628</v>
      </c>
      <c r="M11" s="35">
        <f>'Elec 2017 Norm Total Usage'!L13</f>
        <v>232560771.03685063</v>
      </c>
      <c r="N11" s="35">
        <f>'Elec 2017 Norm Total Usage'!M13</f>
        <v>249395086.40090618</v>
      </c>
      <c r="O11" s="115">
        <f t="shared" ref="O11:O17" si="2">SUM(C11:N11)</f>
        <v>2844941878.1609411</v>
      </c>
      <c r="P11" s="9"/>
    </row>
    <row r="12" spans="1:16" x14ac:dyDescent="0.25">
      <c r="A12" s="10">
        <f t="shared" si="1"/>
        <v>4</v>
      </c>
      <c r="B12" s="9" t="s">
        <v>368</v>
      </c>
      <c r="C12" s="35">
        <f>'Elec 2017 Norm Total Usage'!B17</f>
        <v>258632411.97217053</v>
      </c>
      <c r="D12" s="35">
        <f>'Elec 2017 Norm Total Usage'!C17</f>
        <v>244862629.3971996</v>
      </c>
      <c r="E12" s="35">
        <f>'Elec 2017 Norm Total Usage'!D17</f>
        <v>267725702.21033037</v>
      </c>
      <c r="F12" s="35">
        <f>'Elec 2017 Norm Total Usage'!E17</f>
        <v>226830361.03695038</v>
      </c>
      <c r="G12" s="35">
        <f>'Elec 2017 Norm Total Usage'!F17</f>
        <v>231261219.19315684</v>
      </c>
      <c r="H12" s="35">
        <f>'Elec 2017 Norm Total Usage'!G17</f>
        <v>235845999.40198097</v>
      </c>
      <c r="I12" s="35">
        <f>'Elec 2017 Norm Total Usage'!H17</f>
        <v>232388249.26332164</v>
      </c>
      <c r="J12" s="35">
        <f>'Elec 2017 Norm Total Usage'!I17</f>
        <v>236888403.38971779</v>
      </c>
      <c r="K12" s="35">
        <f>'Elec 2017 Norm Total Usage'!J17</f>
        <v>240287712.66469985</v>
      </c>
      <c r="L12" s="35">
        <f>'Elec 2017 Norm Total Usage'!K17</f>
        <v>235187975.02352422</v>
      </c>
      <c r="M12" s="35">
        <f>'Elec 2017 Norm Total Usage'!L17</f>
        <v>239278076.23332879</v>
      </c>
      <c r="N12" s="35">
        <f>'Elec 2017 Norm Total Usage'!M17</f>
        <v>251659345.39675266</v>
      </c>
      <c r="O12" s="115">
        <f t="shared" si="2"/>
        <v>2900848085.1831341</v>
      </c>
      <c r="P12" s="9"/>
    </row>
    <row r="13" spans="1:16" x14ac:dyDescent="0.25">
      <c r="A13" s="10">
        <f t="shared" si="1"/>
        <v>5</v>
      </c>
      <c r="B13" s="9" t="s">
        <v>200</v>
      </c>
      <c r="C13" s="35">
        <f>'Elec 2017 Norm Total Usage'!B27</f>
        <v>261450.65400000001</v>
      </c>
      <c r="D13" s="35">
        <f>'Elec 2017 Norm Total Usage'!C27</f>
        <v>230414.712</v>
      </c>
      <c r="E13" s="35">
        <f>'Elec 2017 Norm Total Usage'!D27</f>
        <v>250140.027</v>
      </c>
      <c r="F13" s="35">
        <f>'Elec 2017 Norm Total Usage'!E27</f>
        <v>243224.34299999999</v>
      </c>
      <c r="G13" s="35">
        <f>'Elec 2017 Norm Total Usage'!F27</f>
        <v>403861.72200000001</v>
      </c>
      <c r="H13" s="35">
        <f>'Elec 2017 Norm Total Usage'!G27</f>
        <v>1045681.6638982329</v>
      </c>
      <c r="I13" s="35">
        <f>'Elec 2017 Norm Total Usage'!H27</f>
        <v>2328156.7911858237</v>
      </c>
      <c r="J13" s="35">
        <f>'Elec 2017 Norm Total Usage'!I27</f>
        <v>3992407.1712656985</v>
      </c>
      <c r="K13" s="35">
        <f>'Elec 2017 Norm Total Usage'!J27</f>
        <v>3525454.561617746</v>
      </c>
      <c r="L13" s="35">
        <f>'Elec 2017 Norm Total Usage'!K27</f>
        <v>1543509.81</v>
      </c>
      <c r="M13" s="35">
        <f>'Elec 2017 Norm Total Usage'!L27</f>
        <v>346375.08299999998</v>
      </c>
      <c r="N13" s="35">
        <f>'Elec 2017 Norm Total Usage'!M27</f>
        <v>205569.367</v>
      </c>
      <c r="O13" s="115">
        <f t="shared" si="2"/>
        <v>14376245.905967504</v>
      </c>
      <c r="P13" s="9"/>
    </row>
    <row r="14" spans="1:16" x14ac:dyDescent="0.25">
      <c r="A14" s="10">
        <f t="shared" si="1"/>
        <v>6</v>
      </c>
      <c r="B14" s="9" t="s">
        <v>201</v>
      </c>
      <c r="C14" s="35">
        <f>'Elec 2017 Norm Total Usage'!B40</f>
        <v>2400</v>
      </c>
      <c r="D14" s="35">
        <f>'Elec 2017 Norm Total Usage'!C40</f>
        <v>3600</v>
      </c>
      <c r="E14" s="35">
        <f>'Elec 2017 Norm Total Usage'!D40</f>
        <v>3000</v>
      </c>
      <c r="F14" s="35">
        <f>'Elec 2017 Norm Total Usage'!E40</f>
        <v>2400</v>
      </c>
      <c r="G14" s="35">
        <f>'Elec 2017 Norm Total Usage'!F40</f>
        <v>3000</v>
      </c>
      <c r="H14" s="35">
        <f>'Elec 2017 Norm Total Usage'!G40</f>
        <v>442800</v>
      </c>
      <c r="I14" s="35">
        <f>'Elec 2017 Norm Total Usage'!H40</f>
        <v>526200</v>
      </c>
      <c r="J14" s="35">
        <f>'Elec 2017 Norm Total Usage'!I40</f>
        <v>1019400</v>
      </c>
      <c r="K14" s="35">
        <f>'Elec 2017 Norm Total Usage'!J40</f>
        <v>791400</v>
      </c>
      <c r="L14" s="35">
        <f>'Elec 2017 Norm Total Usage'!K40</f>
        <v>672600</v>
      </c>
      <c r="M14" s="35">
        <f>'Elec 2017 Norm Total Usage'!L40</f>
        <v>325800</v>
      </c>
      <c r="N14" s="35">
        <f>'Elec 2017 Norm Total Usage'!M40</f>
        <v>3000</v>
      </c>
      <c r="O14" s="115">
        <f t="shared" si="2"/>
        <v>3795600</v>
      </c>
      <c r="P14" s="9"/>
    </row>
    <row r="15" spans="1:16" x14ac:dyDescent="0.25">
      <c r="A15" s="10">
        <f t="shared" si="1"/>
        <v>7</v>
      </c>
      <c r="B15" s="9" t="s">
        <v>202</v>
      </c>
      <c r="C15" s="35">
        <f>'Elec 2017 Norm Total Usage'!B28</f>
        <v>56535826.724061377</v>
      </c>
      <c r="D15" s="35">
        <f>'Elec 2017 Norm Total Usage'!C28</f>
        <v>49768077.763657287</v>
      </c>
      <c r="E15" s="35">
        <f>'Elec 2017 Norm Total Usage'!D28</f>
        <v>51883938.3625369</v>
      </c>
      <c r="F15" s="35">
        <f>'Elec 2017 Norm Total Usage'!E28</f>
        <v>46552219.153936379</v>
      </c>
      <c r="G15" s="35">
        <f>'Elec 2017 Norm Total Usage'!F28</f>
        <v>46341976.790178865</v>
      </c>
      <c r="H15" s="35">
        <f>'Elec 2017 Norm Total Usage'!G28</f>
        <v>50158845.914856829</v>
      </c>
      <c r="I15" s="35">
        <f>'Elec 2017 Norm Total Usage'!H28</f>
        <v>49870083.449338317</v>
      </c>
      <c r="J15" s="35">
        <f>'Elec 2017 Norm Total Usage'!I28</f>
        <v>49047738.409360357</v>
      </c>
      <c r="K15" s="35">
        <f>'Elec 2017 Norm Total Usage'!J28</f>
        <v>49884119.088857777</v>
      </c>
      <c r="L15" s="35">
        <f>'Elec 2017 Norm Total Usage'!K28</f>
        <v>48663657.419437096</v>
      </c>
      <c r="M15" s="35">
        <f>'Elec 2017 Norm Total Usage'!L28</f>
        <v>42306826.226782486</v>
      </c>
      <c r="N15" s="35">
        <f>'Elec 2017 Norm Total Usage'!M28</f>
        <v>48008249.539280318</v>
      </c>
      <c r="O15" s="115">
        <f t="shared" si="2"/>
        <v>589021558.84228396</v>
      </c>
      <c r="P15" s="9"/>
    </row>
    <row r="16" spans="1:16" x14ac:dyDescent="0.25">
      <c r="A16" s="10">
        <f t="shared" si="1"/>
        <v>8</v>
      </c>
      <c r="B16" s="9" t="s">
        <v>203</v>
      </c>
      <c r="C16" s="35">
        <f>'Elec 2017 Norm Total Usage'!B29</f>
        <v>13164973.711563468</v>
      </c>
      <c r="D16" s="35">
        <f>'Elec 2017 Norm Total Usage'!C29</f>
        <v>15946938.001801016</v>
      </c>
      <c r="E16" s="35">
        <f>'Elec 2017 Norm Total Usage'!D29</f>
        <v>17571955.324937694</v>
      </c>
      <c r="F16" s="35">
        <f>'Elec 2017 Norm Total Usage'!E29</f>
        <v>12359719.531756025</v>
      </c>
      <c r="G16" s="35">
        <f>'Elec 2017 Norm Total Usage'!F29</f>
        <v>10076522.178438982</v>
      </c>
      <c r="H16" s="35">
        <f>'Elec 2017 Norm Total Usage'!G29</f>
        <v>8777983.3408971783</v>
      </c>
      <c r="I16" s="35">
        <f>'Elec 2017 Norm Total Usage'!H29</f>
        <v>6487316.735755275</v>
      </c>
      <c r="J16" s="35">
        <f>'Elec 2017 Norm Total Usage'!I29</f>
        <v>4976338.2230755351</v>
      </c>
      <c r="K16" s="35">
        <f>'Elec 2017 Norm Total Usage'!J29</f>
        <v>5677747.8044299232</v>
      </c>
      <c r="L16" s="35">
        <f>'Elec 2017 Norm Total Usage'!K29</f>
        <v>7995411.0430061752</v>
      </c>
      <c r="M16" s="35">
        <f>'Elec 2017 Norm Total Usage'!L29</f>
        <v>10218285.767696336</v>
      </c>
      <c r="N16" s="35">
        <f>'Elec 2017 Norm Total Usage'!M29</f>
        <v>12251337.880011858</v>
      </c>
      <c r="O16" s="115">
        <f t="shared" si="2"/>
        <v>125504529.54336946</v>
      </c>
      <c r="P16" s="9"/>
    </row>
    <row r="17" spans="1:16" x14ac:dyDescent="0.25">
      <c r="A17" s="10">
        <f t="shared" si="1"/>
        <v>9</v>
      </c>
      <c r="B17" s="9" t="s">
        <v>369</v>
      </c>
      <c r="C17" s="35">
        <f>'Elec 2017 Norm Total Usage'!B39</f>
        <v>44941413.318000004</v>
      </c>
      <c r="D17" s="35">
        <f>'Elec 2017 Norm Total Usage'!C39</f>
        <v>57077216.847000003</v>
      </c>
      <c r="E17" s="35">
        <f>'Elec 2017 Norm Total Usage'!D39</f>
        <v>47641471.173</v>
      </c>
      <c r="F17" s="35">
        <f>'Elec 2017 Norm Total Usage'!E39</f>
        <v>53676137.343000002</v>
      </c>
      <c r="G17" s="35">
        <f>'Elec 2017 Norm Total Usage'!F39</f>
        <v>49111634.311999999</v>
      </c>
      <c r="H17" s="35">
        <f>'Elec 2017 Norm Total Usage'!G39</f>
        <v>52102885.515000001</v>
      </c>
      <c r="I17" s="35">
        <f>'Elec 2017 Norm Total Usage'!H39</f>
        <v>50982145.237999998</v>
      </c>
      <c r="J17" s="35">
        <f>'Elec 2017 Norm Total Usage'!I39</f>
        <v>55577022.233000003</v>
      </c>
      <c r="K17" s="35">
        <f>'Elec 2017 Norm Total Usage'!J39</f>
        <v>55220358.689999998</v>
      </c>
      <c r="L17" s="35">
        <f>'Elec 2017 Norm Total Usage'!K39</f>
        <v>53158183.479000002</v>
      </c>
      <c r="M17" s="35">
        <f>'Elec 2017 Norm Total Usage'!L39</f>
        <v>55187671.693000004</v>
      </c>
      <c r="N17" s="35">
        <f>'Elec 2017 Norm Total Usage'!M39</f>
        <v>49183661.733000003</v>
      </c>
      <c r="O17" s="115">
        <f t="shared" si="2"/>
        <v>623859801.574</v>
      </c>
      <c r="P17" s="9"/>
    </row>
    <row r="18" spans="1:16" x14ac:dyDescent="0.25">
      <c r="A18" s="10">
        <f t="shared" si="1"/>
        <v>10</v>
      </c>
      <c r="C18" s="9"/>
      <c r="D18" s="9"/>
      <c r="E18" s="9"/>
      <c r="F18" s="9"/>
      <c r="G18" s="9"/>
      <c r="H18" s="9"/>
      <c r="I18" s="71"/>
      <c r="J18" s="71"/>
      <c r="K18" s="18"/>
      <c r="L18" s="18"/>
      <c r="M18" s="9"/>
      <c r="N18" s="9"/>
      <c r="O18" s="9"/>
      <c r="P18" s="9"/>
    </row>
    <row r="19" spans="1:16" x14ac:dyDescent="0.25">
      <c r="A19" s="10">
        <f t="shared" si="1"/>
        <v>11</v>
      </c>
      <c r="B19" s="61" t="s">
        <v>204</v>
      </c>
      <c r="C19" s="61"/>
      <c r="D19" s="61"/>
      <c r="E19" s="61"/>
      <c r="F19" s="61"/>
      <c r="G19" s="61"/>
      <c r="H19" s="61"/>
      <c r="I19" s="10"/>
      <c r="J19" s="72"/>
      <c r="K19" s="18"/>
      <c r="L19" s="18"/>
      <c r="M19" s="9"/>
      <c r="N19" s="9"/>
      <c r="O19" s="9"/>
      <c r="P19" s="9"/>
    </row>
    <row r="20" spans="1:16" x14ac:dyDescent="0.25">
      <c r="A20" s="10">
        <f t="shared" si="1"/>
        <v>12</v>
      </c>
      <c r="B20" s="9" t="s">
        <v>88</v>
      </c>
      <c r="C20" s="116">
        <v>2.4187E-2</v>
      </c>
      <c r="D20" s="116">
        <v>2.4187E-2</v>
      </c>
      <c r="E20" s="116">
        <v>2.4187E-2</v>
      </c>
      <c r="F20" s="116">
        <v>2.4187E-2</v>
      </c>
      <c r="G20" s="116">
        <v>2.5144E-2</v>
      </c>
      <c r="H20" s="116">
        <v>2.5144E-2</v>
      </c>
      <c r="I20" s="116">
        <v>2.5144E-2</v>
      </c>
      <c r="J20" s="116">
        <v>2.5144E-2</v>
      </c>
      <c r="K20" s="116">
        <v>2.5144E-2</v>
      </c>
      <c r="L20" s="116">
        <v>2.5144E-2</v>
      </c>
      <c r="M20" s="116">
        <v>2.5144E-2</v>
      </c>
      <c r="N20" s="116">
        <v>2.5144E-2</v>
      </c>
      <c r="O20" s="36"/>
      <c r="P20" s="9"/>
    </row>
    <row r="21" spans="1:16" x14ac:dyDescent="0.25">
      <c r="A21" s="10">
        <f t="shared" si="1"/>
        <v>13</v>
      </c>
      <c r="B21" s="9" t="s">
        <v>368</v>
      </c>
      <c r="C21" s="116">
        <v>2.4187E-2</v>
      </c>
      <c r="D21" s="116">
        <v>2.4187E-2</v>
      </c>
      <c r="E21" s="116">
        <v>2.4187E-2</v>
      </c>
      <c r="F21" s="116">
        <v>2.4187E-2</v>
      </c>
      <c r="G21" s="116">
        <v>2.5144E-2</v>
      </c>
      <c r="H21" s="116">
        <v>2.5144E-2</v>
      </c>
      <c r="I21" s="116">
        <v>2.5144E-2</v>
      </c>
      <c r="J21" s="116">
        <v>2.5144E-2</v>
      </c>
      <c r="K21" s="116">
        <v>2.5144E-2</v>
      </c>
      <c r="L21" s="116">
        <v>2.5144E-2</v>
      </c>
      <c r="M21" s="116">
        <v>2.5144E-2</v>
      </c>
      <c r="N21" s="116">
        <v>2.5144E-2</v>
      </c>
      <c r="O21" s="36"/>
      <c r="P21" s="9"/>
    </row>
    <row r="22" spans="1:16" x14ac:dyDescent="0.25">
      <c r="A22" s="10">
        <f t="shared" si="1"/>
        <v>14</v>
      </c>
      <c r="B22" s="9" t="s">
        <v>200</v>
      </c>
      <c r="C22" s="116">
        <v>2.4187E-2</v>
      </c>
      <c r="D22" s="116">
        <v>2.4187E-2</v>
      </c>
      <c r="E22" s="116">
        <v>2.4187E-2</v>
      </c>
      <c r="F22" s="116">
        <v>2.4187E-2</v>
      </c>
      <c r="G22" s="116">
        <v>2.5144E-2</v>
      </c>
      <c r="H22" s="116">
        <v>2.5144E-2</v>
      </c>
      <c r="I22" s="116">
        <v>2.5144E-2</v>
      </c>
      <c r="J22" s="116">
        <v>2.5144E-2</v>
      </c>
      <c r="K22" s="116">
        <v>2.5144E-2</v>
      </c>
      <c r="L22" s="116">
        <v>2.5144E-2</v>
      </c>
      <c r="M22" s="116">
        <v>2.5144E-2</v>
      </c>
      <c r="N22" s="116">
        <v>2.5144E-2</v>
      </c>
      <c r="O22" s="36"/>
      <c r="P22" s="9"/>
    </row>
    <row r="23" spans="1:16" x14ac:dyDescent="0.25">
      <c r="A23" s="10">
        <f t="shared" si="1"/>
        <v>15</v>
      </c>
      <c r="B23" s="9" t="s">
        <v>201</v>
      </c>
      <c r="C23" s="116">
        <v>2.4187E-2</v>
      </c>
      <c r="D23" s="116">
        <v>2.4187E-2</v>
      </c>
      <c r="E23" s="116">
        <v>2.4187E-2</v>
      </c>
      <c r="F23" s="116">
        <v>2.4187E-2</v>
      </c>
      <c r="G23" s="116">
        <v>2.5144E-2</v>
      </c>
      <c r="H23" s="116">
        <v>2.5144E-2</v>
      </c>
      <c r="I23" s="116">
        <v>2.5144E-2</v>
      </c>
      <c r="J23" s="116">
        <v>2.5144E-2</v>
      </c>
      <c r="K23" s="116">
        <v>2.5144E-2</v>
      </c>
      <c r="L23" s="116">
        <v>2.5144E-2</v>
      </c>
      <c r="M23" s="116">
        <v>2.5144E-2</v>
      </c>
      <c r="N23" s="116">
        <v>2.5144E-2</v>
      </c>
      <c r="O23" s="36"/>
      <c r="P23" s="9"/>
    </row>
    <row r="24" spans="1:16" x14ac:dyDescent="0.25">
      <c r="A24" s="10">
        <f t="shared" si="1"/>
        <v>16</v>
      </c>
      <c r="B24" s="9" t="s">
        <v>202</v>
      </c>
      <c r="C24" s="116">
        <v>2.4187E-2</v>
      </c>
      <c r="D24" s="116">
        <v>2.4187E-2</v>
      </c>
      <c r="E24" s="116">
        <v>2.4187E-2</v>
      </c>
      <c r="F24" s="116">
        <v>2.4187E-2</v>
      </c>
      <c r="G24" s="116">
        <v>2.5144E-2</v>
      </c>
      <c r="H24" s="116">
        <v>2.5144E-2</v>
      </c>
      <c r="I24" s="116">
        <v>2.5144E-2</v>
      </c>
      <c r="J24" s="116">
        <v>2.5144E-2</v>
      </c>
      <c r="K24" s="116">
        <v>2.5144E-2</v>
      </c>
      <c r="L24" s="116">
        <v>2.5144E-2</v>
      </c>
      <c r="M24" s="116">
        <v>2.5144E-2</v>
      </c>
      <c r="N24" s="116">
        <v>2.5144E-2</v>
      </c>
      <c r="O24" s="36"/>
      <c r="P24" s="9"/>
    </row>
    <row r="25" spans="1:16" x14ac:dyDescent="0.25">
      <c r="A25" s="10">
        <f t="shared" si="1"/>
        <v>17</v>
      </c>
      <c r="B25" s="9" t="s">
        <v>203</v>
      </c>
      <c r="C25" s="116">
        <v>2.4187E-2</v>
      </c>
      <c r="D25" s="116">
        <v>2.4187E-2</v>
      </c>
      <c r="E25" s="116">
        <v>2.4187E-2</v>
      </c>
      <c r="F25" s="116">
        <v>2.4187E-2</v>
      </c>
      <c r="G25" s="116">
        <v>2.5144E-2</v>
      </c>
      <c r="H25" s="116">
        <v>2.5144E-2</v>
      </c>
      <c r="I25" s="116">
        <v>2.5144E-2</v>
      </c>
      <c r="J25" s="116">
        <v>2.5144E-2</v>
      </c>
      <c r="K25" s="116">
        <v>2.5144E-2</v>
      </c>
      <c r="L25" s="116">
        <v>2.5144E-2</v>
      </c>
      <c r="M25" s="116">
        <v>2.5144E-2</v>
      </c>
      <c r="N25" s="116">
        <v>2.5144E-2</v>
      </c>
      <c r="O25" s="36"/>
      <c r="P25" s="9"/>
    </row>
    <row r="26" spans="1:16" x14ac:dyDescent="0.25">
      <c r="A26" s="10">
        <f t="shared" si="1"/>
        <v>18</v>
      </c>
      <c r="B26" s="9" t="s">
        <v>369</v>
      </c>
      <c r="C26" s="116">
        <v>2.4187E-2</v>
      </c>
      <c r="D26" s="116">
        <v>2.4187E-2</v>
      </c>
      <c r="E26" s="116">
        <v>2.4187E-2</v>
      </c>
      <c r="F26" s="116">
        <v>2.4187E-2</v>
      </c>
      <c r="G26" s="116">
        <v>2.5144E-2</v>
      </c>
      <c r="H26" s="116">
        <v>2.5144E-2</v>
      </c>
      <c r="I26" s="116">
        <v>2.5144E-2</v>
      </c>
      <c r="J26" s="116">
        <v>2.5144E-2</v>
      </c>
      <c r="K26" s="116">
        <v>2.5144E-2</v>
      </c>
      <c r="L26" s="116">
        <v>2.5144E-2</v>
      </c>
      <c r="M26" s="116">
        <v>2.5144E-2</v>
      </c>
      <c r="N26" s="116">
        <v>2.5144E-2</v>
      </c>
      <c r="O26" s="36"/>
      <c r="P26" s="9"/>
    </row>
    <row r="27" spans="1:16" x14ac:dyDescent="0.25">
      <c r="A27" s="10">
        <f t="shared" si="1"/>
        <v>19</v>
      </c>
      <c r="B27" s="9"/>
      <c r="C27" s="9"/>
      <c r="D27" s="9"/>
      <c r="E27" s="9"/>
      <c r="F27" s="9"/>
      <c r="G27" s="9"/>
      <c r="H27" s="9"/>
      <c r="I27" s="117"/>
      <c r="J27" s="9"/>
      <c r="K27" s="18"/>
      <c r="L27" s="18"/>
      <c r="M27" s="9"/>
      <c r="N27" s="9"/>
      <c r="O27" s="9"/>
      <c r="P27" s="9"/>
    </row>
    <row r="28" spans="1:16" x14ac:dyDescent="0.25">
      <c r="A28" s="10">
        <f t="shared" si="1"/>
        <v>20</v>
      </c>
      <c r="B28" s="61" t="s">
        <v>205</v>
      </c>
      <c r="C28" s="61"/>
      <c r="D28" s="61"/>
      <c r="E28" s="61"/>
      <c r="F28" s="61"/>
      <c r="G28" s="61"/>
      <c r="H28" s="61"/>
      <c r="I28" s="9"/>
      <c r="J28" s="9"/>
      <c r="K28" s="18"/>
      <c r="L28" s="18"/>
      <c r="M28" s="9"/>
      <c r="N28" s="9"/>
      <c r="O28" s="9"/>
      <c r="P28" s="9"/>
    </row>
    <row r="29" spans="1:16" x14ac:dyDescent="0.25">
      <c r="A29" s="10">
        <f t="shared" si="1"/>
        <v>21</v>
      </c>
      <c r="B29" s="9" t="s">
        <v>88</v>
      </c>
      <c r="C29" s="18">
        <f t="shared" ref="C29:N35" si="3">C11*C20</f>
        <v>6822384.4647636646</v>
      </c>
      <c r="D29" s="18">
        <f t="shared" si="3"/>
        <v>6295468.3049984649</v>
      </c>
      <c r="E29" s="18">
        <f t="shared" si="3"/>
        <v>6643965.0705437958</v>
      </c>
      <c r="F29" s="18">
        <f t="shared" si="3"/>
        <v>5570466.4624686139</v>
      </c>
      <c r="G29" s="18">
        <f t="shared" si="3"/>
        <v>5571130.6143067284</v>
      </c>
      <c r="H29" s="18">
        <f t="shared" si="3"/>
        <v>5463925.2605150314</v>
      </c>
      <c r="I29" s="18">
        <f t="shared" si="3"/>
        <v>5391332.8053088561</v>
      </c>
      <c r="J29" s="18">
        <f t="shared" si="3"/>
        <v>5582845.2695501233</v>
      </c>
      <c r="K29" s="18">
        <f t="shared" si="3"/>
        <v>5628316.1532137627</v>
      </c>
      <c r="L29" s="18">
        <f t="shared" si="3"/>
        <v>5442770.9682186656</v>
      </c>
      <c r="M29" s="18">
        <f t="shared" si="3"/>
        <v>5847508.0269505726</v>
      </c>
      <c r="N29" s="18">
        <f t="shared" si="3"/>
        <v>6270790.0524643846</v>
      </c>
      <c r="O29" s="18">
        <f t="shared" ref="O29:O35" si="4">SUM(C29:N29)</f>
        <v>70530903.453302667</v>
      </c>
      <c r="P29" s="9"/>
    </row>
    <row r="30" spans="1:16" x14ac:dyDescent="0.25">
      <c r="A30" s="10">
        <f t="shared" si="1"/>
        <v>22</v>
      </c>
      <c r="B30" s="9" t="s">
        <v>368</v>
      </c>
      <c r="C30" s="18">
        <f t="shared" si="3"/>
        <v>6255542.148370889</v>
      </c>
      <c r="D30" s="18">
        <f t="shared" si="3"/>
        <v>5922492.4172300668</v>
      </c>
      <c r="E30" s="18">
        <f t="shared" si="3"/>
        <v>6475481.5593612604</v>
      </c>
      <c r="F30" s="18">
        <f t="shared" si="3"/>
        <v>5486345.942400719</v>
      </c>
      <c r="G30" s="18">
        <f t="shared" si="3"/>
        <v>5814832.0953927357</v>
      </c>
      <c r="H30" s="18">
        <f t="shared" si="3"/>
        <v>5930111.8089634096</v>
      </c>
      <c r="I30" s="18">
        <f t="shared" si="3"/>
        <v>5843170.1394769596</v>
      </c>
      <c r="J30" s="18">
        <f t="shared" si="3"/>
        <v>5956322.0148310643</v>
      </c>
      <c r="K30" s="18">
        <f t="shared" si="3"/>
        <v>6041794.247241213</v>
      </c>
      <c r="L30" s="18">
        <f t="shared" si="3"/>
        <v>5913566.4439914934</v>
      </c>
      <c r="M30" s="18">
        <f t="shared" si="3"/>
        <v>6016407.9488108186</v>
      </c>
      <c r="N30" s="18">
        <f t="shared" si="3"/>
        <v>6327722.5806559483</v>
      </c>
      <c r="O30" s="18">
        <f t="shared" si="4"/>
        <v>71983789.346726581</v>
      </c>
      <c r="P30" s="9"/>
    </row>
    <row r="31" spans="1:16" x14ac:dyDescent="0.25">
      <c r="A31" s="10">
        <f t="shared" si="1"/>
        <v>23</v>
      </c>
      <c r="B31" s="9" t="s">
        <v>200</v>
      </c>
      <c r="C31" s="18">
        <f t="shared" si="3"/>
        <v>6323.706968298</v>
      </c>
      <c r="D31" s="18">
        <f t="shared" si="3"/>
        <v>5573.0406391440001</v>
      </c>
      <c r="E31" s="18">
        <f t="shared" si="3"/>
        <v>6050.1368330490004</v>
      </c>
      <c r="F31" s="18">
        <f t="shared" si="3"/>
        <v>5882.8671841409996</v>
      </c>
      <c r="G31" s="18">
        <f t="shared" si="3"/>
        <v>10154.699137968</v>
      </c>
      <c r="H31" s="18">
        <f t="shared" si="3"/>
        <v>26292.619757057168</v>
      </c>
      <c r="I31" s="18">
        <f t="shared" si="3"/>
        <v>58539.174357576354</v>
      </c>
      <c r="J31" s="18">
        <f t="shared" si="3"/>
        <v>100385.08591430473</v>
      </c>
      <c r="K31" s="18">
        <f t="shared" si="3"/>
        <v>88644.029497316602</v>
      </c>
      <c r="L31" s="18">
        <f t="shared" si="3"/>
        <v>38810.010662640001</v>
      </c>
      <c r="M31" s="18">
        <f t="shared" si="3"/>
        <v>8709.2550869520001</v>
      </c>
      <c r="N31" s="18">
        <f t="shared" si="3"/>
        <v>5168.8361638480001</v>
      </c>
      <c r="O31" s="18">
        <f t="shared" si="4"/>
        <v>360533.46220229479</v>
      </c>
      <c r="P31" s="9"/>
    </row>
    <row r="32" spans="1:16" x14ac:dyDescent="0.25">
      <c r="A32" s="10">
        <f t="shared" si="1"/>
        <v>24</v>
      </c>
      <c r="B32" s="9" t="s">
        <v>201</v>
      </c>
      <c r="C32" s="18">
        <f t="shared" si="3"/>
        <v>58.0488</v>
      </c>
      <c r="D32" s="18">
        <f t="shared" si="3"/>
        <v>87.0732</v>
      </c>
      <c r="E32" s="18">
        <f t="shared" si="3"/>
        <v>72.561000000000007</v>
      </c>
      <c r="F32" s="18">
        <f t="shared" si="3"/>
        <v>58.0488</v>
      </c>
      <c r="G32" s="18">
        <f t="shared" si="3"/>
        <v>75.432000000000002</v>
      </c>
      <c r="H32" s="18">
        <f t="shared" si="3"/>
        <v>11133.763199999999</v>
      </c>
      <c r="I32" s="18">
        <f t="shared" si="3"/>
        <v>13230.772800000001</v>
      </c>
      <c r="J32" s="18">
        <f t="shared" si="3"/>
        <v>25631.793600000001</v>
      </c>
      <c r="K32" s="18">
        <f t="shared" si="3"/>
        <v>19898.961599999999</v>
      </c>
      <c r="L32" s="18">
        <f t="shared" si="3"/>
        <v>16911.8544</v>
      </c>
      <c r="M32" s="18">
        <f t="shared" si="3"/>
        <v>8191.9151999999995</v>
      </c>
      <c r="N32" s="18">
        <f t="shared" si="3"/>
        <v>75.432000000000002</v>
      </c>
      <c r="O32" s="18">
        <f t="shared" si="4"/>
        <v>95425.656600000002</v>
      </c>
      <c r="P32" s="9"/>
    </row>
    <row r="33" spans="1:16" x14ac:dyDescent="0.25">
      <c r="A33" s="10">
        <f t="shared" si="1"/>
        <v>25</v>
      </c>
      <c r="B33" s="9" t="s">
        <v>202</v>
      </c>
      <c r="C33" s="18">
        <f t="shared" si="3"/>
        <v>1367432.0409748727</v>
      </c>
      <c r="D33" s="18">
        <f t="shared" si="3"/>
        <v>1203740.4968695787</v>
      </c>
      <c r="E33" s="18">
        <f t="shared" si="3"/>
        <v>1254916.8171746801</v>
      </c>
      <c r="F33" s="18">
        <f t="shared" si="3"/>
        <v>1125958.5246762591</v>
      </c>
      <c r="G33" s="18">
        <f t="shared" si="3"/>
        <v>1165222.6644122573</v>
      </c>
      <c r="H33" s="18">
        <f t="shared" si="3"/>
        <v>1261194.02168316</v>
      </c>
      <c r="I33" s="18">
        <f t="shared" si="3"/>
        <v>1253933.3782501626</v>
      </c>
      <c r="J33" s="18">
        <f t="shared" si="3"/>
        <v>1233256.3345649568</v>
      </c>
      <c r="K33" s="18">
        <f t="shared" si="3"/>
        <v>1254286.2903702399</v>
      </c>
      <c r="L33" s="18">
        <f t="shared" si="3"/>
        <v>1223599.0021543263</v>
      </c>
      <c r="M33" s="18">
        <f t="shared" si="3"/>
        <v>1063762.8386462189</v>
      </c>
      <c r="N33" s="18">
        <f t="shared" si="3"/>
        <v>1207119.4264156644</v>
      </c>
      <c r="O33" s="18">
        <f t="shared" si="4"/>
        <v>14614421.836192377</v>
      </c>
      <c r="P33" s="9"/>
    </row>
    <row r="34" spans="1:16" x14ac:dyDescent="0.25">
      <c r="A34" s="10">
        <f t="shared" si="1"/>
        <v>26</v>
      </c>
      <c r="B34" s="9" t="s">
        <v>203</v>
      </c>
      <c r="C34" s="18">
        <f t="shared" si="3"/>
        <v>318421.21916158561</v>
      </c>
      <c r="D34" s="18">
        <f t="shared" si="3"/>
        <v>385708.5894495612</v>
      </c>
      <c r="E34" s="18">
        <f t="shared" si="3"/>
        <v>425012.88344426802</v>
      </c>
      <c r="F34" s="18">
        <f t="shared" si="3"/>
        <v>298944.53631458298</v>
      </c>
      <c r="G34" s="18">
        <f t="shared" si="3"/>
        <v>253364.07365466977</v>
      </c>
      <c r="H34" s="18">
        <f t="shared" si="3"/>
        <v>220713.61312351865</v>
      </c>
      <c r="I34" s="18">
        <f t="shared" si="3"/>
        <v>163117.09200383062</v>
      </c>
      <c r="J34" s="18">
        <f t="shared" si="3"/>
        <v>125125.04828101126</v>
      </c>
      <c r="K34" s="18">
        <f t="shared" si="3"/>
        <v>142761.29079458598</v>
      </c>
      <c r="L34" s="18">
        <f t="shared" si="3"/>
        <v>201036.61526534727</v>
      </c>
      <c r="M34" s="18">
        <f t="shared" si="3"/>
        <v>256928.57734295668</v>
      </c>
      <c r="N34" s="18">
        <f t="shared" si="3"/>
        <v>308047.63965501817</v>
      </c>
      <c r="O34" s="18">
        <f t="shared" si="4"/>
        <v>3099181.1784909363</v>
      </c>
    </row>
    <row r="35" spans="1:16" x14ac:dyDescent="0.25">
      <c r="A35" s="10">
        <f t="shared" si="1"/>
        <v>27</v>
      </c>
      <c r="B35" s="9" t="s">
        <v>369</v>
      </c>
      <c r="C35" s="18">
        <f t="shared" si="3"/>
        <v>1086997.9639224662</v>
      </c>
      <c r="D35" s="18">
        <f t="shared" si="3"/>
        <v>1380526.6438783891</v>
      </c>
      <c r="E35" s="18">
        <f t="shared" si="3"/>
        <v>1152304.263261351</v>
      </c>
      <c r="F35" s="18">
        <f t="shared" si="3"/>
        <v>1298264.7339151411</v>
      </c>
      <c r="G35" s="18">
        <f t="shared" si="3"/>
        <v>1234862.9331409279</v>
      </c>
      <c r="H35" s="18">
        <f t="shared" si="3"/>
        <v>1310074.9533891601</v>
      </c>
      <c r="I35" s="18">
        <f t="shared" si="3"/>
        <v>1281895.0598642719</v>
      </c>
      <c r="J35" s="18">
        <f t="shared" si="3"/>
        <v>1397428.6470265521</v>
      </c>
      <c r="K35" s="18">
        <f t="shared" si="3"/>
        <v>1388460.6989013599</v>
      </c>
      <c r="L35" s="18">
        <f t="shared" si="3"/>
        <v>1336609.365395976</v>
      </c>
      <c r="M35" s="18">
        <f t="shared" si="3"/>
        <v>1387638.817048792</v>
      </c>
      <c r="N35" s="18">
        <f t="shared" si="3"/>
        <v>1236673.9906145521</v>
      </c>
      <c r="O35" s="18">
        <f t="shared" si="4"/>
        <v>15491738.070358938</v>
      </c>
    </row>
  </sheetData>
  <mergeCells count="5">
    <mergeCell ref="A1:O1"/>
    <mergeCell ref="A2:O2"/>
    <mergeCell ref="A3:O3"/>
    <mergeCell ref="A4:O4"/>
    <mergeCell ref="A5:O5"/>
  </mergeCells>
  <printOptions horizontalCentered="1"/>
  <pageMargins left="0.45" right="0.45" top="0.75" bottom="0.75" header="0.3" footer="0.3"/>
  <pageSetup scale="59" orientation="landscape" blackAndWhite="1" horizontalDpi="1200" verticalDpi="1200" r:id="rId1"/>
  <headerFooter>
    <oddHeader>&amp;RAdvice No. 2018-xx
Workpaper No. 20</oddHeader>
    <oddFooter>&amp;L&amp;F
&amp;A&amp;R&amp;D</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O58"/>
  <sheetViews>
    <sheetView workbookViewId="0">
      <selection activeCell="C48" sqref="C48"/>
    </sheetView>
  </sheetViews>
  <sheetFormatPr defaultColWidth="9.109375" defaultRowHeight="13.8" x14ac:dyDescent="0.3"/>
  <cols>
    <col min="1" max="1" width="5.33203125" style="2" customWidth="1"/>
    <col min="2" max="2" width="51.5546875" style="2" bestFit="1" customWidth="1"/>
    <col min="3" max="3" width="19.44140625" style="2" bestFit="1" customWidth="1"/>
    <col min="4" max="4" width="19.44140625" style="2" customWidth="1"/>
    <col min="5" max="5" width="16.6640625" style="2" customWidth="1"/>
    <col min="6" max="6" width="20.5546875" style="2" bestFit="1" customWidth="1"/>
    <col min="7" max="8" width="16.6640625" style="2" customWidth="1"/>
    <col min="9" max="16384" width="9.109375" style="2"/>
  </cols>
  <sheetData>
    <row r="1" spans="1:15" x14ac:dyDescent="0.3">
      <c r="A1" s="483" t="s">
        <v>0</v>
      </c>
      <c r="B1" s="483"/>
      <c r="C1" s="483"/>
      <c r="D1" s="483"/>
      <c r="E1" s="483"/>
      <c r="F1" s="483"/>
      <c r="G1" s="483"/>
      <c r="H1" s="483"/>
      <c r="I1" s="76"/>
      <c r="J1" s="1"/>
      <c r="K1" s="1"/>
      <c r="L1" s="1"/>
      <c r="M1" s="1"/>
      <c r="N1" s="1"/>
      <c r="O1" s="1"/>
    </row>
    <row r="2" spans="1:15" x14ac:dyDescent="0.3">
      <c r="A2" s="483" t="s">
        <v>1</v>
      </c>
      <c r="B2" s="483"/>
      <c r="C2" s="483"/>
      <c r="D2" s="483"/>
      <c r="E2" s="483"/>
      <c r="F2" s="483"/>
      <c r="G2" s="483"/>
      <c r="H2" s="483"/>
      <c r="I2" s="76"/>
      <c r="J2" s="1"/>
      <c r="K2" s="1"/>
      <c r="L2" s="1"/>
      <c r="M2" s="1"/>
      <c r="N2" s="1"/>
      <c r="O2" s="1"/>
    </row>
    <row r="3" spans="1:15" x14ac:dyDescent="0.3">
      <c r="A3" s="483" t="s">
        <v>637</v>
      </c>
      <c r="B3" s="483"/>
      <c r="C3" s="483"/>
      <c r="D3" s="483"/>
      <c r="E3" s="483"/>
      <c r="F3" s="483"/>
      <c r="G3" s="483"/>
      <c r="H3" s="483"/>
      <c r="I3" s="76"/>
      <c r="J3" s="1"/>
      <c r="K3" s="1"/>
      <c r="L3" s="1"/>
      <c r="M3" s="1"/>
      <c r="N3" s="1"/>
      <c r="O3" s="1"/>
    </row>
    <row r="4" spans="1:15" x14ac:dyDescent="0.3">
      <c r="A4" s="483"/>
      <c r="B4" s="483"/>
      <c r="C4" s="483"/>
      <c r="D4" s="483"/>
      <c r="E4" s="483"/>
      <c r="F4" s="483"/>
      <c r="G4" s="483"/>
      <c r="H4" s="483"/>
      <c r="I4" s="76"/>
      <c r="J4" s="1"/>
      <c r="K4" s="1"/>
      <c r="L4" s="1"/>
      <c r="M4" s="1"/>
      <c r="N4" s="1"/>
      <c r="O4" s="1"/>
    </row>
    <row r="5" spans="1:15" x14ac:dyDescent="0.3">
      <c r="A5" s="3"/>
      <c r="B5" s="3"/>
      <c r="C5" s="3"/>
      <c r="D5" s="3"/>
      <c r="E5" s="3"/>
      <c r="F5" s="3"/>
      <c r="G5" s="3"/>
      <c r="H5" s="3"/>
      <c r="I5" s="3"/>
    </row>
    <row r="6" spans="1:15" x14ac:dyDescent="0.3">
      <c r="A6" s="3"/>
      <c r="B6" s="3"/>
      <c r="C6" s="3"/>
      <c r="D6" s="3"/>
      <c r="E6" s="3"/>
      <c r="F6" s="3"/>
      <c r="G6" s="3"/>
      <c r="H6" s="3"/>
      <c r="I6" s="3"/>
    </row>
    <row r="7" spans="1:15" x14ac:dyDescent="0.3">
      <c r="A7" s="5" t="s">
        <v>2</v>
      </c>
      <c r="B7" s="3"/>
      <c r="C7" s="3"/>
      <c r="D7" s="3"/>
      <c r="E7" s="6" t="s">
        <v>4</v>
      </c>
      <c r="F7" s="6" t="s">
        <v>4</v>
      </c>
      <c r="G7" s="6" t="s">
        <v>3</v>
      </c>
      <c r="H7" s="6" t="s">
        <v>4</v>
      </c>
      <c r="I7" s="3"/>
    </row>
    <row r="8" spans="1:15" x14ac:dyDescent="0.3">
      <c r="A8" s="7" t="s">
        <v>5</v>
      </c>
      <c r="B8" s="8"/>
      <c r="C8" s="7" t="s">
        <v>6</v>
      </c>
      <c r="D8" s="7" t="s">
        <v>84</v>
      </c>
      <c r="E8" s="7" t="s">
        <v>7</v>
      </c>
      <c r="F8" s="7" t="s">
        <v>8</v>
      </c>
      <c r="G8" s="7">
        <v>40</v>
      </c>
      <c r="H8" s="7" t="s">
        <v>268</v>
      </c>
      <c r="I8" s="3"/>
    </row>
    <row r="9" spans="1:15" x14ac:dyDescent="0.3">
      <c r="A9" s="9"/>
      <c r="B9" s="10" t="s">
        <v>9</v>
      </c>
      <c r="C9" s="10" t="s">
        <v>10</v>
      </c>
      <c r="D9" s="10" t="s">
        <v>11</v>
      </c>
      <c r="E9" s="10" t="s">
        <v>12</v>
      </c>
      <c r="F9" s="10" t="s">
        <v>13</v>
      </c>
      <c r="G9" s="10" t="s">
        <v>14</v>
      </c>
      <c r="H9" s="10" t="s">
        <v>67</v>
      </c>
      <c r="I9" s="3"/>
    </row>
    <row r="10" spans="1:15" x14ac:dyDescent="0.3">
      <c r="A10" s="10">
        <v>1</v>
      </c>
      <c r="B10" s="11"/>
      <c r="C10" s="10"/>
      <c r="D10" s="10"/>
      <c r="E10" s="10"/>
      <c r="F10" s="10"/>
      <c r="G10" s="10"/>
      <c r="H10" s="10"/>
      <c r="I10" s="3"/>
    </row>
    <row r="11" spans="1:15" x14ac:dyDescent="0.3">
      <c r="A11" s="10">
        <f t="shared" ref="A11:A41" si="0">A10+1</f>
        <v>2</v>
      </c>
      <c r="B11" s="9" t="s">
        <v>89</v>
      </c>
      <c r="C11" s="71" t="s">
        <v>15</v>
      </c>
      <c r="D11" s="72">
        <f>SUM(E11:H11)</f>
        <v>176175993.00387377</v>
      </c>
      <c r="E11" s="24">
        <f>'Elec Margin Calc NonRes 2017'!O29</f>
        <v>70530903.453302667</v>
      </c>
      <c r="F11" s="24">
        <f>SUM('Elec Margin Calc NonRes 2017'!O30:O32,'Elec Margin Calc NonRes 2017'!O34)</f>
        <v>75538929.644019812</v>
      </c>
      <c r="G11" s="24">
        <f>SUM('Elec Margin Calc NonRes 2017'!O33)</f>
        <v>14614421.836192377</v>
      </c>
      <c r="H11" s="24">
        <f>SUM('Elec Margin Calc NonRes 2017'!O35:O35)</f>
        <v>15491738.070358938</v>
      </c>
      <c r="I11" s="3"/>
    </row>
    <row r="12" spans="1:15" x14ac:dyDescent="0.3">
      <c r="A12" s="10">
        <f t="shared" si="0"/>
        <v>3</v>
      </c>
      <c r="B12" s="9"/>
      <c r="C12" s="10"/>
      <c r="D12" s="10"/>
      <c r="E12" s="9"/>
      <c r="F12" s="9"/>
      <c r="G12" s="9"/>
      <c r="H12" s="9"/>
      <c r="I12" s="3"/>
    </row>
    <row r="13" spans="1:15" x14ac:dyDescent="0.3">
      <c r="A13" s="10">
        <f t="shared" si="0"/>
        <v>4</v>
      </c>
      <c r="B13" s="9" t="s">
        <v>180</v>
      </c>
      <c r="C13" s="71" t="s">
        <v>170</v>
      </c>
      <c r="D13" s="33">
        <f>SUM(E13:H13)</f>
        <v>0.99999999999999989</v>
      </c>
      <c r="E13" s="33">
        <f>ROUND(E11/D11,4)</f>
        <v>0.40029999999999999</v>
      </c>
      <c r="F13" s="33">
        <f>ROUND(F11/D11,4)</f>
        <v>0.42880000000000001</v>
      </c>
      <c r="G13" s="33">
        <f>ROUND(G11/D11,4)</f>
        <v>8.3000000000000004E-2</v>
      </c>
      <c r="H13" s="33">
        <f>ROUND(H11/D11,4)</f>
        <v>8.7900000000000006E-2</v>
      </c>
      <c r="I13" s="3"/>
    </row>
    <row r="14" spans="1:15" x14ac:dyDescent="0.3">
      <c r="A14" s="10">
        <f t="shared" si="0"/>
        <v>5</v>
      </c>
      <c r="B14" s="3"/>
      <c r="C14" s="71"/>
      <c r="D14" s="71"/>
      <c r="E14" s="18"/>
      <c r="F14" s="18"/>
      <c r="G14" s="18"/>
      <c r="H14" s="18"/>
      <c r="I14" s="3"/>
    </row>
    <row r="15" spans="1:15" x14ac:dyDescent="0.3">
      <c r="A15" s="10">
        <f t="shared" si="0"/>
        <v>6</v>
      </c>
      <c r="B15" s="106" t="s">
        <v>171</v>
      </c>
      <c r="C15" s="71"/>
      <c r="D15" s="71"/>
      <c r="E15" s="18"/>
      <c r="F15" s="18"/>
      <c r="G15" s="18"/>
      <c r="H15" s="18"/>
      <c r="I15" s="3"/>
    </row>
    <row r="16" spans="1:15" x14ac:dyDescent="0.3">
      <c r="A16" s="10">
        <f t="shared" si="0"/>
        <v>7</v>
      </c>
      <c r="B16" s="9" t="s">
        <v>181</v>
      </c>
      <c r="C16" s="10" t="s">
        <v>365</v>
      </c>
      <c r="D16" s="112">
        <v>4071075.57</v>
      </c>
      <c r="E16" s="36"/>
      <c r="F16" s="36"/>
      <c r="G16" s="36"/>
      <c r="H16" s="36"/>
      <c r="I16" s="3"/>
    </row>
    <row r="17" spans="1:9" x14ac:dyDescent="0.3">
      <c r="A17" s="10">
        <f t="shared" si="0"/>
        <v>8</v>
      </c>
      <c r="D17" s="113"/>
      <c r="E17" s="107"/>
      <c r="F17" s="107"/>
      <c r="G17" s="107"/>
      <c r="H17" s="107"/>
      <c r="I17" s="3"/>
    </row>
    <row r="18" spans="1:9" x14ac:dyDescent="0.3">
      <c r="A18" s="10">
        <f t="shared" si="0"/>
        <v>9</v>
      </c>
      <c r="B18" s="9" t="s">
        <v>182</v>
      </c>
      <c r="C18" s="71" t="s">
        <v>183</v>
      </c>
      <c r="D18" s="108">
        <f>SUM(E18:H18)</f>
        <v>4071075.57</v>
      </c>
      <c r="E18" s="108">
        <f>D16*$E$13</f>
        <v>1629651.5506709998</v>
      </c>
      <c r="F18" s="108">
        <f>D16*$F$13</f>
        <v>1745677.2044160001</v>
      </c>
      <c r="G18" s="108">
        <f>D16*$G$13</f>
        <v>337899.27231000003</v>
      </c>
      <c r="H18" s="108">
        <f>D16*$H$13</f>
        <v>357847.54260300001</v>
      </c>
      <c r="I18" s="3"/>
    </row>
    <row r="19" spans="1:9" x14ac:dyDescent="0.3">
      <c r="A19" s="10">
        <f t="shared" si="0"/>
        <v>10</v>
      </c>
      <c r="B19" s="9"/>
      <c r="C19" s="71"/>
      <c r="D19" s="112"/>
      <c r="E19" s="108"/>
      <c r="F19" s="108"/>
      <c r="G19" s="108"/>
      <c r="H19" s="108"/>
      <c r="I19" s="3"/>
    </row>
    <row r="20" spans="1:9" x14ac:dyDescent="0.3">
      <c r="A20" s="10">
        <f t="shared" si="0"/>
        <v>11</v>
      </c>
      <c r="B20" s="9" t="s">
        <v>184</v>
      </c>
      <c r="C20" s="10" t="s">
        <v>365</v>
      </c>
      <c r="D20" s="112">
        <v>11496655.73</v>
      </c>
      <c r="E20" s="36"/>
      <c r="F20" s="36"/>
      <c r="G20" s="36"/>
      <c r="H20" s="36"/>
      <c r="I20" s="3"/>
    </row>
    <row r="21" spans="1:9" x14ac:dyDescent="0.3">
      <c r="A21" s="10">
        <f t="shared" si="0"/>
        <v>12</v>
      </c>
      <c r="D21" s="113"/>
      <c r="E21" s="107"/>
      <c r="F21" s="107"/>
      <c r="G21" s="107"/>
      <c r="H21" s="107"/>
      <c r="I21" s="3"/>
    </row>
    <row r="22" spans="1:9" x14ac:dyDescent="0.3">
      <c r="A22" s="10">
        <f t="shared" si="0"/>
        <v>13</v>
      </c>
      <c r="B22" s="9" t="s">
        <v>173</v>
      </c>
      <c r="C22" s="71" t="s">
        <v>185</v>
      </c>
      <c r="D22" s="108">
        <f>SUM(E22:H22)</f>
        <v>11496655.73</v>
      </c>
      <c r="E22" s="108">
        <f>D20*$E$13</f>
        <v>4602111.2887190003</v>
      </c>
      <c r="F22" s="108">
        <f>D20*$F$13</f>
        <v>4929765.9770240001</v>
      </c>
      <c r="G22" s="108">
        <f>D20*$G$13</f>
        <v>954222.42559000012</v>
      </c>
      <c r="H22" s="108">
        <f>D20*$H$13</f>
        <v>1010556.0386670001</v>
      </c>
      <c r="I22" s="3"/>
    </row>
    <row r="23" spans="1:9" x14ac:dyDescent="0.3">
      <c r="A23" s="10">
        <f t="shared" si="0"/>
        <v>14</v>
      </c>
      <c r="B23" s="9"/>
      <c r="C23" s="10"/>
      <c r="D23" s="112"/>
      <c r="E23" s="36"/>
      <c r="F23" s="36"/>
      <c r="G23" s="36"/>
      <c r="H23" s="36"/>
      <c r="I23" s="3"/>
    </row>
    <row r="24" spans="1:9" x14ac:dyDescent="0.3">
      <c r="A24" s="10">
        <f t="shared" si="0"/>
        <v>15</v>
      </c>
      <c r="B24" s="9" t="s">
        <v>186</v>
      </c>
      <c r="C24" s="10" t="s">
        <v>365</v>
      </c>
      <c r="D24" s="112">
        <v>515962.22</v>
      </c>
      <c r="E24" s="36"/>
      <c r="F24" s="36"/>
      <c r="G24" s="36"/>
      <c r="H24" s="36"/>
      <c r="I24" s="3"/>
    </row>
    <row r="25" spans="1:9" x14ac:dyDescent="0.3">
      <c r="A25" s="10">
        <f t="shared" si="0"/>
        <v>16</v>
      </c>
      <c r="D25" s="107"/>
      <c r="E25" s="107"/>
      <c r="F25" s="107"/>
      <c r="G25" s="107"/>
      <c r="H25" s="107"/>
      <c r="I25" s="3"/>
    </row>
    <row r="26" spans="1:9" x14ac:dyDescent="0.3">
      <c r="A26" s="10">
        <f t="shared" si="0"/>
        <v>17</v>
      </c>
      <c r="B26" s="9" t="s">
        <v>187</v>
      </c>
      <c r="C26" s="71" t="s">
        <v>188</v>
      </c>
      <c r="D26" s="108">
        <f>SUM(E26:H26)</f>
        <v>515962.22</v>
      </c>
      <c r="E26" s="108">
        <f>D24*$E$13</f>
        <v>206539.67666599998</v>
      </c>
      <c r="F26" s="108">
        <f>D24*$F$13</f>
        <v>221244.59993599998</v>
      </c>
      <c r="G26" s="108">
        <f>D24*$G$13</f>
        <v>42824.864260000002</v>
      </c>
      <c r="H26" s="108">
        <f>D24*$H$13</f>
        <v>45353.079138000001</v>
      </c>
      <c r="I26" s="3"/>
    </row>
    <row r="27" spans="1:9" x14ac:dyDescent="0.3">
      <c r="A27" s="10">
        <f>A26+1</f>
        <v>18</v>
      </c>
      <c r="B27" s="9"/>
      <c r="C27" s="10"/>
      <c r="D27" s="68"/>
      <c r="E27" s="36"/>
      <c r="F27" s="36"/>
      <c r="G27" s="36"/>
      <c r="H27" s="36"/>
      <c r="I27" s="3"/>
    </row>
    <row r="28" spans="1:9" x14ac:dyDescent="0.3">
      <c r="A28" s="10">
        <f t="shared" si="0"/>
        <v>19</v>
      </c>
      <c r="B28" s="106" t="s">
        <v>175</v>
      </c>
      <c r="C28" s="10" t="s">
        <v>90</v>
      </c>
      <c r="D28" s="109">
        <v>0.95238599999999995</v>
      </c>
      <c r="E28" s="110"/>
      <c r="F28" s="110"/>
      <c r="G28" s="110"/>
      <c r="H28" s="110"/>
      <c r="I28" s="3"/>
    </row>
    <row r="29" spans="1:9" x14ac:dyDescent="0.3">
      <c r="A29" s="10">
        <f t="shared" si="0"/>
        <v>20</v>
      </c>
      <c r="B29" s="9"/>
      <c r="C29" s="10"/>
      <c r="D29" s="68"/>
      <c r="E29" s="36"/>
      <c r="F29" s="36"/>
      <c r="G29" s="36"/>
      <c r="H29" s="36"/>
      <c r="I29" s="3"/>
    </row>
    <row r="30" spans="1:9" x14ac:dyDescent="0.3">
      <c r="A30" s="10">
        <f t="shared" si="0"/>
        <v>21</v>
      </c>
      <c r="B30" s="106" t="s">
        <v>176</v>
      </c>
      <c r="C30" s="71"/>
      <c r="D30" s="111"/>
      <c r="E30" s="36"/>
      <c r="F30" s="36"/>
      <c r="G30" s="36"/>
      <c r="H30" s="36"/>
      <c r="I30" s="3"/>
    </row>
    <row r="31" spans="1:9" x14ac:dyDescent="0.3">
      <c r="A31" s="10">
        <f t="shared" si="0"/>
        <v>22</v>
      </c>
      <c r="B31" s="9" t="s">
        <v>181</v>
      </c>
      <c r="C31" s="10" t="s">
        <v>189</v>
      </c>
      <c r="D31" s="112">
        <f>D16/D$28</f>
        <v>4274606.6930845268</v>
      </c>
      <c r="E31" s="36"/>
      <c r="F31" s="36"/>
      <c r="G31" s="36"/>
      <c r="H31" s="36"/>
      <c r="I31" s="3"/>
    </row>
    <row r="32" spans="1:9" x14ac:dyDescent="0.3">
      <c r="A32" s="10">
        <f t="shared" si="0"/>
        <v>23</v>
      </c>
      <c r="D32" s="113"/>
      <c r="E32" s="107"/>
      <c r="F32" s="107"/>
      <c r="G32" s="107"/>
      <c r="H32" s="107"/>
      <c r="I32" s="3"/>
    </row>
    <row r="33" spans="1:9" x14ac:dyDescent="0.3">
      <c r="A33" s="10">
        <f t="shared" si="0"/>
        <v>24</v>
      </c>
      <c r="B33" s="9" t="s">
        <v>182</v>
      </c>
      <c r="C33" s="71" t="s">
        <v>190</v>
      </c>
      <c r="D33" s="108">
        <f>SUM(E33:H33)</f>
        <v>4274606.6930845268</v>
      </c>
      <c r="E33" s="108">
        <f>D31*$E$13</f>
        <v>1711125.0592417361</v>
      </c>
      <c r="F33" s="108">
        <f>D31*$F$13</f>
        <v>1832951.3499946452</v>
      </c>
      <c r="G33" s="108">
        <f>D31*$G$13</f>
        <v>354792.35552601574</v>
      </c>
      <c r="H33" s="108">
        <f>D31*$H$13</f>
        <v>375737.92832212994</v>
      </c>
      <c r="I33" s="3"/>
    </row>
    <row r="34" spans="1:9" x14ac:dyDescent="0.3">
      <c r="A34" s="10">
        <f t="shared" si="0"/>
        <v>25</v>
      </c>
      <c r="B34" s="9"/>
      <c r="C34" s="71"/>
      <c r="D34" s="114"/>
      <c r="E34" s="36"/>
      <c r="F34" s="36"/>
      <c r="G34" s="36"/>
      <c r="H34" s="36"/>
      <c r="I34" s="3"/>
    </row>
    <row r="35" spans="1:9" x14ac:dyDescent="0.3">
      <c r="A35" s="10">
        <f t="shared" si="0"/>
        <v>26</v>
      </c>
      <c r="B35" s="9" t="s">
        <v>184</v>
      </c>
      <c r="C35" s="10" t="s">
        <v>191</v>
      </c>
      <c r="D35" s="112">
        <f>D20/D$28</f>
        <v>12071424.53794995</v>
      </c>
      <c r="E35" s="36"/>
      <c r="F35" s="36"/>
      <c r="G35" s="36"/>
      <c r="H35" s="36"/>
      <c r="I35" s="3"/>
    </row>
    <row r="36" spans="1:9" x14ac:dyDescent="0.3">
      <c r="A36" s="10">
        <f t="shared" si="0"/>
        <v>27</v>
      </c>
      <c r="C36" s="71"/>
      <c r="D36" s="114"/>
      <c r="E36" s="36"/>
      <c r="F36" s="36"/>
      <c r="G36" s="36"/>
      <c r="H36" s="36"/>
      <c r="I36" s="3"/>
    </row>
    <row r="37" spans="1:9" x14ac:dyDescent="0.3">
      <c r="A37" s="10">
        <f t="shared" si="0"/>
        <v>28</v>
      </c>
      <c r="B37" s="9" t="s">
        <v>173</v>
      </c>
      <c r="C37" s="71" t="s">
        <v>192</v>
      </c>
      <c r="D37" s="108">
        <f>SUM(E37:H37)</f>
        <v>12071424.537949951</v>
      </c>
      <c r="E37" s="108">
        <f>D35*E13</f>
        <v>4832191.2425413644</v>
      </c>
      <c r="F37" s="108">
        <f>D35*F13</f>
        <v>5176226.8418729389</v>
      </c>
      <c r="G37" s="108">
        <f>D35*G13</f>
        <v>1001928.2366498458</v>
      </c>
      <c r="H37" s="108">
        <f>D35*H13</f>
        <v>1061078.2168858007</v>
      </c>
      <c r="I37" s="3"/>
    </row>
    <row r="38" spans="1:9" x14ac:dyDescent="0.3">
      <c r="A38" s="10">
        <f t="shared" si="0"/>
        <v>29</v>
      </c>
      <c r="B38" s="9"/>
      <c r="C38" s="71"/>
      <c r="D38" s="114"/>
      <c r="E38" s="36"/>
      <c r="F38" s="36"/>
      <c r="G38" s="36"/>
      <c r="H38" s="36"/>
      <c r="I38" s="3"/>
    </row>
    <row r="39" spans="1:9" x14ac:dyDescent="0.3">
      <c r="A39" s="10">
        <f t="shared" si="0"/>
        <v>30</v>
      </c>
      <c r="B39" s="9" t="s">
        <v>186</v>
      </c>
      <c r="C39" s="10" t="s">
        <v>193</v>
      </c>
      <c r="D39" s="112">
        <f>D24/D$28</f>
        <v>541757.45968546369</v>
      </c>
      <c r="E39" s="36"/>
      <c r="F39" s="36"/>
      <c r="G39" s="36"/>
      <c r="H39" s="36"/>
      <c r="I39" s="3"/>
    </row>
    <row r="40" spans="1:9" x14ac:dyDescent="0.3">
      <c r="A40" s="10">
        <f t="shared" si="0"/>
        <v>31</v>
      </c>
      <c r="C40" s="71"/>
      <c r="D40" s="108"/>
      <c r="E40" s="36"/>
      <c r="F40" s="36"/>
      <c r="G40" s="36"/>
      <c r="H40" s="36"/>
      <c r="I40" s="3"/>
    </row>
    <row r="41" spans="1:9" x14ac:dyDescent="0.3">
      <c r="A41" s="10">
        <f t="shared" si="0"/>
        <v>32</v>
      </c>
      <c r="B41" s="9" t="s">
        <v>187</v>
      </c>
      <c r="C41" s="71" t="s">
        <v>194</v>
      </c>
      <c r="D41" s="108">
        <f>SUM(E41:H41)</f>
        <v>541757.45968546369</v>
      </c>
      <c r="E41" s="108">
        <f>$D$39*E13</f>
        <v>216865.5111120911</v>
      </c>
      <c r="F41" s="108">
        <f>$D$39*F13</f>
        <v>232305.59871312685</v>
      </c>
      <c r="G41" s="108">
        <f>$D$39*G13</f>
        <v>44965.869153893487</v>
      </c>
      <c r="H41" s="108">
        <f>$D$39*H13</f>
        <v>47620.48070635226</v>
      </c>
      <c r="I41" s="3"/>
    </row>
    <row r="42" spans="1:9" x14ac:dyDescent="0.3">
      <c r="A42" s="10"/>
      <c r="B42" s="9"/>
      <c r="C42" s="3"/>
      <c r="D42" s="3"/>
      <c r="E42" s="18"/>
      <c r="F42" s="18"/>
      <c r="G42" s="3"/>
      <c r="H42" s="3"/>
      <c r="I42" s="3"/>
    </row>
    <row r="43" spans="1:9" x14ac:dyDescent="0.3">
      <c r="A43" s="10"/>
      <c r="B43" s="3"/>
      <c r="C43" s="3"/>
      <c r="D43" s="3"/>
      <c r="E43" s="18"/>
      <c r="F43" s="18"/>
      <c r="G43" s="3"/>
      <c r="H43" s="3"/>
      <c r="I43" s="3"/>
    </row>
    <row r="44" spans="1:9" x14ac:dyDescent="0.3">
      <c r="A44" s="10"/>
      <c r="B44" s="3"/>
      <c r="C44" s="3"/>
      <c r="D44" s="3"/>
      <c r="E44" s="18"/>
      <c r="F44" s="18"/>
      <c r="G44" s="3"/>
      <c r="H44" s="3"/>
      <c r="I44" s="3"/>
    </row>
    <row r="45" spans="1:9" x14ac:dyDescent="0.3">
      <c r="A45" s="3"/>
      <c r="B45" s="3"/>
      <c r="C45" s="3"/>
      <c r="D45" s="3"/>
      <c r="E45" s="3"/>
      <c r="F45" s="3"/>
      <c r="G45" s="3"/>
      <c r="H45" s="3"/>
      <c r="I45" s="3"/>
    </row>
    <row r="46" spans="1:9" x14ac:dyDescent="0.3">
      <c r="A46" s="3"/>
      <c r="B46" s="3"/>
      <c r="C46" s="3"/>
      <c r="D46" s="3"/>
      <c r="E46" s="3"/>
      <c r="F46" s="3"/>
      <c r="G46" s="3"/>
      <c r="H46" s="3"/>
      <c r="I46" s="3"/>
    </row>
    <row r="47" spans="1:9" x14ac:dyDescent="0.3">
      <c r="A47" s="3"/>
      <c r="B47" s="3"/>
      <c r="C47" s="3"/>
      <c r="D47" s="3"/>
      <c r="E47" s="3"/>
      <c r="F47" s="3"/>
      <c r="G47" s="3"/>
      <c r="H47" s="3"/>
      <c r="I47" s="3"/>
    </row>
    <row r="48" spans="1:9" x14ac:dyDescent="0.3">
      <c r="A48" s="3"/>
      <c r="B48" s="3"/>
      <c r="C48" s="3"/>
      <c r="D48" s="3"/>
      <c r="E48" s="3"/>
      <c r="F48" s="3"/>
      <c r="G48" s="3"/>
      <c r="H48" s="3"/>
      <c r="I48" s="3"/>
    </row>
    <row r="49" spans="1:9" x14ac:dyDescent="0.3">
      <c r="A49" s="3"/>
      <c r="B49" s="3"/>
      <c r="C49" s="3"/>
      <c r="D49" s="3"/>
      <c r="E49" s="3"/>
      <c r="F49" s="3"/>
      <c r="G49" s="3"/>
      <c r="H49" s="3"/>
      <c r="I49" s="3"/>
    </row>
    <row r="50" spans="1:9" x14ac:dyDescent="0.3">
      <c r="A50" s="3"/>
      <c r="B50" s="3"/>
      <c r="C50" s="3"/>
      <c r="D50" s="3"/>
      <c r="E50" s="3"/>
      <c r="F50" s="3"/>
      <c r="G50" s="3"/>
      <c r="H50" s="3"/>
      <c r="I50" s="3"/>
    </row>
    <row r="51" spans="1:9" x14ac:dyDescent="0.3">
      <c r="A51" s="3"/>
      <c r="B51" s="3"/>
      <c r="C51" s="3"/>
      <c r="D51" s="3"/>
      <c r="E51" s="3"/>
      <c r="F51" s="3"/>
      <c r="G51" s="3"/>
      <c r="H51" s="3"/>
      <c r="I51" s="3"/>
    </row>
    <row r="52" spans="1:9" x14ac:dyDescent="0.3">
      <c r="A52" s="3"/>
      <c r="B52" s="3"/>
      <c r="C52" s="3"/>
      <c r="D52" s="3"/>
      <c r="E52" s="3"/>
      <c r="F52" s="3"/>
      <c r="G52" s="3"/>
      <c r="H52" s="3"/>
      <c r="I52" s="3"/>
    </row>
    <row r="53" spans="1:9" x14ac:dyDescent="0.3">
      <c r="A53" s="3"/>
      <c r="B53" s="3"/>
      <c r="C53" s="3"/>
      <c r="D53" s="3"/>
      <c r="E53" s="3"/>
      <c r="F53" s="3"/>
      <c r="G53" s="3"/>
      <c r="H53" s="3"/>
      <c r="I53" s="3"/>
    </row>
    <row r="54" spans="1:9" x14ac:dyDescent="0.3">
      <c r="A54" s="3"/>
      <c r="B54" s="3"/>
      <c r="C54" s="3"/>
      <c r="D54" s="3"/>
      <c r="E54" s="3"/>
      <c r="F54" s="3"/>
      <c r="G54" s="3"/>
      <c r="H54" s="3"/>
      <c r="I54" s="3"/>
    </row>
    <row r="55" spans="1:9" x14ac:dyDescent="0.3">
      <c r="A55" s="3"/>
      <c r="B55" s="3"/>
      <c r="C55" s="3"/>
      <c r="D55" s="3"/>
      <c r="E55" s="3"/>
      <c r="F55" s="3"/>
      <c r="G55" s="3"/>
      <c r="H55" s="3"/>
      <c r="I55" s="3"/>
    </row>
    <row r="56" spans="1:9" x14ac:dyDescent="0.3">
      <c r="A56" s="3"/>
      <c r="B56" s="3"/>
      <c r="C56" s="3"/>
      <c r="D56" s="3"/>
      <c r="E56" s="3"/>
      <c r="F56" s="3"/>
      <c r="G56" s="3"/>
      <c r="H56" s="3"/>
      <c r="I56" s="3"/>
    </row>
    <row r="57" spans="1:9" x14ac:dyDescent="0.3">
      <c r="A57" s="3"/>
      <c r="B57" s="3"/>
      <c r="C57" s="3"/>
      <c r="D57" s="3"/>
      <c r="E57" s="3"/>
      <c r="F57" s="3"/>
      <c r="G57" s="3"/>
      <c r="H57" s="3"/>
      <c r="I57" s="3"/>
    </row>
    <row r="58" spans="1:9" x14ac:dyDescent="0.3">
      <c r="A58" s="3"/>
      <c r="B58" s="3"/>
      <c r="C58" s="3"/>
      <c r="D58" s="3"/>
      <c r="E58" s="3"/>
      <c r="F58" s="3"/>
      <c r="G58" s="3"/>
      <c r="H58" s="3"/>
      <c r="I58" s="3"/>
    </row>
  </sheetData>
  <mergeCells count="4">
    <mergeCell ref="A1:H1"/>
    <mergeCell ref="A2:H2"/>
    <mergeCell ref="A3:H3"/>
    <mergeCell ref="A4:H4"/>
  </mergeCells>
  <printOptions horizontalCentered="1"/>
  <pageMargins left="0.7" right="0.7" top="0.75" bottom="0.75" header="0.3" footer="0.3"/>
  <pageSetup scale="73" orientation="landscape" blackAndWhite="1" horizontalDpi="1200" verticalDpi="1200" r:id="rId1"/>
  <headerFooter>
    <oddHeader>&amp;RAdvice No. 2018-xx
Workpaper No. 21</oddHeader>
    <oddFooter>&amp;L&amp;F
&amp;A&amp;R&amp;D</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Q40"/>
  <sheetViews>
    <sheetView zoomScaleNormal="100" workbookViewId="0">
      <selection activeCell="C48" sqref="C48"/>
    </sheetView>
  </sheetViews>
  <sheetFormatPr defaultColWidth="9.109375" defaultRowHeight="13.8" x14ac:dyDescent="0.3"/>
  <cols>
    <col min="1" max="1" width="5.33203125" style="2" customWidth="1"/>
    <col min="2" max="2" width="51.5546875" style="2" bestFit="1" customWidth="1"/>
    <col min="3" max="3" width="19.44140625" style="2" bestFit="1" customWidth="1"/>
    <col min="4" max="4" width="19.44140625" style="2" customWidth="1"/>
    <col min="5" max="6" width="16.6640625" style="2" customWidth="1"/>
    <col min="7" max="7" width="20.5546875" style="2" bestFit="1" customWidth="1"/>
    <col min="8" max="11" width="16.6640625" style="2" customWidth="1"/>
    <col min="12" max="16384" width="9.109375" style="2"/>
  </cols>
  <sheetData>
    <row r="1" spans="1:17" x14ac:dyDescent="0.3">
      <c r="A1" s="483" t="s">
        <v>0</v>
      </c>
      <c r="B1" s="483"/>
      <c r="C1" s="483"/>
      <c r="D1" s="483"/>
      <c r="E1" s="483"/>
      <c r="F1" s="483"/>
      <c r="G1" s="483"/>
      <c r="H1" s="483"/>
      <c r="I1" s="483"/>
      <c r="J1" s="483"/>
      <c r="K1" s="483"/>
      <c r="L1" s="1"/>
      <c r="M1" s="1"/>
      <c r="N1" s="1"/>
      <c r="O1" s="1"/>
      <c r="P1" s="1"/>
      <c r="Q1" s="1"/>
    </row>
    <row r="2" spans="1:17" x14ac:dyDescent="0.3">
      <c r="A2" s="483" t="s">
        <v>1</v>
      </c>
      <c r="B2" s="483"/>
      <c r="C2" s="483"/>
      <c r="D2" s="483"/>
      <c r="E2" s="483"/>
      <c r="F2" s="483"/>
      <c r="G2" s="483"/>
      <c r="H2" s="483"/>
      <c r="I2" s="483"/>
      <c r="J2" s="483"/>
      <c r="K2" s="483"/>
      <c r="L2" s="1"/>
      <c r="M2" s="1"/>
      <c r="N2" s="1"/>
      <c r="O2" s="1"/>
      <c r="P2" s="1"/>
      <c r="Q2" s="1"/>
    </row>
    <row r="3" spans="1:17" x14ac:dyDescent="0.3">
      <c r="A3" s="483" t="s">
        <v>366</v>
      </c>
      <c r="B3" s="483"/>
      <c r="C3" s="483"/>
      <c r="D3" s="483"/>
      <c r="E3" s="483"/>
      <c r="F3" s="483"/>
      <c r="G3" s="483"/>
      <c r="H3" s="483"/>
      <c r="I3" s="483"/>
      <c r="J3" s="483"/>
      <c r="K3" s="483"/>
      <c r="L3" s="1"/>
      <c r="M3" s="1"/>
      <c r="N3" s="1"/>
      <c r="O3" s="1"/>
      <c r="P3" s="1"/>
      <c r="Q3" s="1"/>
    </row>
    <row r="4" spans="1:17" x14ac:dyDescent="0.3">
      <c r="A4" s="483"/>
      <c r="B4" s="483"/>
      <c r="C4" s="483"/>
      <c r="D4" s="483"/>
      <c r="E4" s="483"/>
      <c r="F4" s="483"/>
      <c r="G4" s="483"/>
      <c r="H4" s="483"/>
      <c r="I4" s="483"/>
      <c r="J4" s="483"/>
      <c r="K4" s="483"/>
      <c r="L4" s="1"/>
      <c r="M4" s="1"/>
      <c r="N4" s="1"/>
      <c r="O4" s="1"/>
      <c r="P4" s="1"/>
      <c r="Q4" s="1"/>
    </row>
    <row r="5" spans="1:17" x14ac:dyDescent="0.3">
      <c r="A5" s="3"/>
      <c r="B5" s="3"/>
      <c r="C5" s="3"/>
      <c r="D5" s="3"/>
      <c r="E5" s="3"/>
      <c r="F5" s="3"/>
      <c r="G5" s="3"/>
      <c r="H5" s="3"/>
      <c r="I5" s="3"/>
      <c r="J5" s="3"/>
      <c r="K5" s="3"/>
    </row>
    <row r="6" spans="1:17" x14ac:dyDescent="0.3">
      <c r="A6" s="3"/>
      <c r="B6" s="3"/>
      <c r="C6" s="3"/>
      <c r="D6" s="3"/>
      <c r="E6" s="3"/>
      <c r="F6" s="3"/>
      <c r="G6" s="3"/>
      <c r="H6" s="3"/>
      <c r="I6" s="3"/>
      <c r="J6" s="3"/>
      <c r="K6" s="3"/>
    </row>
    <row r="7" spans="1:17" x14ac:dyDescent="0.3">
      <c r="A7" s="5" t="s">
        <v>2</v>
      </c>
      <c r="B7" s="3"/>
      <c r="C7" s="3"/>
      <c r="D7" s="3"/>
      <c r="E7" s="6" t="s">
        <v>3</v>
      </c>
      <c r="F7" s="6" t="s">
        <v>4</v>
      </c>
      <c r="G7" s="6" t="s">
        <v>4</v>
      </c>
      <c r="H7" s="6" t="s">
        <v>3</v>
      </c>
      <c r="I7" s="6" t="s">
        <v>4</v>
      </c>
      <c r="J7" s="6" t="s">
        <v>4</v>
      </c>
      <c r="K7" s="6" t="s">
        <v>4</v>
      </c>
    </row>
    <row r="8" spans="1:17" x14ac:dyDescent="0.3">
      <c r="A8" s="7" t="s">
        <v>5</v>
      </c>
      <c r="B8" s="8"/>
      <c r="C8" s="7" t="s">
        <v>6</v>
      </c>
      <c r="D8" s="7" t="s">
        <v>84</v>
      </c>
      <c r="E8" s="7">
        <v>7</v>
      </c>
      <c r="F8" s="7" t="s">
        <v>7</v>
      </c>
      <c r="G8" s="7" t="s">
        <v>8</v>
      </c>
      <c r="H8" s="7">
        <v>40</v>
      </c>
      <c r="I8" s="7" t="s">
        <v>268</v>
      </c>
      <c r="J8" s="7" t="s">
        <v>24</v>
      </c>
      <c r="K8" s="7" t="s">
        <v>25</v>
      </c>
    </row>
    <row r="9" spans="1:17" x14ac:dyDescent="0.3">
      <c r="A9" s="9"/>
      <c r="B9" s="10" t="s">
        <v>9</v>
      </c>
      <c r="C9" s="10" t="s">
        <v>10</v>
      </c>
      <c r="D9" s="10" t="s">
        <v>11</v>
      </c>
      <c r="E9" s="10" t="s">
        <v>12</v>
      </c>
      <c r="F9" s="10" t="s">
        <v>13</v>
      </c>
      <c r="G9" s="10" t="s">
        <v>14</v>
      </c>
      <c r="H9" s="10" t="s">
        <v>67</v>
      </c>
      <c r="I9" s="10" t="s">
        <v>68</v>
      </c>
      <c r="J9" s="10" t="s">
        <v>69</v>
      </c>
      <c r="K9" s="10" t="s">
        <v>70</v>
      </c>
    </row>
    <row r="10" spans="1:17" x14ac:dyDescent="0.3">
      <c r="A10" s="10">
        <v>1</v>
      </c>
      <c r="B10" s="11"/>
      <c r="C10" s="10"/>
      <c r="D10" s="10"/>
      <c r="E10" s="10"/>
      <c r="F10" s="10"/>
      <c r="G10" s="10"/>
      <c r="H10" s="10"/>
      <c r="I10" s="10"/>
      <c r="J10" s="10"/>
      <c r="K10" s="10"/>
    </row>
    <row r="11" spans="1:17" x14ac:dyDescent="0.3">
      <c r="A11" s="10">
        <f>A10+1</f>
        <v>2</v>
      </c>
      <c r="B11" s="9" t="s">
        <v>169</v>
      </c>
      <c r="C11" s="71" t="s">
        <v>170</v>
      </c>
      <c r="D11" s="33">
        <f>SUM(E11:K11)</f>
        <v>0.99965899999999996</v>
      </c>
      <c r="E11" s="105">
        <f>'2017 GRC PCA Costs FPC'!E30</f>
        <v>0.53621700000000005</v>
      </c>
      <c r="F11" s="105">
        <f>'2017 GRC PCA Costs FPC'!F30</f>
        <v>0.13145999999999999</v>
      </c>
      <c r="G11" s="105">
        <f>SUM('2017 GRC PCA Costs FPC'!G30,'2017 GRC PCA Costs FPC'!J30:K30)</f>
        <v>0.13710299999999997</v>
      </c>
      <c r="H11" s="105">
        <f>'2017 GRC PCA Costs FPC'!L30</f>
        <v>2.6698E-2</v>
      </c>
      <c r="I11" s="105">
        <f>'2017 GRC PCA Costs FPC'!M30</f>
        <v>2.5627999999999998E-2</v>
      </c>
      <c r="J11" s="105">
        <f>'2017 GRC PCA Costs FPC'!H30</f>
        <v>8.5844999999999991E-2</v>
      </c>
      <c r="K11" s="105">
        <f>'2017 GRC PCA Costs FPC'!I30</f>
        <v>5.6707999999999995E-2</v>
      </c>
    </row>
    <row r="12" spans="1:17" x14ac:dyDescent="0.3">
      <c r="A12" s="10">
        <f t="shared" ref="A12:A23" si="0">A11+1</f>
        <v>3</v>
      </c>
      <c r="B12" s="3"/>
      <c r="C12" s="71"/>
      <c r="D12" s="71"/>
      <c r="E12" s="18"/>
      <c r="F12" s="18"/>
      <c r="G12" s="18"/>
      <c r="H12" s="18"/>
      <c r="I12" s="18"/>
      <c r="J12" s="18"/>
      <c r="K12" s="18"/>
    </row>
    <row r="13" spans="1:17" x14ac:dyDescent="0.3">
      <c r="A13" s="10">
        <f t="shared" si="0"/>
        <v>4</v>
      </c>
      <c r="B13" s="106" t="s">
        <v>171</v>
      </c>
      <c r="C13" s="71"/>
      <c r="D13" s="71"/>
      <c r="E13" s="18"/>
      <c r="F13" s="18"/>
      <c r="G13" s="18"/>
      <c r="H13" s="18"/>
      <c r="I13" s="18"/>
      <c r="J13" s="18"/>
      <c r="K13" s="18"/>
    </row>
    <row r="14" spans="1:17" x14ac:dyDescent="0.3">
      <c r="A14" s="10">
        <f t="shared" si="0"/>
        <v>5</v>
      </c>
      <c r="B14" s="9" t="s">
        <v>172</v>
      </c>
      <c r="C14" s="10" t="s">
        <v>365</v>
      </c>
      <c r="D14" s="112">
        <v>4969863</v>
      </c>
      <c r="E14" s="36"/>
      <c r="F14" s="36"/>
      <c r="G14" s="36"/>
      <c r="H14" s="36"/>
      <c r="I14" s="36"/>
      <c r="J14" s="36"/>
      <c r="K14" s="36"/>
    </row>
    <row r="15" spans="1:17" x14ac:dyDescent="0.3">
      <c r="A15" s="10">
        <f t="shared" si="0"/>
        <v>6</v>
      </c>
      <c r="D15" s="107"/>
      <c r="E15" s="107"/>
      <c r="F15" s="107"/>
      <c r="G15" s="107"/>
      <c r="H15" s="107"/>
      <c r="I15" s="107"/>
      <c r="J15" s="107"/>
      <c r="K15" s="107"/>
    </row>
    <row r="16" spans="1:17" x14ac:dyDescent="0.3">
      <c r="A16" s="10">
        <f t="shared" si="0"/>
        <v>7</v>
      </c>
      <c r="B16" s="9" t="s">
        <v>173</v>
      </c>
      <c r="C16" s="71" t="s">
        <v>174</v>
      </c>
      <c r="D16" s="108">
        <f>SUM(E16:K16)</f>
        <v>4968168.2767169997</v>
      </c>
      <c r="E16" s="108">
        <f>$D$14*E$11</f>
        <v>2664925.0282710004</v>
      </c>
      <c r="F16" s="108">
        <f t="shared" ref="F16:K16" si="1">$D$14*F$11</f>
        <v>653338.18998000002</v>
      </c>
      <c r="G16" s="108">
        <f t="shared" si="1"/>
        <v>681383.12688899983</v>
      </c>
      <c r="H16" s="108">
        <f t="shared" si="1"/>
        <v>132685.402374</v>
      </c>
      <c r="I16" s="108">
        <f t="shared" si="1"/>
        <v>127367.64896399999</v>
      </c>
      <c r="J16" s="108">
        <f t="shared" si="1"/>
        <v>426637.88923499995</v>
      </c>
      <c r="K16" s="108">
        <f t="shared" si="1"/>
        <v>281830.99100399995</v>
      </c>
    </row>
    <row r="17" spans="1:11" x14ac:dyDescent="0.3">
      <c r="A17" s="10">
        <f t="shared" si="0"/>
        <v>8</v>
      </c>
      <c r="B17" s="9"/>
      <c r="C17" s="10"/>
      <c r="D17" s="68"/>
      <c r="E17" s="36"/>
      <c r="F17" s="36"/>
      <c r="G17" s="36"/>
      <c r="H17" s="36"/>
      <c r="I17" s="36"/>
      <c r="J17" s="36"/>
      <c r="K17" s="36"/>
    </row>
    <row r="18" spans="1:11" x14ac:dyDescent="0.3">
      <c r="A18" s="10">
        <f t="shared" si="0"/>
        <v>9</v>
      </c>
      <c r="B18" s="106" t="s">
        <v>175</v>
      </c>
      <c r="C18" s="10" t="s">
        <v>90</v>
      </c>
      <c r="D18" s="109">
        <v>0.95238599999999995</v>
      </c>
      <c r="E18" s="110"/>
      <c r="F18" s="110"/>
      <c r="G18" s="110"/>
      <c r="H18" s="110"/>
      <c r="I18" s="110"/>
      <c r="J18" s="110"/>
      <c r="K18" s="110"/>
    </row>
    <row r="19" spans="1:11" x14ac:dyDescent="0.3">
      <c r="A19" s="10">
        <f t="shared" si="0"/>
        <v>10</v>
      </c>
      <c r="B19" s="9"/>
      <c r="C19" s="10"/>
      <c r="D19" s="68"/>
      <c r="E19" s="36"/>
      <c r="F19" s="36"/>
      <c r="G19" s="36"/>
      <c r="H19" s="36"/>
      <c r="I19" s="36"/>
      <c r="J19" s="36"/>
      <c r="K19" s="36"/>
    </row>
    <row r="20" spans="1:11" x14ac:dyDescent="0.3">
      <c r="A20" s="10">
        <f t="shared" si="0"/>
        <v>11</v>
      </c>
      <c r="B20" s="106" t="s">
        <v>176</v>
      </c>
      <c r="C20" s="71"/>
      <c r="D20" s="111"/>
      <c r="E20" s="36"/>
      <c r="F20" s="36"/>
      <c r="G20" s="36"/>
      <c r="H20" s="36"/>
      <c r="I20" s="36"/>
      <c r="J20" s="36"/>
      <c r="K20" s="36"/>
    </row>
    <row r="21" spans="1:11" x14ac:dyDescent="0.3">
      <c r="A21" s="10">
        <f t="shared" si="0"/>
        <v>12</v>
      </c>
      <c r="B21" s="9" t="s">
        <v>172</v>
      </c>
      <c r="C21" s="10" t="s">
        <v>177</v>
      </c>
      <c r="D21" s="108">
        <f>D14/D$18</f>
        <v>5218328.4928589882</v>
      </c>
      <c r="E21" s="36"/>
      <c r="F21" s="36"/>
      <c r="G21" s="36"/>
      <c r="H21" s="36"/>
      <c r="I21" s="36"/>
      <c r="J21" s="36"/>
      <c r="K21" s="36"/>
    </row>
    <row r="22" spans="1:11" x14ac:dyDescent="0.3">
      <c r="A22" s="10">
        <f t="shared" si="0"/>
        <v>13</v>
      </c>
      <c r="C22" s="71"/>
      <c r="D22" s="111"/>
      <c r="E22" s="36"/>
      <c r="F22" s="36"/>
      <c r="G22" s="36"/>
      <c r="H22" s="36"/>
      <c r="I22" s="36"/>
      <c r="J22" s="36"/>
      <c r="K22" s="36"/>
    </row>
    <row r="23" spans="1:11" x14ac:dyDescent="0.3">
      <c r="A23" s="10">
        <f t="shared" si="0"/>
        <v>14</v>
      </c>
      <c r="B23" s="9" t="s">
        <v>173</v>
      </c>
      <c r="C23" s="71" t="s">
        <v>178</v>
      </c>
      <c r="D23" s="108">
        <f>SUM(E23:K23)</f>
        <v>5216549.0428429227</v>
      </c>
      <c r="E23" s="108">
        <f>$D$21*E$11</f>
        <v>2798156.4494553683</v>
      </c>
      <c r="F23" s="108">
        <f t="shared" ref="F23:K23" si="2">$D$21*F$11</f>
        <v>686001.46367124259</v>
      </c>
      <c r="G23" s="108">
        <f t="shared" si="2"/>
        <v>715448.49135644571</v>
      </c>
      <c r="H23" s="108">
        <f t="shared" si="2"/>
        <v>139318.93410234927</v>
      </c>
      <c r="I23" s="108">
        <f t="shared" si="2"/>
        <v>133735.32261499015</v>
      </c>
      <c r="J23" s="108">
        <f t="shared" si="2"/>
        <v>447967.40946947981</v>
      </c>
      <c r="K23" s="108">
        <f t="shared" si="2"/>
        <v>295920.97217304748</v>
      </c>
    </row>
    <row r="24" spans="1:11" x14ac:dyDescent="0.3">
      <c r="A24" s="10"/>
      <c r="B24" s="9"/>
      <c r="C24" s="3"/>
      <c r="D24" s="3"/>
      <c r="E24" s="3"/>
      <c r="F24" s="18"/>
      <c r="G24" s="18"/>
      <c r="H24" s="3"/>
      <c r="I24" s="3"/>
      <c r="J24" s="3"/>
      <c r="K24" s="3"/>
    </row>
    <row r="25" spans="1:11" x14ac:dyDescent="0.3">
      <c r="A25" s="10"/>
      <c r="B25" s="3" t="s">
        <v>179</v>
      </c>
      <c r="C25" s="3"/>
      <c r="D25" s="3"/>
      <c r="E25" s="3"/>
      <c r="F25" s="18"/>
      <c r="G25" s="18"/>
      <c r="H25" s="3"/>
      <c r="I25" s="3"/>
      <c r="J25" s="3"/>
      <c r="K25" s="3"/>
    </row>
    <row r="26" spans="1:11" x14ac:dyDescent="0.3">
      <c r="A26" s="10"/>
      <c r="B26" s="3"/>
      <c r="C26" s="3"/>
      <c r="D26" s="3"/>
      <c r="E26" s="3"/>
      <c r="F26" s="18"/>
      <c r="G26" s="18"/>
      <c r="H26" s="3"/>
      <c r="I26" s="3"/>
      <c r="J26" s="3"/>
      <c r="K26" s="3"/>
    </row>
    <row r="27" spans="1:11" x14ac:dyDescent="0.3">
      <c r="A27" s="3"/>
      <c r="B27" s="3"/>
      <c r="C27" s="3"/>
      <c r="D27" s="3"/>
      <c r="E27" s="3"/>
      <c r="F27" s="3"/>
      <c r="G27" s="3"/>
      <c r="H27" s="3"/>
      <c r="I27" s="3"/>
      <c r="J27" s="3"/>
      <c r="K27" s="3"/>
    </row>
    <row r="28" spans="1:11" x14ac:dyDescent="0.3">
      <c r="A28" s="3"/>
      <c r="B28" s="3"/>
      <c r="C28" s="3"/>
      <c r="D28" s="42"/>
      <c r="E28" s="3"/>
      <c r="F28" s="3"/>
      <c r="G28" s="3"/>
      <c r="H28" s="3"/>
      <c r="I28" s="3"/>
      <c r="J28" s="3"/>
      <c r="K28" s="3"/>
    </row>
    <row r="29" spans="1:11" x14ac:dyDescent="0.3">
      <c r="A29" s="3"/>
      <c r="B29" s="3"/>
      <c r="C29" s="3"/>
      <c r="D29" s="3"/>
      <c r="E29" s="3"/>
      <c r="F29" s="3"/>
      <c r="G29" s="3"/>
      <c r="H29" s="3"/>
      <c r="I29" s="3"/>
      <c r="J29" s="3"/>
      <c r="K29" s="3"/>
    </row>
    <row r="30" spans="1:11" x14ac:dyDescent="0.3">
      <c r="A30" s="3"/>
      <c r="B30" s="3"/>
      <c r="C30" s="3"/>
      <c r="D30" s="3"/>
      <c r="E30" s="3"/>
      <c r="F30" s="3"/>
      <c r="G30" s="3"/>
      <c r="H30" s="3"/>
      <c r="I30" s="3"/>
      <c r="J30" s="3"/>
      <c r="K30" s="3"/>
    </row>
    <row r="31" spans="1:11" x14ac:dyDescent="0.3">
      <c r="A31" s="3"/>
      <c r="B31" s="3"/>
      <c r="C31" s="3"/>
      <c r="D31" s="3"/>
      <c r="E31" s="3"/>
      <c r="F31" s="3"/>
      <c r="G31" s="3"/>
      <c r="H31" s="3"/>
      <c r="I31" s="3"/>
      <c r="J31" s="3"/>
      <c r="K31" s="3"/>
    </row>
    <row r="32" spans="1:11" x14ac:dyDescent="0.3">
      <c r="A32" s="3"/>
      <c r="B32" s="3"/>
      <c r="C32" s="3"/>
      <c r="D32" s="3"/>
      <c r="E32" s="3"/>
      <c r="F32" s="3"/>
      <c r="G32" s="3"/>
      <c r="H32" s="3"/>
      <c r="I32" s="3"/>
      <c r="J32" s="3"/>
      <c r="K32" s="3"/>
    </row>
    <row r="33" spans="1:11" x14ac:dyDescent="0.3">
      <c r="A33" s="3"/>
      <c r="B33" s="3"/>
      <c r="C33" s="3"/>
      <c r="D33" s="3"/>
      <c r="E33" s="3"/>
      <c r="F33" s="3"/>
      <c r="G33" s="3"/>
      <c r="H33" s="3"/>
      <c r="I33" s="3"/>
      <c r="J33" s="3"/>
      <c r="K33" s="3"/>
    </row>
    <row r="34" spans="1:11" x14ac:dyDescent="0.3">
      <c r="A34" s="3"/>
      <c r="B34" s="3"/>
      <c r="C34" s="3"/>
      <c r="D34" s="3"/>
      <c r="E34" s="3"/>
      <c r="F34" s="3"/>
      <c r="G34" s="3"/>
      <c r="H34" s="3"/>
      <c r="I34" s="3"/>
      <c r="J34" s="3"/>
      <c r="K34" s="3"/>
    </row>
    <row r="35" spans="1:11" x14ac:dyDescent="0.3">
      <c r="A35" s="3"/>
      <c r="B35" s="3"/>
      <c r="C35" s="3"/>
      <c r="D35" s="3"/>
      <c r="E35" s="3"/>
      <c r="F35" s="3"/>
      <c r="G35" s="3"/>
      <c r="H35" s="3"/>
      <c r="I35" s="3"/>
      <c r="J35" s="3"/>
      <c r="K35" s="3"/>
    </row>
    <row r="36" spans="1:11" x14ac:dyDescent="0.3">
      <c r="A36" s="3"/>
      <c r="B36" s="3"/>
      <c r="C36" s="3"/>
      <c r="D36" s="3"/>
      <c r="E36" s="3"/>
      <c r="F36" s="3"/>
      <c r="G36" s="3"/>
      <c r="H36" s="3"/>
      <c r="I36" s="3"/>
      <c r="J36" s="3"/>
      <c r="K36" s="3"/>
    </row>
    <row r="37" spans="1:11" x14ac:dyDescent="0.3">
      <c r="A37" s="3"/>
      <c r="B37" s="3"/>
      <c r="C37" s="3"/>
      <c r="D37" s="3"/>
      <c r="E37" s="3"/>
      <c r="F37" s="3"/>
      <c r="G37" s="3"/>
      <c r="H37" s="3"/>
      <c r="I37" s="3"/>
      <c r="J37" s="3"/>
      <c r="K37" s="3"/>
    </row>
    <row r="38" spans="1:11" x14ac:dyDescent="0.3">
      <c r="A38" s="3"/>
      <c r="B38" s="3"/>
      <c r="C38" s="3"/>
      <c r="D38" s="3"/>
      <c r="E38" s="3"/>
      <c r="F38" s="3"/>
      <c r="G38" s="3"/>
      <c r="H38" s="3"/>
      <c r="I38" s="3"/>
      <c r="J38" s="3"/>
      <c r="K38" s="3"/>
    </row>
    <row r="39" spans="1:11" x14ac:dyDescent="0.3">
      <c r="A39" s="3"/>
      <c r="B39" s="3"/>
      <c r="C39" s="3"/>
      <c r="D39" s="3"/>
      <c r="E39" s="3"/>
      <c r="F39" s="3"/>
      <c r="G39" s="3"/>
      <c r="H39" s="3"/>
      <c r="I39" s="3"/>
      <c r="J39" s="3"/>
      <c r="K39" s="3"/>
    </row>
    <row r="40" spans="1:11" x14ac:dyDescent="0.3">
      <c r="A40" s="3"/>
      <c r="B40" s="3"/>
      <c r="C40" s="3"/>
      <c r="D40" s="3"/>
      <c r="E40" s="3"/>
      <c r="F40" s="3"/>
      <c r="G40" s="3"/>
      <c r="H40" s="3"/>
      <c r="I40" s="3"/>
      <c r="J40" s="3"/>
      <c r="K40" s="3"/>
    </row>
  </sheetData>
  <mergeCells count="4">
    <mergeCell ref="A1:K1"/>
    <mergeCell ref="A2:K2"/>
    <mergeCell ref="A3:K3"/>
    <mergeCell ref="A4:K4"/>
  </mergeCells>
  <printOptions horizontalCentered="1"/>
  <pageMargins left="0.7" right="0.7" top="0.75" bottom="0.75" header="0.3" footer="0.3"/>
  <pageSetup scale="56" orientation="landscape" blackAndWhite="1" horizontalDpi="1200" verticalDpi="1200" r:id="rId1"/>
  <headerFooter>
    <oddHeader>&amp;RAdvice No. 2018-xx
Workpaper No. 22</oddHeader>
    <oddFooter>&amp;L&amp;F
&amp;A&amp;R&amp;D</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B55"/>
  <sheetViews>
    <sheetView zoomScaleNormal="100" workbookViewId="0">
      <pane xSplit="1" ySplit="7" topLeftCell="C8" activePane="bottomRight" state="frozen"/>
      <selection activeCell="C48" sqref="C48"/>
      <selection pane="topRight" activeCell="C48" sqref="C48"/>
      <selection pane="bottomLeft" activeCell="C48" sqref="C48"/>
      <selection pane="bottomRight" activeCell="C48" sqref="C48"/>
    </sheetView>
  </sheetViews>
  <sheetFormatPr defaultColWidth="9.109375" defaultRowHeight="13.2" x14ac:dyDescent="0.25"/>
  <cols>
    <col min="1" max="1" width="27.6640625" style="46" customWidth="1"/>
    <col min="2" max="14" width="16" style="46" customWidth="1"/>
    <col min="15" max="15" width="9.109375" style="46"/>
    <col min="16" max="16" width="14.33203125" style="46" customWidth="1"/>
    <col min="17" max="17" width="12.33203125" style="46" customWidth="1"/>
    <col min="18" max="16384" width="9.109375" style="46"/>
  </cols>
  <sheetData>
    <row r="1" spans="1:28" x14ac:dyDescent="0.25">
      <c r="A1" s="215" t="s">
        <v>370</v>
      </c>
    </row>
    <row r="2" spans="1:28" x14ac:dyDescent="0.25">
      <c r="A2" s="215" t="s">
        <v>371</v>
      </c>
    </row>
    <row r="4" spans="1:28" x14ac:dyDescent="0.25">
      <c r="A4" s="216"/>
    </row>
    <row r="5" spans="1:28" x14ac:dyDescent="0.25">
      <c r="B5" s="217"/>
      <c r="C5" s="217"/>
      <c r="D5" s="217"/>
      <c r="E5" s="217"/>
      <c r="F5" s="217"/>
      <c r="G5" s="217"/>
      <c r="H5" s="217"/>
      <c r="I5" s="217"/>
      <c r="J5" s="217"/>
      <c r="K5" s="217"/>
      <c r="L5" s="217"/>
      <c r="M5" s="217"/>
    </row>
    <row r="6" spans="1:28" x14ac:dyDescent="0.25">
      <c r="A6" s="218" t="s">
        <v>372</v>
      </c>
    </row>
    <row r="7" spans="1:28" x14ac:dyDescent="0.25">
      <c r="A7" s="215" t="s">
        <v>373</v>
      </c>
      <c r="B7" s="219">
        <v>42736</v>
      </c>
      <c r="C7" s="219">
        <v>42767</v>
      </c>
      <c r="D7" s="219">
        <v>42795</v>
      </c>
      <c r="E7" s="219">
        <v>42826</v>
      </c>
      <c r="F7" s="219">
        <v>42856</v>
      </c>
      <c r="G7" s="219">
        <v>42887</v>
      </c>
      <c r="H7" s="219">
        <v>42917</v>
      </c>
      <c r="I7" s="219">
        <v>42948</v>
      </c>
      <c r="J7" s="219">
        <v>42979</v>
      </c>
      <c r="K7" s="219">
        <v>43009</v>
      </c>
      <c r="L7" s="219">
        <v>43040</v>
      </c>
      <c r="M7" s="219">
        <v>43070</v>
      </c>
      <c r="N7" s="45" t="s">
        <v>374</v>
      </c>
    </row>
    <row r="8" spans="1:28" x14ac:dyDescent="0.25">
      <c r="A8" s="104" t="s">
        <v>375</v>
      </c>
      <c r="B8" s="47">
        <v>1309971221.388473</v>
      </c>
      <c r="C8" s="47">
        <v>1149455278.2932305</v>
      </c>
      <c r="D8" s="47">
        <v>1181438708.5424066</v>
      </c>
      <c r="E8" s="47">
        <v>921331428.71742964</v>
      </c>
      <c r="F8" s="47">
        <v>802400987.55604076</v>
      </c>
      <c r="G8" s="47">
        <v>698684214.82078302</v>
      </c>
      <c r="H8" s="47">
        <v>658674513.47654819</v>
      </c>
      <c r="I8" s="47">
        <v>658813653.85452652</v>
      </c>
      <c r="J8" s="47">
        <v>681453593.6896193</v>
      </c>
      <c r="K8" s="47">
        <v>719206659.63200998</v>
      </c>
      <c r="L8" s="47">
        <v>928984158.71704233</v>
      </c>
      <c r="M8" s="47">
        <v>1093479601.7877347</v>
      </c>
      <c r="N8" s="220">
        <f>SUM(B8:M8)</f>
        <v>10803894020.475845</v>
      </c>
      <c r="P8" s="221"/>
    </row>
    <row r="9" spans="1:28" x14ac:dyDescent="0.25">
      <c r="A9" s="50" t="s">
        <v>121</v>
      </c>
      <c r="B9" s="51">
        <f t="shared" ref="B9:M9" si="0">SUM(B8:B8)</f>
        <v>1309971221.388473</v>
      </c>
      <c r="C9" s="51">
        <f t="shared" si="0"/>
        <v>1149455278.2932305</v>
      </c>
      <c r="D9" s="51">
        <f t="shared" si="0"/>
        <v>1181438708.5424066</v>
      </c>
      <c r="E9" s="51">
        <f t="shared" si="0"/>
        <v>921331428.71742964</v>
      </c>
      <c r="F9" s="51">
        <f t="shared" si="0"/>
        <v>802400987.55604076</v>
      </c>
      <c r="G9" s="51">
        <f t="shared" si="0"/>
        <v>698684214.82078302</v>
      </c>
      <c r="H9" s="51">
        <f t="shared" si="0"/>
        <v>658674513.47654819</v>
      </c>
      <c r="I9" s="51">
        <f t="shared" si="0"/>
        <v>658813653.85452652</v>
      </c>
      <c r="J9" s="51">
        <f t="shared" si="0"/>
        <v>681453593.6896193</v>
      </c>
      <c r="K9" s="51">
        <f t="shared" si="0"/>
        <v>719206659.63200998</v>
      </c>
      <c r="L9" s="51">
        <f t="shared" si="0"/>
        <v>928984158.71704233</v>
      </c>
      <c r="M9" s="51">
        <f t="shared" si="0"/>
        <v>1093479601.7877347</v>
      </c>
      <c r="N9" s="51">
        <f>SUM(B9:M9)</f>
        <v>10803894020.475845</v>
      </c>
      <c r="P9" s="222"/>
      <c r="Q9" s="223"/>
    </row>
    <row r="10" spans="1:28" x14ac:dyDescent="0.25">
      <c r="B10" s="47"/>
      <c r="C10" s="47"/>
      <c r="D10" s="47"/>
      <c r="E10" s="47"/>
      <c r="F10" s="47"/>
      <c r="G10" s="47"/>
      <c r="H10" s="47"/>
      <c r="I10" s="47"/>
      <c r="J10" s="47"/>
      <c r="K10" s="47"/>
      <c r="L10" s="47"/>
      <c r="M10" s="47"/>
      <c r="N10" s="47"/>
      <c r="P10" s="221"/>
      <c r="Q10" s="223"/>
    </row>
    <row r="11" spans="1:28" x14ac:dyDescent="0.25">
      <c r="A11" s="104" t="s">
        <v>376</v>
      </c>
      <c r="B11" s="47">
        <v>29048573.489470717</v>
      </c>
      <c r="C11" s="47">
        <v>27092711.011120602</v>
      </c>
      <c r="D11" s="47">
        <v>27135433.338957585</v>
      </c>
      <c r="E11" s="47">
        <v>22454480.676906008</v>
      </c>
      <c r="F11" s="47">
        <v>19429562.054161765</v>
      </c>
      <c r="G11" s="47">
        <v>18582075.858697519</v>
      </c>
      <c r="H11" s="47">
        <v>17543363.288253058</v>
      </c>
      <c r="I11" s="47">
        <v>18153001.715973862</v>
      </c>
      <c r="J11" s="47">
        <v>18187651.688928064</v>
      </c>
      <c r="K11" s="47">
        <v>18574863.480290234</v>
      </c>
      <c r="L11" s="47">
        <v>21053451.224801086</v>
      </c>
      <c r="M11" s="47">
        <v>24451591.384058606</v>
      </c>
      <c r="N11" s="220">
        <f>SUM(B11:M11)</f>
        <v>261706759.21161911</v>
      </c>
      <c r="P11" s="222"/>
      <c r="Q11" s="223"/>
    </row>
    <row r="12" spans="1:28" s="224" customFormat="1" x14ac:dyDescent="0.25">
      <c r="A12" s="104" t="s">
        <v>377</v>
      </c>
      <c r="B12" s="53">
        <v>253019664.19042614</v>
      </c>
      <c r="C12" s="53">
        <v>233190428.89868486</v>
      </c>
      <c r="D12" s="53">
        <v>247556139.42921519</v>
      </c>
      <c r="E12" s="53">
        <v>207853803.21396983</v>
      </c>
      <c r="F12" s="53">
        <v>202139425.15180105</v>
      </c>
      <c r="G12" s="53">
        <v>198723255.8512544</v>
      </c>
      <c r="H12" s="53">
        <v>196874899.72912109</v>
      </c>
      <c r="I12" s="53">
        <v>203881888.10068712</v>
      </c>
      <c r="J12" s="53">
        <v>205655656.98167974</v>
      </c>
      <c r="K12" s="53">
        <v>197889142.57358605</v>
      </c>
      <c r="L12" s="53">
        <v>211507319.81204954</v>
      </c>
      <c r="M12" s="53">
        <v>224943495.01684758</v>
      </c>
      <c r="N12" s="53">
        <f>SUM(B12:M12)</f>
        <v>2583235118.9493227</v>
      </c>
      <c r="P12" s="222"/>
      <c r="Q12" s="223"/>
      <c r="R12" s="225"/>
      <c r="S12" s="225"/>
      <c r="T12" s="225"/>
      <c r="U12" s="225"/>
      <c r="V12" s="225"/>
      <c r="W12" s="225"/>
      <c r="X12" s="225"/>
      <c r="Y12" s="225"/>
      <c r="Z12" s="225"/>
      <c r="AA12" s="225"/>
      <c r="AB12" s="225"/>
    </row>
    <row r="13" spans="1:28" x14ac:dyDescent="0.25">
      <c r="A13" s="50" t="s">
        <v>378</v>
      </c>
      <c r="B13" s="51">
        <f t="shared" ref="B13:M13" si="1">SUM(B11:B12)</f>
        <v>282068237.67989683</v>
      </c>
      <c r="C13" s="51">
        <f t="shared" si="1"/>
        <v>260283139.90980548</v>
      </c>
      <c r="D13" s="51">
        <f t="shared" si="1"/>
        <v>274691572.7681728</v>
      </c>
      <c r="E13" s="51">
        <f t="shared" si="1"/>
        <v>230308283.89087585</v>
      </c>
      <c r="F13" s="51">
        <f t="shared" si="1"/>
        <v>221568987.20596281</v>
      </c>
      <c r="G13" s="51">
        <f t="shared" si="1"/>
        <v>217305331.70995194</v>
      </c>
      <c r="H13" s="51">
        <f t="shared" si="1"/>
        <v>214418263.01737416</v>
      </c>
      <c r="I13" s="51">
        <f t="shared" si="1"/>
        <v>222034889.81666097</v>
      </c>
      <c r="J13" s="51">
        <f t="shared" si="1"/>
        <v>223843308.67060781</v>
      </c>
      <c r="K13" s="51">
        <f t="shared" si="1"/>
        <v>216464006.05387628</v>
      </c>
      <c r="L13" s="51">
        <f t="shared" si="1"/>
        <v>232560771.03685063</v>
      </c>
      <c r="M13" s="51">
        <f t="shared" si="1"/>
        <v>249395086.40090618</v>
      </c>
      <c r="N13" s="51">
        <f>SUM(B13:M13)</f>
        <v>2844941878.1609411</v>
      </c>
      <c r="P13" s="222"/>
      <c r="Q13" s="223"/>
    </row>
    <row r="14" spans="1:28" x14ac:dyDescent="0.25">
      <c r="B14" s="47"/>
      <c r="C14" s="47"/>
      <c r="D14" s="47"/>
      <c r="E14" s="47"/>
      <c r="F14" s="47"/>
      <c r="G14" s="47"/>
      <c r="H14" s="47"/>
      <c r="I14" s="47"/>
      <c r="J14" s="47"/>
      <c r="K14" s="47"/>
      <c r="L14" s="47"/>
      <c r="M14" s="47"/>
      <c r="N14" s="220"/>
      <c r="P14" s="221"/>
      <c r="Q14" s="223"/>
      <c r="R14" s="226"/>
      <c r="S14" s="226"/>
      <c r="T14" s="226"/>
      <c r="U14" s="226"/>
      <c r="V14" s="226"/>
      <c r="W14" s="226"/>
      <c r="X14" s="226"/>
      <c r="Y14" s="226"/>
      <c r="Z14" s="226"/>
      <c r="AA14" s="226"/>
      <c r="AB14" s="226"/>
    </row>
    <row r="15" spans="1:28" x14ac:dyDescent="0.25">
      <c r="A15" s="104" t="s">
        <v>379</v>
      </c>
      <c r="B15" s="47">
        <v>16006221.686035838</v>
      </c>
      <c r="C15" s="47">
        <v>14554412.09033714</v>
      </c>
      <c r="D15" s="47">
        <v>14527472.27268216</v>
      </c>
      <c r="E15" s="47">
        <v>12483089.009905124</v>
      </c>
      <c r="F15" s="47">
        <v>11376312.296633318</v>
      </c>
      <c r="G15" s="47">
        <v>10909941.663687881</v>
      </c>
      <c r="H15" s="47">
        <v>10776579.690240594</v>
      </c>
      <c r="I15" s="47">
        <v>11185678.165622167</v>
      </c>
      <c r="J15" s="47">
        <v>11294676.491838042</v>
      </c>
      <c r="K15" s="47">
        <v>11333976.883918718</v>
      </c>
      <c r="L15" s="47">
        <v>12620391.339671781</v>
      </c>
      <c r="M15" s="47">
        <v>13834955.983846942</v>
      </c>
      <c r="N15" s="220">
        <f>SUM(B15:M15)</f>
        <v>150903707.57441968</v>
      </c>
      <c r="P15" s="222"/>
      <c r="Q15" s="223"/>
    </row>
    <row r="16" spans="1:28" s="224" customFormat="1" x14ac:dyDescent="0.25">
      <c r="A16" s="104" t="s">
        <v>380</v>
      </c>
      <c r="B16" s="53">
        <v>242626190.28613469</v>
      </c>
      <c r="C16" s="53">
        <v>230308217.30686247</v>
      </c>
      <c r="D16" s="53">
        <v>253198229.93764821</v>
      </c>
      <c r="E16" s="53">
        <v>214347272.02704525</v>
      </c>
      <c r="F16" s="53">
        <v>219884906.89652354</v>
      </c>
      <c r="G16" s="53">
        <v>224936057.73829308</v>
      </c>
      <c r="H16" s="53">
        <v>221611669.57308105</v>
      </c>
      <c r="I16" s="53">
        <v>225702725.22409561</v>
      </c>
      <c r="J16" s="53">
        <v>228993036.17286181</v>
      </c>
      <c r="K16" s="53">
        <v>223853998.13960552</v>
      </c>
      <c r="L16" s="53">
        <v>226657684.893657</v>
      </c>
      <c r="M16" s="53">
        <v>237824389.41290572</v>
      </c>
      <c r="N16" s="53">
        <f>SUM(B16:M16)</f>
        <v>2749944377.6087141</v>
      </c>
      <c r="P16" s="222"/>
      <c r="Q16" s="223"/>
      <c r="R16" s="225"/>
      <c r="S16" s="225"/>
      <c r="T16" s="225"/>
      <c r="U16" s="225"/>
      <c r="V16" s="225"/>
      <c r="W16" s="225"/>
      <c r="X16" s="225"/>
      <c r="Y16" s="225"/>
      <c r="Z16" s="225"/>
      <c r="AA16" s="225"/>
      <c r="AB16" s="225"/>
    </row>
    <row r="17" spans="1:28" x14ac:dyDescent="0.25">
      <c r="A17" s="50" t="s">
        <v>381</v>
      </c>
      <c r="B17" s="51">
        <f t="shared" ref="B17:M17" si="2">SUM(B15:B16)</f>
        <v>258632411.97217053</v>
      </c>
      <c r="C17" s="51">
        <f t="shared" si="2"/>
        <v>244862629.3971996</v>
      </c>
      <c r="D17" s="51">
        <f t="shared" si="2"/>
        <v>267725702.21033037</v>
      </c>
      <c r="E17" s="51">
        <f t="shared" si="2"/>
        <v>226830361.03695038</v>
      </c>
      <c r="F17" s="51">
        <f t="shared" si="2"/>
        <v>231261219.19315684</v>
      </c>
      <c r="G17" s="51">
        <f t="shared" si="2"/>
        <v>235845999.40198097</v>
      </c>
      <c r="H17" s="51">
        <f t="shared" si="2"/>
        <v>232388249.26332164</v>
      </c>
      <c r="I17" s="51">
        <f t="shared" si="2"/>
        <v>236888403.38971779</v>
      </c>
      <c r="J17" s="51">
        <f t="shared" si="2"/>
        <v>240287712.66469985</v>
      </c>
      <c r="K17" s="51">
        <f t="shared" si="2"/>
        <v>235187975.02352422</v>
      </c>
      <c r="L17" s="51">
        <f t="shared" si="2"/>
        <v>239278076.23332879</v>
      </c>
      <c r="M17" s="51">
        <f t="shared" si="2"/>
        <v>251659345.39675266</v>
      </c>
      <c r="N17" s="51">
        <f>SUM(B17:M17)</f>
        <v>2900848085.1831341</v>
      </c>
      <c r="P17" s="222"/>
      <c r="Q17" s="223"/>
    </row>
    <row r="18" spans="1:28" x14ac:dyDescent="0.25">
      <c r="B18" s="47"/>
      <c r="C18" s="47"/>
      <c r="D18" s="47"/>
      <c r="E18" s="47"/>
      <c r="F18" s="47"/>
      <c r="G18" s="47"/>
      <c r="H18" s="47"/>
      <c r="I18" s="47"/>
      <c r="J18" s="47"/>
      <c r="K18" s="47"/>
      <c r="L18" s="47"/>
      <c r="M18" s="47"/>
      <c r="N18" s="220"/>
      <c r="P18" s="221"/>
      <c r="Q18" s="223"/>
      <c r="R18" s="226"/>
      <c r="S18" s="226"/>
      <c r="T18" s="226"/>
      <c r="U18" s="226"/>
      <c r="V18" s="226"/>
      <c r="W18" s="226"/>
      <c r="X18" s="226"/>
      <c r="Y18" s="226"/>
      <c r="Z18" s="226"/>
      <c r="AA18" s="226"/>
      <c r="AB18" s="226"/>
    </row>
    <row r="19" spans="1:28" x14ac:dyDescent="0.25">
      <c r="A19" s="104" t="s">
        <v>382</v>
      </c>
      <c r="B19" s="47">
        <v>1643408.8032395148</v>
      </c>
      <c r="C19" s="47">
        <v>1700372.9706279254</v>
      </c>
      <c r="D19" s="47">
        <v>1494877.6930536586</v>
      </c>
      <c r="E19" s="47">
        <v>1606817.6897527885</v>
      </c>
      <c r="F19" s="47">
        <v>1288714.4245565925</v>
      </c>
      <c r="G19" s="47">
        <v>1133764.5575422843</v>
      </c>
      <c r="H19" s="47">
        <v>1328844.6454669344</v>
      </c>
      <c r="I19" s="47">
        <v>1844898.4527236605</v>
      </c>
      <c r="J19" s="47">
        <v>1354276.1529763616</v>
      </c>
      <c r="K19" s="47">
        <v>1238751.456859499</v>
      </c>
      <c r="L19" s="47">
        <v>1301504.3060037459</v>
      </c>
      <c r="M19" s="47">
        <v>1461447.869894943</v>
      </c>
      <c r="N19" s="220">
        <f>SUM(B19:M19)</f>
        <v>17397679.022697907</v>
      </c>
      <c r="P19" s="222"/>
      <c r="Q19" s="223"/>
    </row>
    <row r="20" spans="1:28" s="224" customFormat="1" x14ac:dyDescent="0.25">
      <c r="A20" s="104" t="s">
        <v>383</v>
      </c>
      <c r="B20" s="53">
        <v>157923417.99632317</v>
      </c>
      <c r="C20" s="53">
        <v>151880322.79051653</v>
      </c>
      <c r="D20" s="53">
        <v>163321701.40747863</v>
      </c>
      <c r="E20" s="53">
        <v>145098589.53975004</v>
      </c>
      <c r="F20" s="53">
        <v>150260639.38993186</v>
      </c>
      <c r="G20" s="53">
        <v>154755153.14708531</v>
      </c>
      <c r="H20" s="53">
        <v>153969356.6079337</v>
      </c>
      <c r="I20" s="53">
        <v>159804774.5672541</v>
      </c>
      <c r="J20" s="53">
        <v>160036537.2423524</v>
      </c>
      <c r="K20" s="53">
        <v>154219237.44256884</v>
      </c>
      <c r="L20" s="53">
        <v>150530992.22768667</v>
      </c>
      <c r="M20" s="53">
        <v>152590807.18539104</v>
      </c>
      <c r="N20" s="53">
        <f>SUM(B20:M20)</f>
        <v>1854391529.5442722</v>
      </c>
      <c r="P20" s="222"/>
      <c r="Q20" s="223"/>
      <c r="R20" s="225"/>
      <c r="S20" s="225"/>
      <c r="T20" s="225"/>
      <c r="U20" s="225"/>
      <c r="V20" s="225"/>
      <c r="W20" s="225"/>
      <c r="X20" s="225"/>
      <c r="Y20" s="225"/>
      <c r="Z20" s="225"/>
      <c r="AA20" s="225"/>
      <c r="AB20" s="225"/>
    </row>
    <row r="21" spans="1:28" x14ac:dyDescent="0.25">
      <c r="A21" s="50" t="s">
        <v>384</v>
      </c>
      <c r="B21" s="51">
        <f t="shared" ref="B21:M21" si="3">SUM(B19:B20)</f>
        <v>159566826.79956269</v>
      </c>
      <c r="C21" s="51">
        <f t="shared" si="3"/>
        <v>153580695.76114446</v>
      </c>
      <c r="D21" s="51">
        <f t="shared" si="3"/>
        <v>164816579.10053229</v>
      </c>
      <c r="E21" s="51">
        <f t="shared" si="3"/>
        <v>146705407.22950283</v>
      </c>
      <c r="F21" s="51">
        <f t="shared" si="3"/>
        <v>151549353.81448844</v>
      </c>
      <c r="G21" s="51">
        <f t="shared" si="3"/>
        <v>155888917.7046276</v>
      </c>
      <c r="H21" s="51">
        <f t="shared" si="3"/>
        <v>155298201.25340062</v>
      </c>
      <c r="I21" s="51">
        <f t="shared" si="3"/>
        <v>161649673.01997775</v>
      </c>
      <c r="J21" s="51">
        <f t="shared" si="3"/>
        <v>161390813.39532876</v>
      </c>
      <c r="K21" s="51">
        <f t="shared" si="3"/>
        <v>155457988.89942834</v>
      </c>
      <c r="L21" s="51">
        <f t="shared" si="3"/>
        <v>151832496.53369042</v>
      </c>
      <c r="M21" s="51">
        <f t="shared" si="3"/>
        <v>154052255.05528599</v>
      </c>
      <c r="N21" s="51">
        <f>SUM(B21:M21)</f>
        <v>1871789208.5669703</v>
      </c>
      <c r="P21" s="222"/>
      <c r="Q21" s="223"/>
    </row>
    <row r="22" spans="1:28" x14ac:dyDescent="0.25">
      <c r="B22" s="47"/>
      <c r="C22" s="47"/>
      <c r="D22" s="47"/>
      <c r="E22" s="47"/>
      <c r="F22" s="47"/>
      <c r="G22" s="47"/>
      <c r="H22" s="47"/>
      <c r="I22" s="47"/>
      <c r="J22" s="47"/>
      <c r="K22" s="47"/>
      <c r="L22" s="47"/>
      <c r="M22" s="47"/>
      <c r="N22" s="220"/>
      <c r="P22" s="221"/>
      <c r="Q22" s="223"/>
      <c r="R22" s="226"/>
      <c r="S22" s="226"/>
      <c r="T22" s="226"/>
      <c r="U22" s="226"/>
      <c r="V22" s="226"/>
      <c r="W22" s="226"/>
      <c r="X22" s="226"/>
      <c r="Y22" s="226"/>
      <c r="Z22" s="226"/>
      <c r="AA22" s="226"/>
      <c r="AB22" s="226"/>
    </row>
    <row r="23" spans="1:28" x14ac:dyDescent="0.25">
      <c r="A23" s="104" t="s">
        <v>385</v>
      </c>
      <c r="B23" s="47">
        <v>3207751.6263176808</v>
      </c>
      <c r="C23" s="47">
        <v>3212772.7571871318</v>
      </c>
      <c r="D23" s="47">
        <v>3338472.3302491535</v>
      </c>
      <c r="E23" s="47">
        <v>2790093.047453701</v>
      </c>
      <c r="F23" s="47">
        <v>2543611.0989926946</v>
      </c>
      <c r="G23" s="47">
        <v>2368610.9838132737</v>
      </c>
      <c r="H23" s="47">
        <v>2320022.7203490054</v>
      </c>
      <c r="I23" s="47">
        <v>2221833.3105481104</v>
      </c>
      <c r="J23" s="47">
        <v>2355328.7301695701</v>
      </c>
      <c r="K23" s="47">
        <v>2389512.2268790691</v>
      </c>
      <c r="L23" s="47">
        <v>2485704.393243297</v>
      </c>
      <c r="M23" s="47">
        <v>2772832.3465231792</v>
      </c>
      <c r="N23" s="220">
        <f>SUM(B23:M23)</f>
        <v>32006545.571725868</v>
      </c>
      <c r="P23" s="222"/>
      <c r="Q23" s="223"/>
    </row>
    <row r="24" spans="1:28" s="224" customFormat="1" x14ac:dyDescent="0.25">
      <c r="A24" s="104" t="s">
        <v>386</v>
      </c>
      <c r="B24" s="53">
        <v>106810964.96045849</v>
      </c>
      <c r="C24" s="53">
        <v>109535645.65637967</v>
      </c>
      <c r="D24" s="53">
        <v>113105722.42964263</v>
      </c>
      <c r="E24" s="53">
        <v>107484890.68363167</v>
      </c>
      <c r="F24" s="53">
        <v>104923492.17517577</v>
      </c>
      <c r="G24" s="53">
        <v>108043185.79290642</v>
      </c>
      <c r="H24" s="53">
        <v>99300732.184980899</v>
      </c>
      <c r="I24" s="53">
        <v>109274124.54784101</v>
      </c>
      <c r="J24" s="53">
        <v>106753155.98269022</v>
      </c>
      <c r="K24" s="53">
        <v>109530558.52419171</v>
      </c>
      <c r="L24" s="53">
        <v>101327757.70293364</v>
      </c>
      <c r="M24" s="53">
        <v>105113610.25952415</v>
      </c>
      <c r="N24" s="53">
        <f>SUM(B24:M24)</f>
        <v>1281203840.9003561</v>
      </c>
      <c r="P24" s="222"/>
      <c r="Q24" s="223"/>
    </row>
    <row r="25" spans="1:28" x14ac:dyDescent="0.25">
      <c r="A25" s="50" t="s">
        <v>387</v>
      </c>
      <c r="B25" s="51">
        <f t="shared" ref="B25:M25" si="4">SUM(B23:B24)</f>
        <v>110018716.58677617</v>
      </c>
      <c r="C25" s="51">
        <f t="shared" si="4"/>
        <v>112748418.4135668</v>
      </c>
      <c r="D25" s="51">
        <f t="shared" si="4"/>
        <v>116444194.75989179</v>
      </c>
      <c r="E25" s="51">
        <f t="shared" si="4"/>
        <v>110274983.73108537</v>
      </c>
      <c r="F25" s="51">
        <f t="shared" si="4"/>
        <v>107467103.27416846</v>
      </c>
      <c r="G25" s="51">
        <f t="shared" si="4"/>
        <v>110411796.77671969</v>
      </c>
      <c r="H25" s="51">
        <f t="shared" si="4"/>
        <v>101620754.9053299</v>
      </c>
      <c r="I25" s="51">
        <f t="shared" si="4"/>
        <v>111495957.85838912</v>
      </c>
      <c r="J25" s="51">
        <f t="shared" si="4"/>
        <v>109108484.71285978</v>
      </c>
      <c r="K25" s="51">
        <f t="shared" si="4"/>
        <v>111920070.75107078</v>
      </c>
      <c r="L25" s="51">
        <f t="shared" si="4"/>
        <v>103813462.09617694</v>
      </c>
      <c r="M25" s="51">
        <f t="shared" si="4"/>
        <v>107886442.60604733</v>
      </c>
      <c r="N25" s="51">
        <f>SUM(N23:N24)</f>
        <v>1313210386.4720819</v>
      </c>
      <c r="P25" s="222"/>
      <c r="Q25" s="223"/>
    </row>
    <row r="26" spans="1:28" x14ac:dyDescent="0.25">
      <c r="B26" s="47"/>
      <c r="C26" s="47"/>
      <c r="D26" s="47"/>
      <c r="E26" s="47"/>
      <c r="F26" s="47"/>
      <c r="G26" s="47"/>
      <c r="H26" s="47"/>
      <c r="I26" s="47"/>
      <c r="J26" s="47"/>
      <c r="K26" s="47"/>
      <c r="L26" s="47"/>
      <c r="M26" s="47"/>
      <c r="N26" s="220"/>
      <c r="P26" s="221"/>
      <c r="Q26" s="223"/>
    </row>
    <row r="27" spans="1:28" x14ac:dyDescent="0.25">
      <c r="A27" s="50" t="s">
        <v>388</v>
      </c>
      <c r="B27" s="47">
        <v>261450.65400000001</v>
      </c>
      <c r="C27" s="47">
        <v>230414.712</v>
      </c>
      <c r="D27" s="47">
        <v>250140.027</v>
      </c>
      <c r="E27" s="47">
        <v>243224.34299999999</v>
      </c>
      <c r="F27" s="47">
        <v>403861.72200000001</v>
      </c>
      <c r="G27" s="47">
        <v>1045681.6638982329</v>
      </c>
      <c r="H27" s="47">
        <v>2328156.7911858237</v>
      </c>
      <c r="I27" s="47">
        <v>3992407.1712656985</v>
      </c>
      <c r="J27" s="47">
        <v>3525454.561617746</v>
      </c>
      <c r="K27" s="47">
        <v>1543509.81</v>
      </c>
      <c r="L27" s="47">
        <v>346375.08299999998</v>
      </c>
      <c r="M27" s="47">
        <v>205569.367</v>
      </c>
      <c r="N27" s="220">
        <f t="shared" ref="N27:N30" si="5">SUM(B27:M27)</f>
        <v>14376245.905967504</v>
      </c>
      <c r="P27" s="222"/>
      <c r="Q27" s="223"/>
    </row>
    <row r="28" spans="1:28" x14ac:dyDescent="0.25">
      <c r="A28" s="50" t="s">
        <v>389</v>
      </c>
      <c r="B28" s="47">
        <v>56535826.724061377</v>
      </c>
      <c r="C28" s="47">
        <v>49768077.763657287</v>
      </c>
      <c r="D28" s="47">
        <v>51883938.3625369</v>
      </c>
      <c r="E28" s="47">
        <v>46552219.153936379</v>
      </c>
      <c r="F28" s="47">
        <v>46341976.790178865</v>
      </c>
      <c r="G28" s="47">
        <v>50158845.914856829</v>
      </c>
      <c r="H28" s="47">
        <v>49870083.449338317</v>
      </c>
      <c r="I28" s="47">
        <v>49047738.409360357</v>
      </c>
      <c r="J28" s="47">
        <v>49884119.088857777</v>
      </c>
      <c r="K28" s="47">
        <v>48663657.419437096</v>
      </c>
      <c r="L28" s="47">
        <v>42306826.226782486</v>
      </c>
      <c r="M28" s="47">
        <v>48008249.539280318</v>
      </c>
      <c r="N28" s="220">
        <f t="shared" si="5"/>
        <v>589021558.84228396</v>
      </c>
      <c r="P28" s="222"/>
      <c r="Q28" s="223"/>
    </row>
    <row r="29" spans="1:28" s="64" customFormat="1" x14ac:dyDescent="0.25">
      <c r="A29" s="227" t="s">
        <v>390</v>
      </c>
      <c r="B29" s="47">
        <v>13164973.711563468</v>
      </c>
      <c r="C29" s="47">
        <v>15946938.001801016</v>
      </c>
      <c r="D29" s="47">
        <v>17571955.324937694</v>
      </c>
      <c r="E29" s="47">
        <v>12359719.531756025</v>
      </c>
      <c r="F29" s="47">
        <v>10076522.178438982</v>
      </c>
      <c r="G29" s="47">
        <v>8777983.3408971783</v>
      </c>
      <c r="H29" s="47">
        <v>6487316.735755275</v>
      </c>
      <c r="I29" s="47">
        <v>4976338.2230755351</v>
      </c>
      <c r="J29" s="47">
        <v>5677747.8044299232</v>
      </c>
      <c r="K29" s="47">
        <v>7995411.0430061752</v>
      </c>
      <c r="L29" s="47">
        <v>10218285.767696336</v>
      </c>
      <c r="M29" s="47">
        <v>12251337.880011858</v>
      </c>
      <c r="N29" s="177">
        <f t="shared" si="5"/>
        <v>125504529.54336946</v>
      </c>
      <c r="P29" s="222"/>
      <c r="Q29" s="223"/>
    </row>
    <row r="30" spans="1:28" x14ac:dyDescent="0.25">
      <c r="A30" s="50" t="s">
        <v>391</v>
      </c>
      <c r="B30" s="47">
        <v>787683.53272215975</v>
      </c>
      <c r="C30" s="47">
        <v>1263923.8242125495</v>
      </c>
      <c r="D30" s="47">
        <v>960067.56648471381</v>
      </c>
      <c r="E30" s="47">
        <v>790557.73014668189</v>
      </c>
      <c r="F30" s="47">
        <v>634379.45705192268</v>
      </c>
      <c r="G30" s="47">
        <v>445698.27005824522</v>
      </c>
      <c r="H30" s="47">
        <v>319578.3711874641</v>
      </c>
      <c r="I30" s="47">
        <v>274103.55462205806</v>
      </c>
      <c r="J30" s="47">
        <v>264549.5264679463</v>
      </c>
      <c r="K30" s="47">
        <v>353623.56968107546</v>
      </c>
      <c r="L30" s="47">
        <v>566991.11948924279</v>
      </c>
      <c r="M30" s="47">
        <v>783326.56778126454</v>
      </c>
      <c r="N30" s="220">
        <f t="shared" si="5"/>
        <v>7444483.0899053244</v>
      </c>
      <c r="P30" s="222"/>
      <c r="Q30" s="223"/>
    </row>
    <row r="31" spans="1:28" x14ac:dyDescent="0.25">
      <c r="B31" s="47"/>
      <c r="C31" s="47"/>
      <c r="D31" s="47"/>
      <c r="E31" s="47"/>
      <c r="F31" s="47"/>
      <c r="G31" s="47"/>
      <c r="H31" s="47"/>
      <c r="I31" s="47"/>
      <c r="J31" s="47"/>
      <c r="K31" s="47"/>
      <c r="L31" s="47"/>
      <c r="M31" s="47"/>
      <c r="N31" s="47"/>
      <c r="P31" s="221"/>
      <c r="Q31" s="223"/>
    </row>
    <row r="32" spans="1:28" x14ac:dyDescent="0.25">
      <c r="A32" s="50" t="s">
        <v>84</v>
      </c>
      <c r="B32" s="51">
        <f t="shared" ref="B32:N32" si="6">SUM(B9,B13,B17,B21,B25,B27:B30)</f>
        <v>2191007349.0492263</v>
      </c>
      <c r="C32" s="51">
        <f t="shared" si="6"/>
        <v>1988139516.0766177</v>
      </c>
      <c r="D32" s="51">
        <f t="shared" si="6"/>
        <v>2075782858.662293</v>
      </c>
      <c r="E32" s="51">
        <f t="shared" si="6"/>
        <v>1695396185.3646829</v>
      </c>
      <c r="F32" s="51">
        <f t="shared" si="6"/>
        <v>1571704391.1914868</v>
      </c>
      <c r="G32" s="51">
        <f t="shared" si="6"/>
        <v>1478564469.6037734</v>
      </c>
      <c r="H32" s="51">
        <f t="shared" si="6"/>
        <v>1421405117.2634416</v>
      </c>
      <c r="I32" s="51">
        <f t="shared" si="6"/>
        <v>1449173165.297596</v>
      </c>
      <c r="J32" s="51">
        <f t="shared" si="6"/>
        <v>1475435784.1144893</v>
      </c>
      <c r="K32" s="51">
        <f t="shared" si="6"/>
        <v>1496792902.202034</v>
      </c>
      <c r="L32" s="51">
        <f t="shared" si="6"/>
        <v>1709907442.8140571</v>
      </c>
      <c r="M32" s="51">
        <f t="shared" si="6"/>
        <v>1917721214.6008003</v>
      </c>
      <c r="N32" s="51">
        <f t="shared" si="6"/>
        <v>20471030396.240498</v>
      </c>
      <c r="O32" s="47"/>
      <c r="P32" s="222"/>
      <c r="Q32" s="223"/>
    </row>
    <row r="33" spans="1:16" x14ac:dyDescent="0.25">
      <c r="A33" s="50"/>
      <c r="B33" s="47"/>
      <c r="C33" s="47"/>
      <c r="D33" s="47"/>
      <c r="E33" s="47"/>
      <c r="F33" s="47"/>
      <c r="G33" s="47"/>
      <c r="H33" s="47"/>
      <c r="I33" s="47"/>
      <c r="J33" s="47"/>
      <c r="K33" s="47"/>
      <c r="L33" s="47"/>
      <c r="M33" s="47"/>
      <c r="N33" s="47"/>
      <c r="O33" s="47"/>
    </row>
    <row r="34" spans="1:16" x14ac:dyDescent="0.25">
      <c r="A34" s="46" t="s">
        <v>392</v>
      </c>
      <c r="B34" s="49">
        <v>-4.6113563350169584E-2</v>
      </c>
      <c r="C34" s="49">
        <v>-2.5754953220444077E-2</v>
      </c>
      <c r="D34" s="49">
        <v>-4.0435389028159463E-3</v>
      </c>
      <c r="E34" s="49">
        <v>6.1913448051895692E-3</v>
      </c>
      <c r="F34" s="49">
        <v>-2.9847861631170369E-3</v>
      </c>
      <c r="G34" s="49">
        <v>-5.0139554178950663E-3</v>
      </c>
      <c r="H34" s="49">
        <v>-6.8862058420220418E-3</v>
      </c>
      <c r="I34" s="49">
        <v>-3.3628423991421519E-2</v>
      </c>
      <c r="J34" s="49">
        <v>-9.4504103062819089E-3</v>
      </c>
      <c r="K34" s="49">
        <v>-1.1291794082005646E-3</v>
      </c>
      <c r="L34" s="49">
        <v>1.1335666977654313E-2</v>
      </c>
      <c r="M34" s="49">
        <v>-1.2905339040311214E-2</v>
      </c>
      <c r="N34" s="49">
        <v>-1.2093143111389426E-2</v>
      </c>
      <c r="P34" s="228"/>
    </row>
    <row r="35" spans="1:16" x14ac:dyDescent="0.25">
      <c r="B35" s="47"/>
      <c r="C35" s="47"/>
      <c r="D35" s="47"/>
      <c r="E35" s="47"/>
      <c r="F35" s="47"/>
      <c r="G35" s="47"/>
      <c r="H35" s="47"/>
      <c r="I35" s="47"/>
      <c r="J35" s="47"/>
      <c r="K35" s="47"/>
      <c r="L35" s="47"/>
      <c r="M35" s="47"/>
      <c r="N35" s="47"/>
    </row>
    <row r="36" spans="1:16" x14ac:dyDescent="0.25">
      <c r="A36" s="218" t="s">
        <v>393</v>
      </c>
      <c r="B36" s="47"/>
      <c r="C36" s="47"/>
      <c r="D36" s="47"/>
      <c r="E36" s="47"/>
      <c r="F36" s="47"/>
      <c r="G36" s="47"/>
      <c r="H36" s="47"/>
      <c r="I36" s="47"/>
      <c r="J36" s="47"/>
      <c r="K36" s="47"/>
      <c r="L36" s="47"/>
      <c r="M36" s="47"/>
      <c r="N36" s="47"/>
    </row>
    <row r="37" spans="1:16" x14ac:dyDescent="0.25">
      <c r="A37" s="215" t="s">
        <v>373</v>
      </c>
      <c r="B37" s="219">
        <f t="shared" ref="B37:M37" si="7">B7</f>
        <v>42736</v>
      </c>
      <c r="C37" s="219">
        <f t="shared" si="7"/>
        <v>42767</v>
      </c>
      <c r="D37" s="219">
        <f t="shared" si="7"/>
        <v>42795</v>
      </c>
      <c r="E37" s="219">
        <f t="shared" si="7"/>
        <v>42826</v>
      </c>
      <c r="F37" s="219">
        <f t="shared" si="7"/>
        <v>42856</v>
      </c>
      <c r="G37" s="219">
        <f t="shared" si="7"/>
        <v>42887</v>
      </c>
      <c r="H37" s="219">
        <f t="shared" si="7"/>
        <v>42917</v>
      </c>
      <c r="I37" s="219">
        <f t="shared" si="7"/>
        <v>42948</v>
      </c>
      <c r="J37" s="219">
        <f t="shared" si="7"/>
        <v>42979</v>
      </c>
      <c r="K37" s="219">
        <f t="shared" si="7"/>
        <v>43009</v>
      </c>
      <c r="L37" s="219">
        <f t="shared" si="7"/>
        <v>43040</v>
      </c>
      <c r="M37" s="219">
        <f t="shared" si="7"/>
        <v>43070</v>
      </c>
      <c r="N37" s="45" t="s">
        <v>374</v>
      </c>
    </row>
    <row r="38" spans="1:16" x14ac:dyDescent="0.25">
      <c r="A38" s="50" t="s">
        <v>123</v>
      </c>
      <c r="B38" s="47">
        <v>6167178.5480000004</v>
      </c>
      <c r="C38" s="47">
        <v>6496896.8389999997</v>
      </c>
      <c r="D38" s="47">
        <v>6381715.2470000004</v>
      </c>
      <c r="E38" s="47">
        <v>5869486.3530000001</v>
      </c>
      <c r="F38" s="47">
        <v>6417645.8229999999</v>
      </c>
      <c r="G38" s="47">
        <v>5948139.5710000005</v>
      </c>
      <c r="H38" s="47">
        <v>5603974.716</v>
      </c>
      <c r="I38" s="47">
        <v>6166496.4989999998</v>
      </c>
      <c r="J38" s="47">
        <v>5741176.2850000001</v>
      </c>
      <c r="K38" s="47">
        <v>6157825.6359999999</v>
      </c>
      <c r="L38" s="47">
        <v>5712703.4900000002</v>
      </c>
      <c r="M38" s="47">
        <v>6172147.8329999996</v>
      </c>
      <c r="N38" s="47">
        <f>SUM(B38:M38)</f>
        <v>72835386.840000004</v>
      </c>
    </row>
    <row r="39" spans="1:16" x14ac:dyDescent="0.25">
      <c r="A39" s="50" t="s">
        <v>394</v>
      </c>
      <c r="B39" s="47">
        <v>44941413.318000004</v>
      </c>
      <c r="C39" s="47">
        <v>57077216.847000003</v>
      </c>
      <c r="D39" s="47">
        <v>47641471.173</v>
      </c>
      <c r="E39" s="47">
        <v>53676137.343000002</v>
      </c>
      <c r="F39" s="47">
        <v>49111634.311999999</v>
      </c>
      <c r="G39" s="47">
        <v>52102885.515000001</v>
      </c>
      <c r="H39" s="47">
        <v>50982145.237999998</v>
      </c>
      <c r="I39" s="47">
        <v>55577022.233000003</v>
      </c>
      <c r="J39" s="47">
        <v>55220358.689999998</v>
      </c>
      <c r="K39" s="47">
        <v>53158183.479000002</v>
      </c>
      <c r="L39" s="47">
        <v>55187671.693000004</v>
      </c>
      <c r="M39" s="47">
        <v>49183661.733000003</v>
      </c>
      <c r="N39" s="47">
        <f>SUM(B39:M39)</f>
        <v>623859801.574</v>
      </c>
    </row>
    <row r="40" spans="1:16" x14ac:dyDescent="0.25">
      <c r="A40" s="50" t="s">
        <v>395</v>
      </c>
      <c r="B40" s="47">
        <v>2400</v>
      </c>
      <c r="C40" s="47">
        <v>3600</v>
      </c>
      <c r="D40" s="47">
        <v>3000</v>
      </c>
      <c r="E40" s="47">
        <v>2400</v>
      </c>
      <c r="F40" s="47">
        <v>3000</v>
      </c>
      <c r="G40" s="47">
        <v>442800</v>
      </c>
      <c r="H40" s="47">
        <v>526200</v>
      </c>
      <c r="I40" s="47">
        <v>1019400</v>
      </c>
      <c r="J40" s="47">
        <v>791400</v>
      </c>
      <c r="K40" s="47">
        <v>672600</v>
      </c>
      <c r="L40" s="47">
        <v>325800</v>
      </c>
      <c r="M40" s="47">
        <v>3000</v>
      </c>
      <c r="N40" s="47">
        <f>SUM(B40:M40)</f>
        <v>3795600</v>
      </c>
    </row>
    <row r="41" spans="1:16" x14ac:dyDescent="0.25">
      <c r="A41" s="50"/>
      <c r="B41" s="47"/>
      <c r="C41" s="47"/>
      <c r="D41" s="47"/>
      <c r="E41" s="47"/>
      <c r="F41" s="47"/>
      <c r="G41" s="47"/>
      <c r="H41" s="47"/>
      <c r="I41" s="47"/>
      <c r="J41" s="47"/>
      <c r="K41" s="47"/>
      <c r="L41" s="47"/>
      <c r="M41" s="47"/>
      <c r="N41" s="47"/>
    </row>
    <row r="42" spans="1:16" x14ac:dyDescent="0.25">
      <c r="A42" s="50" t="s">
        <v>84</v>
      </c>
      <c r="B42" s="51">
        <f t="shared" ref="B42:N42" si="8">SUM(B38:B40)</f>
        <v>51110991.866000004</v>
      </c>
      <c r="C42" s="51">
        <f t="shared" si="8"/>
        <v>63577713.686000004</v>
      </c>
      <c r="D42" s="51">
        <f t="shared" si="8"/>
        <v>54026186.420000002</v>
      </c>
      <c r="E42" s="51">
        <f t="shared" si="8"/>
        <v>59548023.696000002</v>
      </c>
      <c r="F42" s="51">
        <f t="shared" si="8"/>
        <v>55532280.134999998</v>
      </c>
      <c r="G42" s="51">
        <f t="shared" si="8"/>
        <v>58493825.086000003</v>
      </c>
      <c r="H42" s="51">
        <f t="shared" si="8"/>
        <v>57112319.953999996</v>
      </c>
      <c r="I42" s="51">
        <f t="shared" si="8"/>
        <v>62762918.732000001</v>
      </c>
      <c r="J42" s="51">
        <f t="shared" si="8"/>
        <v>61752934.974999994</v>
      </c>
      <c r="K42" s="51">
        <f t="shared" si="8"/>
        <v>59988609.115000002</v>
      </c>
      <c r="L42" s="51">
        <f t="shared" si="8"/>
        <v>61226175.183000006</v>
      </c>
      <c r="M42" s="51">
        <f t="shared" si="8"/>
        <v>55358809.566</v>
      </c>
      <c r="N42" s="51">
        <f t="shared" si="8"/>
        <v>700490788.41400003</v>
      </c>
    </row>
    <row r="43" spans="1:16" x14ac:dyDescent="0.25">
      <c r="B43" s="47"/>
      <c r="C43" s="47"/>
      <c r="D43" s="47"/>
      <c r="E43" s="47"/>
      <c r="F43" s="47"/>
      <c r="G43" s="47"/>
      <c r="H43" s="47"/>
      <c r="I43" s="47"/>
      <c r="J43" s="47"/>
      <c r="K43" s="47"/>
      <c r="L43" s="47"/>
      <c r="M43" s="47"/>
      <c r="N43" s="47"/>
    </row>
    <row r="44" spans="1:16" x14ac:dyDescent="0.25">
      <c r="B44" s="47"/>
      <c r="C44" s="47"/>
      <c r="D44" s="47"/>
      <c r="E44" s="47"/>
      <c r="F44" s="47"/>
      <c r="G44" s="47"/>
      <c r="H44" s="47"/>
      <c r="I44" s="47"/>
      <c r="J44" s="47"/>
      <c r="K44" s="47"/>
      <c r="L44" s="47"/>
      <c r="M44" s="47"/>
      <c r="N44" s="47"/>
    </row>
    <row r="45" spans="1:16" s="87" customFormat="1" ht="13.8" thickBot="1" x14ac:dyDescent="0.3">
      <c r="A45" s="229" t="s">
        <v>396</v>
      </c>
      <c r="B45" s="52">
        <f t="shared" ref="B45:N45" si="9">B42+B32</f>
        <v>2242118340.9152265</v>
      </c>
      <c r="C45" s="52">
        <f t="shared" si="9"/>
        <v>2051717229.7626178</v>
      </c>
      <c r="D45" s="52">
        <f t="shared" si="9"/>
        <v>2129809045.082293</v>
      </c>
      <c r="E45" s="52">
        <f t="shared" si="9"/>
        <v>1754944209.060683</v>
      </c>
      <c r="F45" s="52">
        <f t="shared" si="9"/>
        <v>1627236671.3264868</v>
      </c>
      <c r="G45" s="52">
        <f t="shared" si="9"/>
        <v>1537058294.6897733</v>
      </c>
      <c r="H45" s="52">
        <f t="shared" si="9"/>
        <v>1478517437.2174416</v>
      </c>
      <c r="I45" s="52">
        <f t="shared" si="9"/>
        <v>1511936084.0295961</v>
      </c>
      <c r="J45" s="52">
        <f t="shared" si="9"/>
        <v>1537188719.0894892</v>
      </c>
      <c r="K45" s="52">
        <f t="shared" si="9"/>
        <v>1556781511.317034</v>
      </c>
      <c r="L45" s="52">
        <f t="shared" si="9"/>
        <v>1771133617.9970572</v>
      </c>
      <c r="M45" s="52">
        <f t="shared" si="9"/>
        <v>1973080024.1668003</v>
      </c>
      <c r="N45" s="52">
        <f t="shared" si="9"/>
        <v>21171521184.654499</v>
      </c>
    </row>
    <row r="46" spans="1:16" ht="15.6" thickTop="1" x14ac:dyDescent="0.4">
      <c r="B46" s="230"/>
      <c r="C46" s="230"/>
      <c r="D46" s="230"/>
      <c r="E46" s="230"/>
      <c r="F46" s="230"/>
      <c r="G46" s="230"/>
      <c r="H46" s="230"/>
      <c r="I46" s="230"/>
      <c r="J46" s="230"/>
      <c r="K46" s="230"/>
      <c r="L46" s="230"/>
      <c r="M46" s="230"/>
      <c r="N46" s="230"/>
    </row>
    <row r="47" spans="1:16" x14ac:dyDescent="0.25">
      <c r="B47" s="47"/>
      <c r="C47" s="47"/>
      <c r="D47" s="47"/>
      <c r="E47" s="47"/>
      <c r="F47" s="47"/>
      <c r="G47" s="47"/>
      <c r="H47" s="47"/>
      <c r="I47" s="47"/>
    </row>
    <row r="48" spans="1:16" x14ac:dyDescent="0.25">
      <c r="B48" s="47"/>
      <c r="C48" s="47"/>
      <c r="D48" s="47"/>
      <c r="E48" s="47"/>
      <c r="F48" s="47"/>
      <c r="G48" s="47"/>
      <c r="H48" s="47"/>
      <c r="I48" s="47"/>
    </row>
    <row r="49" spans="2:9" x14ac:dyDescent="0.25">
      <c r="B49" s="47"/>
      <c r="C49" s="47"/>
      <c r="D49" s="47"/>
      <c r="E49" s="47"/>
      <c r="F49" s="47"/>
      <c r="G49" s="47"/>
      <c r="H49" s="47"/>
      <c r="I49" s="47"/>
    </row>
    <row r="50" spans="2:9" x14ac:dyDescent="0.25">
      <c r="B50" s="47"/>
      <c r="C50" s="47"/>
      <c r="D50" s="47"/>
      <c r="E50" s="47"/>
      <c r="F50" s="47"/>
      <c r="G50" s="47"/>
      <c r="H50" s="47"/>
      <c r="I50" s="47"/>
    </row>
    <row r="51" spans="2:9" x14ac:dyDescent="0.25">
      <c r="B51" s="47"/>
      <c r="C51" s="47"/>
      <c r="D51" s="47"/>
      <c r="E51" s="47"/>
      <c r="F51" s="47"/>
      <c r="G51" s="47"/>
      <c r="H51" s="47"/>
      <c r="I51" s="47"/>
    </row>
    <row r="52" spans="2:9" x14ac:dyDescent="0.25">
      <c r="B52" s="47"/>
      <c r="C52" s="47"/>
      <c r="D52" s="47"/>
      <c r="E52" s="47"/>
      <c r="F52" s="47"/>
      <c r="G52" s="47"/>
      <c r="H52" s="47"/>
      <c r="I52" s="47"/>
    </row>
    <row r="54" spans="2:9" x14ac:dyDescent="0.25">
      <c r="B54" s="47"/>
      <c r="C54" s="47"/>
      <c r="D54" s="47"/>
      <c r="E54" s="47"/>
      <c r="F54" s="47"/>
      <c r="G54" s="47"/>
      <c r="H54" s="47"/>
      <c r="I54" s="47"/>
    </row>
    <row r="55" spans="2:9" x14ac:dyDescent="0.25">
      <c r="B55" s="47"/>
      <c r="C55" s="47"/>
      <c r="D55" s="47"/>
      <c r="E55" s="47"/>
      <c r="F55" s="47"/>
      <c r="G55" s="47"/>
      <c r="H55" s="47"/>
      <c r="I55" s="47"/>
    </row>
  </sheetData>
  <printOptions horizontalCentered="1"/>
  <pageMargins left="0.75" right="0.75" top="1" bottom="1" header="0.5" footer="0.5"/>
  <pageSetup scale="51" orientation="landscape" r:id="rId1"/>
  <headerFooter alignWithMargins="0">
    <oddHeader>&amp;RAdvice No. 2018-xx
Workpaper No. 23</oddHeader>
    <oddFooter xml:space="preserve">&amp;L&amp;F 
&amp;A&amp;R&amp;D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U41"/>
  <sheetViews>
    <sheetView showGridLines="0" zoomScaleNormal="100" workbookViewId="0">
      <selection activeCell="C48" sqref="C48"/>
    </sheetView>
  </sheetViews>
  <sheetFormatPr defaultColWidth="8.88671875" defaultRowHeight="13.2" x14ac:dyDescent="0.25"/>
  <cols>
    <col min="1" max="1" width="5.33203125" style="118" customWidth="1"/>
    <col min="2" max="2" width="34.109375" style="118" bestFit="1" customWidth="1"/>
    <col min="3" max="3" width="15.33203125" style="118" customWidth="1"/>
    <col min="4" max="4" width="3.33203125" style="118" customWidth="1"/>
    <col min="5" max="7" width="15.33203125" style="118" customWidth="1"/>
    <col min="8" max="8" width="14" style="118" customWidth="1"/>
    <col min="9" max="9" width="14.33203125" style="118" customWidth="1"/>
    <col min="10" max="10" width="11.88671875" style="118" customWidth="1"/>
    <col min="11" max="11" width="14.44140625" style="118" customWidth="1"/>
    <col min="12" max="12" width="12.5546875" style="118" customWidth="1"/>
    <col min="13" max="15" width="15.33203125" style="118" customWidth="1"/>
    <col min="16" max="16" width="12.44140625" style="118" customWidth="1"/>
    <col min="17" max="17" width="15.33203125" style="118" customWidth="1"/>
    <col min="18" max="16384" width="8.88671875" style="118"/>
  </cols>
  <sheetData>
    <row r="1" spans="1:21" x14ac:dyDescent="0.25">
      <c r="A1" s="498" t="s">
        <v>0</v>
      </c>
      <c r="B1" s="498"/>
      <c r="C1" s="498"/>
      <c r="D1" s="498"/>
      <c r="E1" s="498"/>
      <c r="F1" s="498"/>
      <c r="G1" s="498"/>
      <c r="H1" s="498"/>
      <c r="I1" s="498"/>
      <c r="J1" s="498"/>
      <c r="K1" s="498"/>
      <c r="L1" s="498"/>
      <c r="M1" s="498"/>
      <c r="N1" s="498"/>
      <c r="O1" s="498"/>
      <c r="P1" s="498"/>
      <c r="Q1" s="498"/>
    </row>
    <row r="2" spans="1:21" x14ac:dyDescent="0.25">
      <c r="A2" s="498" t="s">
        <v>206</v>
      </c>
      <c r="B2" s="498"/>
      <c r="C2" s="498"/>
      <c r="D2" s="498"/>
      <c r="E2" s="498"/>
      <c r="F2" s="498"/>
      <c r="G2" s="498"/>
      <c r="H2" s="498"/>
      <c r="I2" s="498"/>
      <c r="J2" s="498"/>
      <c r="K2" s="498"/>
      <c r="L2" s="498"/>
      <c r="M2" s="498"/>
      <c r="N2" s="498"/>
      <c r="O2" s="498"/>
      <c r="P2" s="498"/>
      <c r="Q2" s="498"/>
    </row>
    <row r="3" spans="1:21" x14ac:dyDescent="0.25">
      <c r="A3" s="498" t="s">
        <v>207</v>
      </c>
      <c r="B3" s="498"/>
      <c r="C3" s="498"/>
      <c r="D3" s="498"/>
      <c r="E3" s="498"/>
      <c r="F3" s="498"/>
      <c r="G3" s="498"/>
      <c r="H3" s="498"/>
      <c r="I3" s="498"/>
      <c r="J3" s="498"/>
      <c r="K3" s="498"/>
      <c r="L3" s="498"/>
      <c r="M3" s="498"/>
      <c r="N3" s="498"/>
      <c r="O3" s="498"/>
      <c r="P3" s="498"/>
      <c r="Q3" s="498"/>
    </row>
    <row r="4" spans="1:21" x14ac:dyDescent="0.25">
      <c r="A4" s="498" t="s">
        <v>208</v>
      </c>
      <c r="B4" s="498"/>
      <c r="C4" s="498"/>
      <c r="D4" s="498"/>
      <c r="E4" s="498"/>
      <c r="F4" s="498"/>
      <c r="G4" s="498"/>
      <c r="H4" s="498"/>
      <c r="I4" s="498"/>
      <c r="J4" s="498"/>
      <c r="K4" s="498"/>
      <c r="L4" s="498"/>
      <c r="M4" s="498"/>
      <c r="N4" s="498"/>
      <c r="O4" s="498"/>
      <c r="P4" s="498"/>
      <c r="Q4" s="498"/>
    </row>
    <row r="6" spans="1:21" ht="39.6" x14ac:dyDescent="0.25">
      <c r="A6" s="119" t="s">
        <v>56</v>
      </c>
      <c r="B6" s="119" t="s">
        <v>209</v>
      </c>
      <c r="C6" s="119" t="s">
        <v>210</v>
      </c>
      <c r="D6" s="119"/>
      <c r="E6" s="119" t="s">
        <v>211</v>
      </c>
      <c r="F6" s="119" t="s">
        <v>212</v>
      </c>
      <c r="G6" s="119" t="s">
        <v>213</v>
      </c>
      <c r="H6" s="119" t="s">
        <v>214</v>
      </c>
      <c r="I6" s="119" t="s">
        <v>215</v>
      </c>
      <c r="J6" s="119" t="s">
        <v>216</v>
      </c>
      <c r="K6" s="119" t="s">
        <v>217</v>
      </c>
      <c r="L6" s="119" t="s">
        <v>218</v>
      </c>
      <c r="M6" s="119" t="s">
        <v>219</v>
      </c>
      <c r="N6" s="119" t="s">
        <v>220</v>
      </c>
      <c r="O6" s="119" t="s">
        <v>221</v>
      </c>
      <c r="P6" s="119" t="s">
        <v>222</v>
      </c>
      <c r="Q6" s="119" t="s">
        <v>223</v>
      </c>
    </row>
    <row r="7" spans="1:21" x14ac:dyDescent="0.25">
      <c r="A7" s="120"/>
      <c r="B7" s="121" t="s">
        <v>9</v>
      </c>
      <c r="C7" s="121" t="s">
        <v>10</v>
      </c>
      <c r="D7" s="121"/>
      <c r="E7" s="121" t="s">
        <v>11</v>
      </c>
      <c r="F7" s="121" t="s">
        <v>12</v>
      </c>
      <c r="G7" s="121" t="s">
        <v>13</v>
      </c>
      <c r="H7" s="121" t="s">
        <v>67</v>
      </c>
      <c r="I7" s="121" t="s">
        <v>68</v>
      </c>
      <c r="J7" s="121" t="s">
        <v>69</v>
      </c>
      <c r="K7" s="121" t="s">
        <v>70</v>
      </c>
      <c r="L7" s="121" t="s">
        <v>71</v>
      </c>
      <c r="M7" s="121" t="s">
        <v>72</v>
      </c>
      <c r="N7" s="121" t="s">
        <v>73</v>
      </c>
      <c r="O7" s="121" t="s">
        <v>74</v>
      </c>
      <c r="P7" s="121" t="s">
        <v>75</v>
      </c>
      <c r="Q7" s="121" t="s">
        <v>224</v>
      </c>
    </row>
    <row r="8" spans="1:21" x14ac:dyDescent="0.25">
      <c r="C8" s="122"/>
      <c r="E8" s="122"/>
      <c r="F8" s="122"/>
      <c r="G8" s="122"/>
      <c r="H8" s="122"/>
      <c r="I8" s="122"/>
      <c r="J8" s="122"/>
      <c r="K8" s="122"/>
      <c r="L8" s="122"/>
      <c r="M8" s="122"/>
      <c r="N8" s="122"/>
      <c r="O8" s="122"/>
      <c r="P8" s="122"/>
      <c r="Q8" s="122"/>
    </row>
    <row r="9" spans="1:21" x14ac:dyDescent="0.25">
      <c r="A9" s="123">
        <v>1</v>
      </c>
      <c r="B9" s="124" t="s">
        <v>120</v>
      </c>
      <c r="C9" s="125">
        <v>22311829039.999996</v>
      </c>
      <c r="D9" s="126"/>
      <c r="E9" s="125">
        <v>11362694034.5944</v>
      </c>
      <c r="F9" s="125">
        <v>2983833723.3713889</v>
      </c>
      <c r="G9" s="125">
        <v>3080584885.4856691</v>
      </c>
      <c r="H9" s="125">
        <v>2051022389.543107</v>
      </c>
      <c r="I9" s="125">
        <v>1342870567.1184549</v>
      </c>
      <c r="J9" s="125">
        <v>4594563.3633324662</v>
      </c>
      <c r="K9" s="125">
        <v>124979540.86316925</v>
      </c>
      <c r="L9" s="125">
        <v>639599439.09802258</v>
      </c>
      <c r="M9" s="125">
        <v>632887813.72208166</v>
      </c>
      <c r="N9" s="125">
        <v>0</v>
      </c>
      <c r="O9" s="125">
        <v>0</v>
      </c>
      <c r="P9" s="125">
        <v>81534389.017231286</v>
      </c>
      <c r="Q9" s="125">
        <v>7227693.8231415441</v>
      </c>
      <c r="R9" s="127"/>
      <c r="S9" s="128"/>
      <c r="T9" s="128"/>
      <c r="U9" s="128"/>
    </row>
    <row r="10" spans="1:21" x14ac:dyDescent="0.25">
      <c r="A10" s="123">
        <f>+A9+1</f>
        <v>2</v>
      </c>
      <c r="B10" s="124" t="s">
        <v>225</v>
      </c>
      <c r="C10" s="125">
        <v>3941657.8585261339</v>
      </c>
      <c r="D10" s="126"/>
      <c r="E10" s="125">
        <v>2401760.8159533199</v>
      </c>
      <c r="F10" s="125">
        <v>483797.35950569448</v>
      </c>
      <c r="G10" s="125">
        <v>452472.55815379717</v>
      </c>
      <c r="H10" s="125">
        <v>261562.891393383</v>
      </c>
      <c r="I10" s="125">
        <v>179157.07260351363</v>
      </c>
      <c r="J10" s="125">
        <v>4.0419526549894496</v>
      </c>
      <c r="K10" s="125">
        <v>0</v>
      </c>
      <c r="L10" s="125">
        <v>80420.565981487191</v>
      </c>
      <c r="M10" s="125">
        <v>67179.705291231017</v>
      </c>
      <c r="N10" s="125">
        <v>0</v>
      </c>
      <c r="O10" s="125">
        <v>0</v>
      </c>
      <c r="P10" s="125">
        <v>13772.381425311305</v>
      </c>
      <c r="Q10" s="125">
        <v>1530.4662657410647</v>
      </c>
      <c r="R10" s="128"/>
      <c r="S10" s="128"/>
      <c r="T10" s="128"/>
      <c r="U10" s="128"/>
    </row>
    <row r="11" spans="1:21" x14ac:dyDescent="0.25">
      <c r="A11" s="123">
        <f t="shared" ref="A11:A30" si="0">+A10+1</f>
        <v>3</v>
      </c>
      <c r="B11" s="129" t="s">
        <v>226</v>
      </c>
      <c r="C11" s="130">
        <f>SUM(E11:Q11)</f>
        <v>1.0000000000000002</v>
      </c>
      <c r="D11" s="131"/>
      <c r="E11" s="130">
        <f t="shared" ref="E11:Q11" si="1">(E9/$C$9*$C$12+E10/$C$10*$C$13)</f>
        <v>0.53428267414961672</v>
      </c>
      <c r="F11" s="130">
        <f t="shared" si="1"/>
        <v>0.13098483852655646</v>
      </c>
      <c r="G11" s="130">
        <f t="shared" si="1"/>
        <v>0.13225029791791532</v>
      </c>
      <c r="H11" s="130">
        <f t="shared" si="1"/>
        <v>8.5533651911442882E-2</v>
      </c>
      <c r="I11" s="130">
        <f t="shared" si="1"/>
        <v>5.6502917113085652E-2</v>
      </c>
      <c r="J11" s="130">
        <f t="shared" si="1"/>
        <v>1.5470011013980859E-4</v>
      </c>
      <c r="K11" s="130">
        <f t="shared" si="1"/>
        <v>4.2011193022020825E-3</v>
      </c>
      <c r="L11" s="130">
        <f t="shared" si="1"/>
        <v>2.6600468875824963E-2</v>
      </c>
      <c r="M11" s="130">
        <f t="shared" si="1"/>
        <v>2.5535058472508355E-2</v>
      </c>
      <c r="N11" s="130">
        <f t="shared" si="1"/>
        <v>0</v>
      </c>
      <c r="O11" s="130">
        <f t="shared" si="1"/>
        <v>0</v>
      </c>
      <c r="P11" s="130">
        <f t="shared" si="1"/>
        <v>3.614248664337222E-3</v>
      </c>
      <c r="Q11" s="130">
        <f t="shared" si="1"/>
        <v>3.4002495637072092E-4</v>
      </c>
      <c r="R11" s="128"/>
      <c r="S11" s="128"/>
      <c r="T11" s="128"/>
      <c r="U11" s="128"/>
    </row>
    <row r="12" spans="1:21" x14ac:dyDescent="0.25">
      <c r="A12" s="123">
        <f t="shared" si="0"/>
        <v>4</v>
      </c>
      <c r="B12" s="132" t="s">
        <v>227</v>
      </c>
      <c r="C12" s="133">
        <v>0.75</v>
      </c>
      <c r="D12" s="128"/>
      <c r="E12" s="134"/>
      <c r="F12" s="134"/>
      <c r="G12" s="134"/>
      <c r="H12" s="134"/>
      <c r="I12" s="134"/>
      <c r="J12" s="134"/>
      <c r="K12" s="134"/>
      <c r="L12" s="134"/>
      <c r="M12" s="134"/>
      <c r="N12" s="134"/>
      <c r="O12" s="134"/>
      <c r="P12" s="134"/>
      <c r="Q12" s="134"/>
      <c r="R12" s="128"/>
      <c r="S12" s="128"/>
      <c r="T12" s="128"/>
      <c r="U12" s="128"/>
    </row>
    <row r="13" spans="1:21" x14ac:dyDescent="0.25">
      <c r="A13" s="123">
        <f t="shared" si="0"/>
        <v>5</v>
      </c>
      <c r="B13" s="132" t="s">
        <v>228</v>
      </c>
      <c r="C13" s="133">
        <v>0.25</v>
      </c>
      <c r="D13" s="128"/>
      <c r="E13" s="134"/>
      <c r="F13" s="134"/>
      <c r="G13" s="134"/>
      <c r="H13" s="134"/>
      <c r="I13" s="134"/>
      <c r="J13" s="134"/>
      <c r="K13" s="134"/>
      <c r="L13" s="134"/>
      <c r="M13" s="134"/>
      <c r="N13" s="134"/>
      <c r="O13" s="134"/>
      <c r="P13" s="134"/>
      <c r="Q13" s="134"/>
      <c r="R13" s="128"/>
      <c r="S13" s="128"/>
      <c r="T13" s="128"/>
      <c r="U13" s="128"/>
    </row>
    <row r="14" spans="1:21" x14ac:dyDescent="0.25">
      <c r="A14" s="123">
        <f t="shared" si="0"/>
        <v>6</v>
      </c>
      <c r="C14" s="134"/>
      <c r="D14" s="128"/>
      <c r="E14" s="134"/>
      <c r="F14" s="134"/>
      <c r="G14" s="134"/>
      <c r="H14" s="134"/>
      <c r="I14" s="134"/>
      <c r="J14" s="134"/>
      <c r="K14" s="134"/>
      <c r="L14" s="134"/>
      <c r="M14" s="134"/>
      <c r="N14" s="134"/>
      <c r="O14" s="134"/>
      <c r="P14" s="134"/>
      <c r="Q14" s="134"/>
      <c r="R14" s="128"/>
      <c r="S14" s="128"/>
      <c r="T14" s="128"/>
      <c r="U14" s="128"/>
    </row>
    <row r="15" spans="1:21" ht="12.75" customHeight="1" x14ac:dyDescent="0.25">
      <c r="A15" s="123">
        <f t="shared" si="0"/>
        <v>7</v>
      </c>
      <c r="B15" s="129" t="s">
        <v>229</v>
      </c>
      <c r="C15" s="134">
        <f>SUM(E15:Q15)</f>
        <v>2181097855.6679406</v>
      </c>
      <c r="D15" s="128"/>
      <c r="E15" s="134">
        <v>1241419786.2327406</v>
      </c>
      <c r="F15" s="134">
        <v>276117159.69454533</v>
      </c>
      <c r="G15" s="134">
        <v>260540539.01692268</v>
      </c>
      <c r="H15" s="134">
        <v>158040918.3157272</v>
      </c>
      <c r="I15" s="134">
        <v>107574272.6431451</v>
      </c>
      <c r="J15" s="134">
        <v>445881.34350446798</v>
      </c>
      <c r="K15" s="134">
        <v>11369267.922432896</v>
      </c>
      <c r="L15" s="134">
        <v>48472320.971117258</v>
      </c>
      <c r="M15" s="134">
        <v>43904812.493349552</v>
      </c>
      <c r="N15" s="134">
        <v>1196381.2736376822</v>
      </c>
      <c r="O15" s="134">
        <v>12007707.016380146</v>
      </c>
      <c r="P15" s="134">
        <v>19260219.539835766</v>
      </c>
      <c r="Q15" s="134">
        <v>748589.2046017223</v>
      </c>
      <c r="R15" s="128"/>
      <c r="S15" s="128"/>
      <c r="T15" s="128"/>
      <c r="U15" s="128"/>
    </row>
    <row r="16" spans="1:21" ht="12.75" customHeight="1" x14ac:dyDescent="0.25">
      <c r="A16" s="123">
        <f t="shared" si="0"/>
        <v>8</v>
      </c>
      <c r="B16" s="124"/>
      <c r="C16" s="128"/>
      <c r="D16" s="128"/>
      <c r="E16" s="128"/>
      <c r="F16" s="128"/>
      <c r="G16" s="128"/>
      <c r="H16" s="128"/>
      <c r="I16" s="128"/>
      <c r="J16" s="128"/>
      <c r="K16" s="128"/>
      <c r="L16" s="128"/>
      <c r="M16" s="128"/>
      <c r="N16" s="128"/>
      <c r="O16" s="128"/>
      <c r="P16" s="128"/>
      <c r="Q16" s="128"/>
      <c r="R16" s="128"/>
      <c r="S16" s="128"/>
      <c r="T16" s="128"/>
      <c r="U16" s="128"/>
    </row>
    <row r="17" spans="1:21" ht="12.75" customHeight="1" x14ac:dyDescent="0.25">
      <c r="A17" s="123">
        <f t="shared" si="0"/>
        <v>9</v>
      </c>
      <c r="B17" s="124" t="s">
        <v>230</v>
      </c>
      <c r="C17" s="134">
        <f>SUM(E17:Q17)</f>
        <v>111225825.98513673</v>
      </c>
      <c r="D17" s="128"/>
      <c r="E17" s="134">
        <v>60792526.492355719</v>
      </c>
      <c r="F17" s="134">
        <v>16929189.203066148</v>
      </c>
      <c r="G17" s="134">
        <v>11900165.035182636</v>
      </c>
      <c r="H17" s="134">
        <v>7202400.4051362295</v>
      </c>
      <c r="I17" s="134">
        <v>5549720.1749180267</v>
      </c>
      <c r="J17" s="134">
        <v>22319.875382678936</v>
      </c>
      <c r="K17" s="134">
        <v>479441.21714901226</v>
      </c>
      <c r="L17" s="134">
        <v>2170923.4248753381</v>
      </c>
      <c r="M17" s="134">
        <v>4835975.8716102857</v>
      </c>
      <c r="N17" s="134">
        <v>2850.6248341625537</v>
      </c>
      <c r="O17" s="134">
        <v>875638.69411477575</v>
      </c>
      <c r="P17" s="134">
        <v>425733.74896333064</v>
      </c>
      <c r="Q17" s="134">
        <v>38941.217548381959</v>
      </c>
      <c r="R17" s="128"/>
      <c r="S17" s="128"/>
      <c r="T17" s="128"/>
      <c r="U17" s="128"/>
    </row>
    <row r="18" spans="1:21" x14ac:dyDescent="0.25">
      <c r="A18" s="123">
        <f t="shared" si="0"/>
        <v>10</v>
      </c>
      <c r="C18" s="134"/>
      <c r="D18" s="128"/>
      <c r="E18" s="128"/>
      <c r="F18" s="128"/>
      <c r="G18" s="128"/>
      <c r="H18" s="128"/>
      <c r="I18" s="128"/>
      <c r="J18" s="128"/>
      <c r="K18" s="128"/>
      <c r="L18" s="128"/>
      <c r="M18" s="128"/>
      <c r="N18" s="128"/>
      <c r="O18" s="128"/>
      <c r="P18" s="128"/>
      <c r="Q18" s="128"/>
      <c r="R18" s="128"/>
      <c r="S18" s="128"/>
      <c r="T18" s="128"/>
      <c r="U18" s="128"/>
    </row>
    <row r="19" spans="1:21" x14ac:dyDescent="0.25">
      <c r="A19" s="123">
        <f t="shared" si="0"/>
        <v>11</v>
      </c>
      <c r="B19" s="124" t="s">
        <v>231</v>
      </c>
      <c r="C19" s="134">
        <v>586320618.98403943</v>
      </c>
      <c r="D19" s="128"/>
      <c r="E19" s="134"/>
      <c r="F19" s="134"/>
      <c r="G19" s="134"/>
      <c r="H19" s="134"/>
      <c r="I19" s="134"/>
      <c r="J19" s="134"/>
      <c r="K19" s="134"/>
      <c r="L19" s="134"/>
      <c r="M19" s="134"/>
      <c r="N19" s="134"/>
      <c r="O19" s="134"/>
      <c r="P19" s="134"/>
      <c r="Q19" s="134"/>
      <c r="R19" s="128"/>
      <c r="S19" s="128"/>
      <c r="T19" s="128"/>
      <c r="U19" s="128"/>
    </row>
    <row r="20" spans="1:21" x14ac:dyDescent="0.25">
      <c r="A20" s="123">
        <f t="shared" si="0"/>
        <v>12</v>
      </c>
      <c r="B20" s="124"/>
      <c r="C20" s="134"/>
      <c r="D20" s="128"/>
      <c r="E20" s="134"/>
      <c r="F20" s="134"/>
      <c r="G20" s="134"/>
      <c r="H20" s="134"/>
      <c r="I20" s="134"/>
      <c r="J20" s="134"/>
      <c r="K20" s="134"/>
      <c r="L20" s="134"/>
      <c r="M20" s="134"/>
      <c r="N20" s="134"/>
      <c r="O20" s="134"/>
      <c r="P20" s="134"/>
      <c r="Q20" s="134"/>
      <c r="R20" s="128"/>
      <c r="S20" s="128"/>
      <c r="T20" s="128"/>
      <c r="U20" s="128"/>
    </row>
    <row r="21" spans="1:21" x14ac:dyDescent="0.25">
      <c r="A21" s="123">
        <f t="shared" si="0"/>
        <v>13</v>
      </c>
      <c r="B21" s="124" t="s">
        <v>232</v>
      </c>
      <c r="C21" s="134">
        <v>715775660.02487493</v>
      </c>
      <c r="D21" s="128"/>
      <c r="E21" s="134"/>
      <c r="F21" s="134"/>
      <c r="G21" s="134"/>
      <c r="H21" s="134"/>
      <c r="I21" s="134"/>
      <c r="J21" s="134"/>
      <c r="K21" s="134"/>
      <c r="L21" s="134"/>
      <c r="M21" s="134"/>
      <c r="N21" s="134"/>
      <c r="O21" s="134"/>
      <c r="P21" s="134"/>
      <c r="Q21" s="134"/>
      <c r="R21" s="128"/>
      <c r="S21" s="128"/>
      <c r="T21" s="128"/>
      <c r="U21" s="128"/>
    </row>
    <row r="22" spans="1:21" x14ac:dyDescent="0.25">
      <c r="A22" s="123">
        <f t="shared" si="0"/>
        <v>14</v>
      </c>
      <c r="B22" s="124"/>
      <c r="C22" s="134"/>
      <c r="D22" s="128"/>
      <c r="E22" s="134"/>
      <c r="F22" s="134"/>
      <c r="G22" s="134"/>
      <c r="H22" s="134"/>
      <c r="I22" s="134"/>
      <c r="J22" s="134"/>
      <c r="K22" s="134"/>
      <c r="L22" s="134"/>
      <c r="M22" s="134"/>
      <c r="N22" s="134"/>
      <c r="O22" s="134"/>
      <c r="P22" s="134"/>
      <c r="Q22" s="134"/>
      <c r="R22" s="128"/>
      <c r="S22" s="128"/>
      <c r="T22" s="128"/>
      <c r="U22" s="128"/>
    </row>
    <row r="23" spans="1:21" x14ac:dyDescent="0.25">
      <c r="A23" s="123">
        <f t="shared" si="0"/>
        <v>15</v>
      </c>
      <c r="B23" s="129" t="s">
        <v>233</v>
      </c>
      <c r="C23" s="134">
        <f>SUM(E23:Q23)</f>
        <v>586320618.98403955</v>
      </c>
      <c r="D23" s="128"/>
      <c r="E23" s="134">
        <f>+$C$19*E$11</f>
        <v>313260948.21985114</v>
      </c>
      <c r="F23" s="134">
        <f t="shared" ref="F23:Q23" si="2">+$C$19*F$11</f>
        <v>76799111.60241504</v>
      </c>
      <c r="G23" s="134">
        <f t="shared" si="2"/>
        <v>77541076.536055729</v>
      </c>
      <c r="H23" s="134">
        <f t="shared" si="2"/>
        <v>50150143.732682556</v>
      </c>
      <c r="I23" s="134">
        <f t="shared" si="2"/>
        <v>33128825.336148255</v>
      </c>
      <c r="J23" s="134">
        <f t="shared" si="2"/>
        <v>90703.864334071652</v>
      </c>
      <c r="K23" s="134">
        <f t="shared" si="2"/>
        <v>2463202.8696929207</v>
      </c>
      <c r="L23" s="134">
        <f t="shared" si="2"/>
        <v>15596403.376539368</v>
      </c>
      <c r="M23" s="134">
        <f t="shared" si="2"/>
        <v>14971731.289394738</v>
      </c>
      <c r="N23" s="134">
        <f t="shared" si="2"/>
        <v>0</v>
      </c>
      <c r="O23" s="134">
        <f t="shared" si="2"/>
        <v>0</v>
      </c>
      <c r="P23" s="134">
        <f t="shared" si="2"/>
        <v>2119108.514036438</v>
      </c>
      <c r="Q23" s="134">
        <f t="shared" si="2"/>
        <v>199363.64288930208</v>
      </c>
      <c r="R23" s="128"/>
      <c r="S23" s="128"/>
      <c r="T23" s="128"/>
      <c r="U23" s="128"/>
    </row>
    <row r="24" spans="1:21" x14ac:dyDescent="0.25">
      <c r="A24" s="123">
        <f t="shared" si="0"/>
        <v>16</v>
      </c>
      <c r="B24" s="129" t="s">
        <v>234</v>
      </c>
      <c r="C24" s="134">
        <f>SUM(E24:Q24)</f>
        <v>715775660.02487504</v>
      </c>
      <c r="D24" s="128"/>
      <c r="E24" s="134">
        <f t="shared" ref="E24:Q24" si="3">+$C$21*E$11</f>
        <v>382426533.7292971</v>
      </c>
      <c r="F24" s="134">
        <f t="shared" si="3"/>
        <v>93755759.249597609</v>
      </c>
      <c r="G24" s="134">
        <f t="shared" si="3"/>
        <v>94661544.280682176</v>
      </c>
      <c r="H24" s="134">
        <f t="shared" si="3"/>
        <v>61222906.151250936</v>
      </c>
      <c r="I24" s="134">
        <f t="shared" si="3"/>
        <v>40443412.789949685</v>
      </c>
      <c r="J24" s="134">
        <f t="shared" si="3"/>
        <v>110730.57344124233</v>
      </c>
      <c r="K24" s="134">
        <f t="shared" si="3"/>
        <v>3007058.9413769376</v>
      </c>
      <c r="L24" s="134">
        <f t="shared" si="3"/>
        <v>19039968.166564755</v>
      </c>
      <c r="M24" s="134">
        <f t="shared" si="3"/>
        <v>18277373.331933443</v>
      </c>
      <c r="N24" s="134">
        <f t="shared" si="3"/>
        <v>0</v>
      </c>
      <c r="O24" s="134">
        <f t="shared" si="3"/>
        <v>0</v>
      </c>
      <c r="P24" s="134">
        <f t="shared" si="3"/>
        <v>2586991.2232099976</v>
      </c>
      <c r="Q24" s="134">
        <f t="shared" si="3"/>
        <v>243381.58757118206</v>
      </c>
      <c r="R24" s="128"/>
      <c r="S24" s="128"/>
      <c r="T24" s="128"/>
      <c r="U24" s="128"/>
    </row>
    <row r="25" spans="1:21" x14ac:dyDescent="0.25">
      <c r="A25" s="123">
        <f t="shared" si="0"/>
        <v>17</v>
      </c>
      <c r="B25" s="132" t="s">
        <v>235</v>
      </c>
      <c r="C25" s="134">
        <f>SUM(E25:Q25)</f>
        <v>1302096279.0089147</v>
      </c>
      <c r="D25" s="128"/>
      <c r="E25" s="134">
        <f>SUM(E23:E24)</f>
        <v>695687481.94914818</v>
      </c>
      <c r="F25" s="134">
        <f t="shared" ref="F25:Q25" si="4">SUM(F23:F24)</f>
        <v>170554870.85201263</v>
      </c>
      <c r="G25" s="134">
        <f t="shared" si="4"/>
        <v>172202620.81673789</v>
      </c>
      <c r="H25" s="134">
        <f t="shared" si="4"/>
        <v>111373049.88393348</v>
      </c>
      <c r="I25" s="134">
        <f t="shared" si="4"/>
        <v>73572238.126097947</v>
      </c>
      <c r="J25" s="134">
        <f t="shared" si="4"/>
        <v>201434.43777531397</v>
      </c>
      <c r="K25" s="134">
        <f t="shared" si="4"/>
        <v>5470261.8110698583</v>
      </c>
      <c r="L25" s="134">
        <f t="shared" si="4"/>
        <v>34636371.543104127</v>
      </c>
      <c r="M25" s="134">
        <f t="shared" si="4"/>
        <v>33249104.621328183</v>
      </c>
      <c r="N25" s="134">
        <f t="shared" si="4"/>
        <v>0</v>
      </c>
      <c r="O25" s="134">
        <f t="shared" si="4"/>
        <v>0</v>
      </c>
      <c r="P25" s="134">
        <f t="shared" si="4"/>
        <v>4706099.7372464351</v>
      </c>
      <c r="Q25" s="134">
        <f t="shared" si="4"/>
        <v>442745.23046048416</v>
      </c>
      <c r="R25" s="128"/>
      <c r="S25" s="128"/>
      <c r="T25" s="128"/>
      <c r="U25" s="128"/>
    </row>
    <row r="26" spans="1:21" x14ac:dyDescent="0.25">
      <c r="A26" s="123">
        <f t="shared" si="0"/>
        <v>18</v>
      </c>
      <c r="B26" s="124"/>
      <c r="C26" s="134"/>
      <c r="D26" s="128"/>
      <c r="E26" s="134"/>
      <c r="F26" s="134"/>
      <c r="G26" s="134"/>
      <c r="H26" s="134"/>
      <c r="I26" s="134"/>
      <c r="J26" s="134"/>
      <c r="K26" s="134"/>
      <c r="L26" s="134"/>
      <c r="M26" s="134"/>
      <c r="N26" s="134"/>
      <c r="O26" s="134"/>
      <c r="P26" s="134"/>
      <c r="Q26" s="134"/>
      <c r="R26" s="128"/>
      <c r="S26" s="128"/>
      <c r="T26" s="128"/>
      <c r="U26" s="128"/>
    </row>
    <row r="27" spans="1:21" x14ac:dyDescent="0.25">
      <c r="A27" s="123">
        <f t="shared" si="0"/>
        <v>19</v>
      </c>
      <c r="B27" s="135" t="s">
        <v>236</v>
      </c>
      <c r="C27" s="136"/>
      <c r="D27" s="136"/>
      <c r="E27" s="136"/>
      <c r="F27" s="136"/>
      <c r="G27" s="136"/>
      <c r="H27" s="136"/>
      <c r="I27" s="136"/>
      <c r="J27" s="136"/>
      <c r="K27" s="136"/>
      <c r="L27" s="136"/>
      <c r="M27" s="136"/>
      <c r="N27" s="136"/>
      <c r="O27" s="136"/>
      <c r="P27" s="136"/>
      <c r="Q27" s="136"/>
      <c r="R27" s="128"/>
      <c r="S27" s="128"/>
      <c r="T27" s="128"/>
      <c r="U27" s="128"/>
    </row>
    <row r="28" spans="1:21" x14ac:dyDescent="0.25">
      <c r="A28" s="123">
        <f t="shared" si="0"/>
        <v>20</v>
      </c>
      <c r="B28" s="135" t="s">
        <v>237</v>
      </c>
      <c r="C28" s="137">
        <f>SUM(E28:Q28)</f>
        <v>0.75000000000000011</v>
      </c>
      <c r="D28" s="137"/>
      <c r="E28" s="137">
        <f>ROUND(+$C$12*E9/SUM($E$9:$M$9,$Q$9),6)-0.000001</f>
        <v>0.38335100000000005</v>
      </c>
      <c r="F28" s="137">
        <f t="shared" ref="F28:O28" si="5">ROUND(+$C$12*F9/SUM($E$9:$M$9,$Q$9),6)</f>
        <v>0.10066799999999999</v>
      </c>
      <c r="G28" s="137">
        <f t="shared" si="5"/>
        <v>0.103932</v>
      </c>
      <c r="H28" s="137">
        <f t="shared" si="5"/>
        <v>6.9196999999999995E-2</v>
      </c>
      <c r="I28" s="137">
        <f t="shared" si="5"/>
        <v>4.5304999999999998E-2</v>
      </c>
      <c r="J28" s="137">
        <f t="shared" si="5"/>
        <v>1.55E-4</v>
      </c>
      <c r="K28" s="137">
        <f t="shared" si="5"/>
        <v>4.2170000000000003E-3</v>
      </c>
      <c r="L28" s="137">
        <f t="shared" si="5"/>
        <v>2.1579000000000001E-2</v>
      </c>
      <c r="M28" s="137">
        <f t="shared" si="5"/>
        <v>2.1351999999999999E-2</v>
      </c>
      <c r="N28" s="137">
        <f t="shared" si="5"/>
        <v>0</v>
      </c>
      <c r="O28" s="137">
        <f t="shared" si="5"/>
        <v>0</v>
      </c>
      <c r="P28" s="137">
        <v>0</v>
      </c>
      <c r="Q28" s="137">
        <f>ROUND(+$C$12*Q9/SUM($E$9:$M$9,$Q$9),6)</f>
        <v>2.4399999999999999E-4</v>
      </c>
      <c r="R28" s="128"/>
      <c r="S28" s="128"/>
      <c r="T28" s="128"/>
      <c r="U28" s="128"/>
    </row>
    <row r="29" spans="1:21" x14ac:dyDescent="0.25">
      <c r="A29" s="123">
        <f t="shared" si="0"/>
        <v>21</v>
      </c>
      <c r="B29" s="135" t="s">
        <v>238</v>
      </c>
      <c r="C29" s="137">
        <f>SUM(E29:Q29)</f>
        <v>0.25</v>
      </c>
      <c r="D29" s="137"/>
      <c r="E29" s="137">
        <f>ROUND(+$C$13*E10/SUM($E$10:$M$10,$Q$10),6)</f>
        <v>0.152866</v>
      </c>
      <c r="F29" s="137">
        <f t="shared" ref="F29:O29" si="6">ROUND(+$C$13*F10/SUM($E$10:$M$10,$Q$10),6)</f>
        <v>3.0792E-2</v>
      </c>
      <c r="G29" s="137">
        <f t="shared" si="6"/>
        <v>2.8799000000000002E-2</v>
      </c>
      <c r="H29" s="137">
        <f t="shared" si="6"/>
        <v>1.6648E-2</v>
      </c>
      <c r="I29" s="137">
        <f t="shared" si="6"/>
        <v>1.1403E-2</v>
      </c>
      <c r="J29" s="137">
        <f t="shared" si="6"/>
        <v>0</v>
      </c>
      <c r="K29" s="137">
        <f t="shared" si="6"/>
        <v>0</v>
      </c>
      <c r="L29" s="137">
        <f t="shared" si="6"/>
        <v>5.1190000000000003E-3</v>
      </c>
      <c r="M29" s="137">
        <f t="shared" si="6"/>
        <v>4.2760000000000003E-3</v>
      </c>
      <c r="N29" s="137">
        <f t="shared" si="6"/>
        <v>0</v>
      </c>
      <c r="O29" s="137">
        <f t="shared" si="6"/>
        <v>0</v>
      </c>
      <c r="P29" s="137">
        <v>0</v>
      </c>
      <c r="Q29" s="137">
        <f>ROUND(+$C$13*Q10/SUM($E$10:$M$10,$Q$10),6)</f>
        <v>9.7E-5</v>
      </c>
      <c r="R29" s="128"/>
      <c r="S29" s="128"/>
      <c r="T29" s="128"/>
      <c r="U29" s="128"/>
    </row>
    <row r="30" spans="1:21" x14ac:dyDescent="0.25">
      <c r="A30" s="123">
        <f t="shared" si="0"/>
        <v>22</v>
      </c>
      <c r="B30" s="135" t="s">
        <v>239</v>
      </c>
      <c r="C30" s="137">
        <f>SUM(E30:Q30)</f>
        <v>1</v>
      </c>
      <c r="D30" s="136"/>
      <c r="E30" s="137">
        <f>SUM(E28:E29)</f>
        <v>0.53621700000000005</v>
      </c>
      <c r="F30" s="137">
        <f t="shared" ref="F30:Q30" si="7">SUM(F28:F29)</f>
        <v>0.13145999999999999</v>
      </c>
      <c r="G30" s="137">
        <f t="shared" si="7"/>
        <v>0.13273099999999999</v>
      </c>
      <c r="H30" s="137">
        <f t="shared" si="7"/>
        <v>8.5844999999999991E-2</v>
      </c>
      <c r="I30" s="137">
        <f t="shared" si="7"/>
        <v>5.6707999999999995E-2</v>
      </c>
      <c r="J30" s="137">
        <f t="shared" si="7"/>
        <v>1.55E-4</v>
      </c>
      <c r="K30" s="137">
        <f t="shared" si="7"/>
        <v>4.2170000000000003E-3</v>
      </c>
      <c r="L30" s="137">
        <f t="shared" si="7"/>
        <v>2.6698E-2</v>
      </c>
      <c r="M30" s="137">
        <f t="shared" si="7"/>
        <v>2.5627999999999998E-2</v>
      </c>
      <c r="N30" s="137">
        <f t="shared" si="7"/>
        <v>0</v>
      </c>
      <c r="O30" s="137">
        <f t="shared" si="7"/>
        <v>0</v>
      </c>
      <c r="P30" s="137">
        <f t="shared" si="7"/>
        <v>0</v>
      </c>
      <c r="Q30" s="137">
        <f t="shared" si="7"/>
        <v>3.4099999999999999E-4</v>
      </c>
      <c r="R30" s="128"/>
      <c r="S30" s="128"/>
      <c r="T30" s="128"/>
      <c r="U30" s="128"/>
    </row>
    <row r="31" spans="1:21" x14ac:dyDescent="0.25">
      <c r="A31" s="138"/>
      <c r="C31" s="128"/>
      <c r="D31" s="128"/>
      <c r="E31" s="128"/>
      <c r="F31" s="128"/>
      <c r="G31" s="128"/>
      <c r="H31" s="128"/>
      <c r="I31" s="128"/>
      <c r="J31" s="128"/>
      <c r="K31" s="128"/>
      <c r="L31" s="128"/>
      <c r="M31" s="128"/>
      <c r="N31" s="128"/>
      <c r="O31" s="128"/>
      <c r="P31" s="128"/>
      <c r="Q31" s="128"/>
      <c r="R31" s="128"/>
      <c r="S31" s="128"/>
      <c r="T31" s="128"/>
      <c r="U31" s="128"/>
    </row>
    <row r="32" spans="1:21" x14ac:dyDescent="0.25">
      <c r="A32" s="138"/>
      <c r="C32" s="128"/>
      <c r="D32" s="128"/>
      <c r="E32" s="128"/>
      <c r="F32" s="128"/>
      <c r="G32" s="128"/>
      <c r="H32" s="128"/>
      <c r="I32" s="128"/>
      <c r="J32" s="128"/>
      <c r="K32" s="128"/>
      <c r="L32" s="128"/>
      <c r="M32" s="128"/>
      <c r="N32" s="128"/>
      <c r="O32" s="128"/>
      <c r="P32" s="128"/>
      <c r="Q32" s="128"/>
      <c r="R32" s="128"/>
      <c r="S32" s="128"/>
      <c r="T32" s="128"/>
      <c r="U32" s="128"/>
    </row>
    <row r="33" spans="1:21" x14ac:dyDescent="0.25">
      <c r="A33" s="138"/>
      <c r="C33" s="128"/>
      <c r="D33" s="128"/>
      <c r="E33" s="128"/>
      <c r="F33" s="128"/>
      <c r="G33" s="128"/>
      <c r="H33" s="128"/>
      <c r="I33" s="128"/>
      <c r="J33" s="128"/>
      <c r="K33" s="128"/>
      <c r="L33" s="128"/>
      <c r="M33" s="128"/>
      <c r="N33" s="128"/>
      <c r="O33" s="128"/>
      <c r="P33" s="128"/>
      <c r="Q33" s="128"/>
      <c r="R33" s="128"/>
      <c r="S33" s="128"/>
      <c r="T33" s="128"/>
      <c r="U33" s="128"/>
    </row>
    <row r="34" spans="1:21" x14ac:dyDescent="0.25">
      <c r="A34" s="138"/>
      <c r="C34" s="128"/>
      <c r="D34" s="128"/>
      <c r="E34" s="128"/>
      <c r="F34" s="128"/>
      <c r="G34" s="128"/>
      <c r="H34" s="128"/>
      <c r="I34" s="128"/>
      <c r="J34" s="128"/>
      <c r="K34" s="128"/>
      <c r="L34" s="128"/>
      <c r="M34" s="128"/>
      <c r="N34" s="128"/>
      <c r="O34" s="128"/>
      <c r="P34" s="128"/>
      <c r="Q34" s="128"/>
      <c r="R34" s="128"/>
      <c r="S34" s="128"/>
      <c r="T34" s="128"/>
      <c r="U34" s="128"/>
    </row>
    <row r="35" spans="1:21" x14ac:dyDescent="0.25">
      <c r="A35" s="138"/>
      <c r="C35" s="128"/>
      <c r="D35" s="128"/>
      <c r="E35" s="128"/>
      <c r="F35" s="128"/>
      <c r="G35" s="128"/>
      <c r="H35" s="128"/>
      <c r="I35" s="128"/>
      <c r="J35" s="128"/>
      <c r="K35" s="128"/>
      <c r="L35" s="128"/>
      <c r="M35" s="128"/>
      <c r="N35" s="128"/>
      <c r="O35" s="128"/>
      <c r="P35" s="128"/>
      <c r="Q35" s="128"/>
      <c r="R35" s="128"/>
      <c r="S35" s="128"/>
      <c r="T35" s="128"/>
      <c r="U35" s="128"/>
    </row>
    <row r="36" spans="1:21" x14ac:dyDescent="0.25">
      <c r="A36" s="138"/>
      <c r="C36" s="128"/>
      <c r="D36" s="128"/>
      <c r="E36" s="128"/>
      <c r="F36" s="128"/>
      <c r="G36" s="128"/>
      <c r="H36" s="128"/>
      <c r="I36" s="128"/>
      <c r="J36" s="128"/>
      <c r="K36" s="128"/>
      <c r="L36" s="128"/>
      <c r="M36" s="128"/>
      <c r="N36" s="128"/>
      <c r="O36" s="128"/>
      <c r="P36" s="128"/>
      <c r="Q36" s="128"/>
      <c r="R36" s="128"/>
      <c r="S36" s="128"/>
      <c r="T36" s="128"/>
      <c r="U36" s="128"/>
    </row>
    <row r="37" spans="1:21" x14ac:dyDescent="0.25">
      <c r="A37" s="138"/>
      <c r="C37" s="128"/>
      <c r="D37" s="128"/>
      <c r="E37" s="128"/>
      <c r="F37" s="128"/>
      <c r="G37" s="128"/>
      <c r="H37" s="128"/>
      <c r="I37" s="128"/>
      <c r="J37" s="128"/>
      <c r="K37" s="128"/>
      <c r="L37" s="128"/>
      <c r="M37" s="128"/>
      <c r="N37" s="128"/>
      <c r="O37" s="128"/>
      <c r="P37" s="128"/>
      <c r="Q37" s="128"/>
      <c r="R37" s="128"/>
      <c r="S37" s="128"/>
      <c r="T37" s="128"/>
      <c r="U37" s="128"/>
    </row>
    <row r="38" spans="1:21" x14ac:dyDescent="0.25">
      <c r="A38" s="138"/>
      <c r="C38" s="128"/>
      <c r="D38" s="128"/>
      <c r="E38" s="128"/>
      <c r="F38" s="128"/>
      <c r="G38" s="128"/>
      <c r="H38" s="128"/>
      <c r="I38" s="128"/>
      <c r="J38" s="128"/>
      <c r="K38" s="128"/>
      <c r="L38" s="128"/>
      <c r="M38" s="128"/>
      <c r="N38" s="128"/>
      <c r="O38" s="128"/>
      <c r="P38" s="128"/>
      <c r="Q38" s="128"/>
      <c r="R38" s="128"/>
      <c r="S38" s="128"/>
      <c r="T38" s="128"/>
      <c r="U38" s="128"/>
    </row>
    <row r="39" spans="1:21" x14ac:dyDescent="0.25">
      <c r="A39" s="138"/>
      <c r="C39" s="128"/>
      <c r="D39" s="128"/>
      <c r="E39" s="128"/>
      <c r="F39" s="128"/>
      <c r="G39" s="128"/>
      <c r="H39" s="128"/>
      <c r="I39" s="128"/>
      <c r="J39" s="128"/>
      <c r="K39" s="128"/>
      <c r="L39" s="128"/>
      <c r="M39" s="128"/>
      <c r="N39" s="128"/>
      <c r="O39" s="128"/>
      <c r="P39" s="128"/>
      <c r="Q39" s="128"/>
      <c r="R39" s="128"/>
      <c r="S39" s="128"/>
      <c r="T39" s="128"/>
      <c r="U39" s="128"/>
    </row>
    <row r="40" spans="1:21" x14ac:dyDescent="0.25">
      <c r="A40" s="138"/>
      <c r="C40" s="128"/>
      <c r="D40" s="128"/>
      <c r="E40" s="128"/>
      <c r="F40" s="128"/>
      <c r="G40" s="128"/>
      <c r="H40" s="128"/>
      <c r="I40" s="128"/>
      <c r="J40" s="128"/>
      <c r="K40" s="128"/>
      <c r="L40" s="128"/>
      <c r="M40" s="128"/>
      <c r="N40" s="128"/>
      <c r="O40" s="128"/>
      <c r="P40" s="128"/>
      <c r="Q40" s="128"/>
      <c r="R40" s="128"/>
      <c r="S40" s="128"/>
      <c r="T40" s="128"/>
      <c r="U40" s="128"/>
    </row>
    <row r="41" spans="1:21" x14ac:dyDescent="0.25">
      <c r="A41" s="138"/>
      <c r="C41" s="128"/>
      <c r="D41" s="128"/>
      <c r="E41" s="128"/>
      <c r="F41" s="128"/>
      <c r="G41" s="128"/>
      <c r="H41" s="128"/>
      <c r="I41" s="128"/>
      <c r="J41" s="128"/>
      <c r="K41" s="128"/>
      <c r="L41" s="128"/>
      <c r="M41" s="128"/>
      <c r="N41" s="128"/>
      <c r="O41" s="128"/>
      <c r="P41" s="128"/>
      <c r="Q41" s="128"/>
      <c r="R41" s="128"/>
      <c r="S41" s="128"/>
      <c r="T41" s="128"/>
      <c r="U41" s="128"/>
    </row>
  </sheetData>
  <mergeCells count="4">
    <mergeCell ref="A1:Q1"/>
    <mergeCell ref="A2:Q2"/>
    <mergeCell ref="A3:Q3"/>
    <mergeCell ref="A4:Q4"/>
  </mergeCells>
  <printOptions horizontalCentered="1"/>
  <pageMargins left="0.25" right="0.25" top="0.57999999999999996" bottom="0.72" header="0.22" footer="0.46"/>
  <pageSetup scale="52" pageOrder="overThenDown" orientation="landscape" r:id="rId1"/>
  <headerFooter alignWithMargins="0">
    <oddHeader>&amp;RAdvice No. 2018-xx
Workpaper No. 24</oddHeader>
    <oddFooter>&amp;L&amp;F
&amp;A&amp;R&amp;D</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N60"/>
  <sheetViews>
    <sheetView zoomScaleNormal="100" workbookViewId="0">
      <pane xSplit="1" ySplit="5" topLeftCell="B6" activePane="bottomRight" state="frozen"/>
      <selection activeCell="C48" sqref="C48"/>
      <selection pane="topRight" activeCell="C48" sqref="C48"/>
      <selection pane="bottomLeft" activeCell="C48" sqref="C48"/>
      <selection pane="bottomRight" activeCell="C48" sqref="C48"/>
    </sheetView>
  </sheetViews>
  <sheetFormatPr defaultColWidth="13.6640625" defaultRowHeight="14.4" x14ac:dyDescent="0.3"/>
  <cols>
    <col min="1" max="1" width="43.109375" style="232" customWidth="1"/>
    <col min="2" max="14" width="13.33203125" style="232" customWidth="1"/>
    <col min="15" max="16384" width="13.6640625" style="232"/>
  </cols>
  <sheetData>
    <row r="1" spans="1:14" x14ac:dyDescent="0.3">
      <c r="A1" s="231" t="s">
        <v>398</v>
      </c>
      <c r="B1" s="231" t="s">
        <v>399</v>
      </c>
    </row>
    <row r="3" spans="1:14" x14ac:dyDescent="0.3">
      <c r="B3" s="231" t="s">
        <v>400</v>
      </c>
      <c r="C3" s="231" t="s">
        <v>401</v>
      </c>
    </row>
    <row r="4" spans="1:14" x14ac:dyDescent="0.3">
      <c r="B4" s="499" t="s">
        <v>402</v>
      </c>
      <c r="C4" s="499" t="s">
        <v>402</v>
      </c>
      <c r="D4" s="499" t="s">
        <v>402</v>
      </c>
      <c r="E4" s="499" t="s">
        <v>402</v>
      </c>
      <c r="F4" s="499" t="s">
        <v>402</v>
      </c>
      <c r="G4" s="499" t="s">
        <v>402</v>
      </c>
      <c r="H4" s="499" t="s">
        <v>402</v>
      </c>
      <c r="I4" s="499" t="s">
        <v>402</v>
      </c>
      <c r="J4" s="499" t="s">
        <v>402</v>
      </c>
      <c r="K4" s="499" t="s">
        <v>402</v>
      </c>
      <c r="L4" s="499" t="s">
        <v>402</v>
      </c>
      <c r="M4" s="499" t="s">
        <v>402</v>
      </c>
      <c r="N4" s="500" t="s">
        <v>402</v>
      </c>
    </row>
    <row r="5" spans="1:14" ht="15" thickBot="1" x14ac:dyDescent="0.35">
      <c r="A5" s="231" t="s">
        <v>403</v>
      </c>
      <c r="B5" s="233" t="s">
        <v>404</v>
      </c>
      <c r="C5" s="233" t="s">
        <v>405</v>
      </c>
      <c r="D5" s="233" t="s">
        <v>406</v>
      </c>
      <c r="E5" s="233" t="s">
        <v>407</v>
      </c>
      <c r="F5" s="233" t="s">
        <v>408</v>
      </c>
      <c r="G5" s="233" t="s">
        <v>409</v>
      </c>
      <c r="H5" s="233" t="s">
        <v>410</v>
      </c>
      <c r="I5" s="233" t="s">
        <v>411</v>
      </c>
      <c r="J5" s="233" t="s">
        <v>412</v>
      </c>
      <c r="K5" s="233" t="s">
        <v>413</v>
      </c>
      <c r="L5" s="233" t="s">
        <v>414</v>
      </c>
      <c r="M5" s="233" t="s">
        <v>415</v>
      </c>
      <c r="N5" s="234" t="s">
        <v>286</v>
      </c>
    </row>
    <row r="6" spans="1:14" x14ac:dyDescent="0.3">
      <c r="A6" s="235" t="s">
        <v>416</v>
      </c>
      <c r="B6" s="236"/>
      <c r="C6" s="236"/>
      <c r="D6" s="236"/>
      <c r="E6" s="236"/>
      <c r="F6" s="236"/>
      <c r="G6" s="236"/>
      <c r="H6" s="236"/>
      <c r="I6" s="236"/>
      <c r="J6" s="236"/>
      <c r="K6" s="236"/>
      <c r="L6" s="236"/>
      <c r="M6" s="236"/>
      <c r="N6" s="237"/>
    </row>
    <row r="7" spans="1:14" x14ac:dyDescent="0.3">
      <c r="A7" s="238" t="s">
        <v>417</v>
      </c>
      <c r="B7" s="239"/>
      <c r="C7" s="239"/>
      <c r="D7" s="239"/>
      <c r="E7" s="239"/>
      <c r="F7" s="239"/>
      <c r="G7" s="239"/>
      <c r="H7" s="239"/>
      <c r="I7" s="239"/>
      <c r="J7" s="239"/>
      <c r="K7" s="239"/>
      <c r="L7" s="239"/>
      <c r="M7" s="239"/>
      <c r="N7" s="234"/>
    </row>
    <row r="8" spans="1:14" x14ac:dyDescent="0.3">
      <c r="A8" s="240" t="s">
        <v>418</v>
      </c>
      <c r="B8" s="241">
        <v>1</v>
      </c>
      <c r="C8" s="241">
        <v>1</v>
      </c>
      <c r="D8" s="241">
        <v>1</v>
      </c>
      <c r="E8" s="241">
        <v>1</v>
      </c>
      <c r="F8" s="241">
        <v>1</v>
      </c>
      <c r="G8" s="241">
        <v>1</v>
      </c>
      <c r="H8" s="241">
        <v>1</v>
      </c>
      <c r="I8" s="241">
        <v>1</v>
      </c>
      <c r="J8" s="241">
        <v>1</v>
      </c>
      <c r="K8" s="241">
        <v>1</v>
      </c>
      <c r="L8" s="241">
        <v>1</v>
      </c>
      <c r="M8" s="241">
        <v>1</v>
      </c>
      <c r="N8" s="242">
        <f>AVERAGE(B8:M8)</f>
        <v>1</v>
      </c>
    </row>
    <row r="9" spans="1:14" x14ac:dyDescent="0.3">
      <c r="A9" s="238" t="s">
        <v>419</v>
      </c>
      <c r="B9" s="243">
        <v>8</v>
      </c>
      <c r="C9" s="243">
        <v>8</v>
      </c>
      <c r="D9" s="243">
        <v>8</v>
      </c>
      <c r="E9" s="243">
        <v>8</v>
      </c>
      <c r="F9" s="243">
        <v>8</v>
      </c>
      <c r="G9" s="243">
        <v>8</v>
      </c>
      <c r="H9" s="243">
        <v>8</v>
      </c>
      <c r="I9" s="243">
        <v>8</v>
      </c>
      <c r="J9" s="243">
        <v>8</v>
      </c>
      <c r="K9" s="243">
        <v>8</v>
      </c>
      <c r="L9" s="243">
        <v>8</v>
      </c>
      <c r="M9" s="243">
        <v>8</v>
      </c>
      <c r="N9" s="242">
        <f t="shared" ref="N9:N54" si="0">AVERAGE(B9:M9)</f>
        <v>8</v>
      </c>
    </row>
    <row r="10" spans="1:14" x14ac:dyDescent="0.3">
      <c r="A10" s="240" t="s">
        <v>420</v>
      </c>
      <c r="B10" s="241">
        <v>13</v>
      </c>
      <c r="C10" s="241">
        <v>14</v>
      </c>
      <c r="D10" s="241">
        <v>14</v>
      </c>
      <c r="E10" s="241">
        <v>14</v>
      </c>
      <c r="F10" s="241">
        <v>14</v>
      </c>
      <c r="G10" s="241">
        <v>13</v>
      </c>
      <c r="H10" s="241">
        <v>13</v>
      </c>
      <c r="I10" s="241">
        <v>13</v>
      </c>
      <c r="J10" s="241">
        <v>13</v>
      </c>
      <c r="K10" s="241">
        <v>13</v>
      </c>
      <c r="L10" s="241">
        <v>13</v>
      </c>
      <c r="M10" s="241">
        <v>13</v>
      </c>
      <c r="N10" s="242">
        <f t="shared" si="0"/>
        <v>13.333333333333334</v>
      </c>
    </row>
    <row r="11" spans="1:14" x14ac:dyDescent="0.3">
      <c r="A11" s="238" t="s">
        <v>421</v>
      </c>
      <c r="B11" s="243">
        <v>313</v>
      </c>
      <c r="C11" s="243">
        <v>316</v>
      </c>
      <c r="D11" s="243">
        <v>315</v>
      </c>
      <c r="E11" s="243">
        <v>307</v>
      </c>
      <c r="F11" s="243">
        <v>308</v>
      </c>
      <c r="G11" s="243">
        <v>309</v>
      </c>
      <c r="H11" s="243">
        <v>308</v>
      </c>
      <c r="I11" s="243">
        <v>308</v>
      </c>
      <c r="J11" s="243">
        <v>310</v>
      </c>
      <c r="K11" s="243">
        <v>310</v>
      </c>
      <c r="L11" s="243">
        <v>311</v>
      </c>
      <c r="M11" s="243">
        <v>308</v>
      </c>
      <c r="N11" s="242">
        <f t="shared" si="0"/>
        <v>310.25</v>
      </c>
    </row>
    <row r="12" spans="1:14" x14ac:dyDescent="0.3">
      <c r="A12" s="240" t="s">
        <v>422</v>
      </c>
      <c r="B12" s="241">
        <v>12</v>
      </c>
      <c r="C12" s="241">
        <v>13</v>
      </c>
      <c r="D12" s="241">
        <v>13</v>
      </c>
      <c r="E12" s="241">
        <v>13</v>
      </c>
      <c r="F12" s="241">
        <v>13</v>
      </c>
      <c r="G12" s="241">
        <v>14</v>
      </c>
      <c r="H12" s="241">
        <v>14</v>
      </c>
      <c r="I12" s="241">
        <v>14</v>
      </c>
      <c r="J12" s="241">
        <v>14</v>
      </c>
      <c r="K12" s="241">
        <v>13</v>
      </c>
      <c r="L12" s="241">
        <v>13</v>
      </c>
      <c r="M12" s="241">
        <v>13</v>
      </c>
      <c r="N12" s="242">
        <f t="shared" si="0"/>
        <v>13.25</v>
      </c>
    </row>
    <row r="13" spans="1:14" x14ac:dyDescent="0.3">
      <c r="A13" s="238" t="s">
        <v>423</v>
      </c>
      <c r="B13" s="243">
        <v>85684</v>
      </c>
      <c r="C13" s="243">
        <v>85734</v>
      </c>
      <c r="D13" s="243">
        <v>85693</v>
      </c>
      <c r="E13" s="243">
        <v>85901</v>
      </c>
      <c r="F13" s="243">
        <v>86013</v>
      </c>
      <c r="G13" s="243">
        <v>86089</v>
      </c>
      <c r="H13" s="243">
        <v>86268</v>
      </c>
      <c r="I13" s="243">
        <v>86596</v>
      </c>
      <c r="J13" s="243">
        <v>86638</v>
      </c>
      <c r="K13" s="243">
        <v>86766</v>
      </c>
      <c r="L13" s="243">
        <v>87150</v>
      </c>
      <c r="M13" s="243">
        <v>87178</v>
      </c>
      <c r="N13" s="242">
        <f t="shared" si="0"/>
        <v>86309.166666666672</v>
      </c>
    </row>
    <row r="14" spans="1:14" x14ac:dyDescent="0.3">
      <c r="A14" s="240" t="s">
        <v>424</v>
      </c>
      <c r="B14" s="241">
        <v>2753</v>
      </c>
      <c r="C14" s="241">
        <v>2749</v>
      </c>
      <c r="D14" s="241">
        <v>2747</v>
      </c>
      <c r="E14" s="241">
        <v>2751</v>
      </c>
      <c r="F14" s="241">
        <v>2747</v>
      </c>
      <c r="G14" s="241">
        <v>2729</v>
      </c>
      <c r="H14" s="241">
        <v>2736</v>
      </c>
      <c r="I14" s="241">
        <v>2729</v>
      </c>
      <c r="J14" s="241">
        <v>2719</v>
      </c>
      <c r="K14" s="241">
        <v>2724</v>
      </c>
      <c r="L14" s="241">
        <v>2717</v>
      </c>
      <c r="M14" s="241">
        <v>2715</v>
      </c>
      <c r="N14" s="242">
        <f t="shared" si="0"/>
        <v>2734.6666666666665</v>
      </c>
    </row>
    <row r="15" spans="1:14" x14ac:dyDescent="0.3">
      <c r="A15" s="238" t="s">
        <v>425</v>
      </c>
      <c r="B15" s="243">
        <v>1140</v>
      </c>
      <c r="C15" s="243">
        <v>1140</v>
      </c>
      <c r="D15" s="243">
        <v>1139</v>
      </c>
      <c r="E15" s="243">
        <v>1137</v>
      </c>
      <c r="F15" s="243">
        <v>1136</v>
      </c>
      <c r="G15" s="243">
        <v>1135</v>
      </c>
      <c r="H15" s="243">
        <v>1133</v>
      </c>
      <c r="I15" s="243">
        <v>1133</v>
      </c>
      <c r="J15" s="243">
        <v>1133</v>
      </c>
      <c r="K15" s="243">
        <v>1133</v>
      </c>
      <c r="L15" s="243">
        <v>1130</v>
      </c>
      <c r="M15" s="243">
        <v>1131</v>
      </c>
      <c r="N15" s="242">
        <f t="shared" si="0"/>
        <v>1135</v>
      </c>
    </row>
    <row r="16" spans="1:14" x14ac:dyDescent="0.3">
      <c r="A16" s="240" t="s">
        <v>426</v>
      </c>
      <c r="B16" s="241">
        <v>6262</v>
      </c>
      <c r="C16" s="241">
        <v>6323</v>
      </c>
      <c r="D16" s="241">
        <v>6341</v>
      </c>
      <c r="E16" s="241">
        <v>6379</v>
      </c>
      <c r="F16" s="241">
        <v>6389</v>
      </c>
      <c r="G16" s="241">
        <v>6399</v>
      </c>
      <c r="H16" s="241">
        <v>6403</v>
      </c>
      <c r="I16" s="241">
        <v>6412</v>
      </c>
      <c r="J16" s="241">
        <v>6415</v>
      </c>
      <c r="K16" s="241">
        <v>6419</v>
      </c>
      <c r="L16" s="241">
        <v>6453</v>
      </c>
      <c r="M16" s="241">
        <v>6475</v>
      </c>
      <c r="N16" s="242">
        <f t="shared" si="0"/>
        <v>6389.166666666667</v>
      </c>
    </row>
    <row r="17" spans="1:14" x14ac:dyDescent="0.3">
      <c r="A17" s="238" t="s">
        <v>427</v>
      </c>
      <c r="B17" s="243">
        <v>437</v>
      </c>
      <c r="C17" s="243">
        <v>440</v>
      </c>
      <c r="D17" s="243">
        <v>443</v>
      </c>
      <c r="E17" s="243">
        <v>437</v>
      </c>
      <c r="F17" s="243">
        <v>439</v>
      </c>
      <c r="G17" s="243">
        <v>435</v>
      </c>
      <c r="H17" s="243">
        <v>435</v>
      </c>
      <c r="I17" s="243">
        <v>436</v>
      </c>
      <c r="J17" s="243">
        <v>437</v>
      </c>
      <c r="K17" s="243">
        <v>438</v>
      </c>
      <c r="L17" s="243">
        <v>436</v>
      </c>
      <c r="M17" s="243">
        <v>438</v>
      </c>
      <c r="N17" s="242">
        <f t="shared" si="0"/>
        <v>437.58333333333331</v>
      </c>
    </row>
    <row r="18" spans="1:14" x14ac:dyDescent="0.3">
      <c r="A18" s="240" t="s">
        <v>428</v>
      </c>
      <c r="B18" s="241">
        <v>8</v>
      </c>
      <c r="C18" s="241">
        <v>8</v>
      </c>
      <c r="D18" s="241">
        <v>8</v>
      </c>
      <c r="E18" s="241">
        <v>8</v>
      </c>
      <c r="F18" s="241">
        <v>8</v>
      </c>
      <c r="G18" s="241">
        <v>8</v>
      </c>
      <c r="H18" s="241">
        <v>8</v>
      </c>
      <c r="I18" s="241">
        <v>8</v>
      </c>
      <c r="J18" s="241">
        <v>8</v>
      </c>
      <c r="K18" s="241">
        <v>8</v>
      </c>
      <c r="L18" s="241">
        <v>8</v>
      </c>
      <c r="M18" s="241">
        <v>8</v>
      </c>
      <c r="N18" s="242">
        <f t="shared" si="0"/>
        <v>8</v>
      </c>
    </row>
    <row r="19" spans="1:14" x14ac:dyDescent="0.3">
      <c r="A19" s="238" t="s">
        <v>429</v>
      </c>
      <c r="B19" s="243">
        <v>686</v>
      </c>
      <c r="C19" s="243">
        <v>689</v>
      </c>
      <c r="D19" s="243">
        <v>688</v>
      </c>
      <c r="E19" s="243">
        <v>686</v>
      </c>
      <c r="F19" s="243">
        <v>689</v>
      </c>
      <c r="G19" s="243">
        <v>689</v>
      </c>
      <c r="H19" s="243">
        <v>690</v>
      </c>
      <c r="I19" s="243">
        <v>694</v>
      </c>
      <c r="J19" s="243">
        <v>692</v>
      </c>
      <c r="K19" s="243">
        <v>695</v>
      </c>
      <c r="L19" s="243">
        <v>699</v>
      </c>
      <c r="M19" s="243">
        <v>699</v>
      </c>
      <c r="N19" s="242">
        <f t="shared" si="0"/>
        <v>691.33333333333337</v>
      </c>
    </row>
    <row r="20" spans="1:14" x14ac:dyDescent="0.3">
      <c r="A20" s="240" t="s">
        <v>430</v>
      </c>
      <c r="B20" s="241">
        <v>89</v>
      </c>
      <c r="C20" s="241">
        <v>89</v>
      </c>
      <c r="D20" s="241">
        <v>89</v>
      </c>
      <c r="E20" s="241">
        <v>90</v>
      </c>
      <c r="F20" s="241">
        <v>90</v>
      </c>
      <c r="G20" s="241">
        <v>90</v>
      </c>
      <c r="H20" s="241">
        <v>90</v>
      </c>
      <c r="I20" s="241">
        <v>90</v>
      </c>
      <c r="J20" s="241">
        <v>90</v>
      </c>
      <c r="K20" s="241">
        <v>89</v>
      </c>
      <c r="L20" s="241">
        <v>88</v>
      </c>
      <c r="M20" s="241">
        <v>88</v>
      </c>
      <c r="N20" s="242">
        <f t="shared" si="0"/>
        <v>89.333333333333329</v>
      </c>
    </row>
    <row r="21" spans="1:14" x14ac:dyDescent="0.3">
      <c r="A21" s="238" t="s">
        <v>431</v>
      </c>
      <c r="B21" s="243">
        <v>509</v>
      </c>
      <c r="C21" s="243">
        <v>511</v>
      </c>
      <c r="D21" s="243">
        <v>507</v>
      </c>
      <c r="E21" s="243">
        <v>531</v>
      </c>
      <c r="F21" s="243">
        <v>587</v>
      </c>
      <c r="G21" s="243">
        <v>625</v>
      </c>
      <c r="H21" s="243">
        <v>667</v>
      </c>
      <c r="I21" s="243">
        <v>685</v>
      </c>
      <c r="J21" s="243">
        <v>683</v>
      </c>
      <c r="K21" s="243">
        <v>638</v>
      </c>
      <c r="L21" s="243">
        <v>551</v>
      </c>
      <c r="M21" s="243">
        <v>539</v>
      </c>
      <c r="N21" s="242">
        <f t="shared" si="0"/>
        <v>586.08333333333337</v>
      </c>
    </row>
    <row r="22" spans="1:14" x14ac:dyDescent="0.3">
      <c r="A22" s="240" t="s">
        <v>432</v>
      </c>
      <c r="B22" s="241">
        <v>346</v>
      </c>
      <c r="C22" s="241">
        <v>345</v>
      </c>
      <c r="D22" s="241">
        <v>345</v>
      </c>
      <c r="E22" s="241">
        <v>345</v>
      </c>
      <c r="F22" s="241">
        <v>345</v>
      </c>
      <c r="G22" s="241">
        <v>344</v>
      </c>
      <c r="H22" s="241">
        <v>344</v>
      </c>
      <c r="I22" s="241">
        <v>346</v>
      </c>
      <c r="J22" s="241">
        <v>346</v>
      </c>
      <c r="K22" s="241">
        <v>346</v>
      </c>
      <c r="L22" s="241">
        <v>346</v>
      </c>
      <c r="M22" s="241">
        <v>347</v>
      </c>
      <c r="N22" s="242">
        <f t="shared" si="0"/>
        <v>345.41666666666669</v>
      </c>
    </row>
    <row r="23" spans="1:14" x14ac:dyDescent="0.3">
      <c r="A23" s="238" t="s">
        <v>433</v>
      </c>
      <c r="B23" s="243">
        <v>121</v>
      </c>
      <c r="C23" s="243">
        <v>121</v>
      </c>
      <c r="D23" s="243">
        <v>121</v>
      </c>
      <c r="E23" s="243">
        <v>123</v>
      </c>
      <c r="F23" s="243">
        <v>122</v>
      </c>
      <c r="G23" s="243">
        <v>122</v>
      </c>
      <c r="H23" s="243">
        <v>123</v>
      </c>
      <c r="I23" s="243">
        <v>123</v>
      </c>
      <c r="J23" s="243">
        <v>122</v>
      </c>
      <c r="K23" s="243">
        <v>123</v>
      </c>
      <c r="L23" s="243">
        <v>121</v>
      </c>
      <c r="M23" s="243">
        <v>121</v>
      </c>
      <c r="N23" s="242">
        <f t="shared" si="0"/>
        <v>121.91666666666667</v>
      </c>
    </row>
    <row r="24" spans="1:14" x14ac:dyDescent="0.3">
      <c r="A24" s="240" t="s">
        <v>434</v>
      </c>
      <c r="B24" s="241">
        <v>1</v>
      </c>
      <c r="C24" s="241">
        <v>1</v>
      </c>
      <c r="D24" s="241">
        <v>1</v>
      </c>
      <c r="E24" s="241">
        <v>1</v>
      </c>
      <c r="F24" s="241">
        <v>1</v>
      </c>
      <c r="G24" s="241">
        <v>1</v>
      </c>
      <c r="H24" s="241">
        <v>1</v>
      </c>
      <c r="I24" s="241">
        <v>1</v>
      </c>
      <c r="J24" s="241">
        <v>1</v>
      </c>
      <c r="K24" s="241">
        <v>1</v>
      </c>
      <c r="L24" s="241">
        <v>1</v>
      </c>
      <c r="M24" s="241">
        <v>1</v>
      </c>
      <c r="N24" s="242">
        <f t="shared" si="0"/>
        <v>1</v>
      </c>
    </row>
    <row r="25" spans="1:14" x14ac:dyDescent="0.3">
      <c r="A25" s="238" t="s">
        <v>435</v>
      </c>
      <c r="B25" s="243">
        <v>126</v>
      </c>
      <c r="C25" s="243">
        <v>126</v>
      </c>
      <c r="D25" s="243">
        <v>126</v>
      </c>
      <c r="E25" s="243">
        <v>126</v>
      </c>
      <c r="F25" s="243">
        <v>125</v>
      </c>
      <c r="G25" s="243">
        <v>125</v>
      </c>
      <c r="H25" s="243">
        <v>125</v>
      </c>
      <c r="I25" s="243">
        <v>125</v>
      </c>
      <c r="J25" s="243">
        <v>125</v>
      </c>
      <c r="K25" s="243">
        <v>125</v>
      </c>
      <c r="L25" s="243">
        <v>124</v>
      </c>
      <c r="M25" s="243">
        <v>124</v>
      </c>
      <c r="N25" s="242">
        <f t="shared" si="0"/>
        <v>125.16666666666667</v>
      </c>
    </row>
    <row r="26" spans="1:14" x14ac:dyDescent="0.3">
      <c r="A26" s="240" t="s">
        <v>436</v>
      </c>
      <c r="B26" s="241">
        <v>6</v>
      </c>
      <c r="C26" s="241">
        <v>6</v>
      </c>
      <c r="D26" s="241">
        <v>6</v>
      </c>
      <c r="E26" s="241">
        <v>6</v>
      </c>
      <c r="F26" s="241">
        <v>6</v>
      </c>
      <c r="G26" s="241">
        <v>6</v>
      </c>
      <c r="H26" s="241">
        <v>6</v>
      </c>
      <c r="I26" s="241">
        <v>6</v>
      </c>
      <c r="J26" s="241">
        <v>6</v>
      </c>
      <c r="K26" s="241">
        <v>6</v>
      </c>
      <c r="L26" s="241">
        <v>6</v>
      </c>
      <c r="M26" s="241">
        <v>6</v>
      </c>
      <c r="N26" s="242">
        <f t="shared" si="0"/>
        <v>6</v>
      </c>
    </row>
    <row r="27" spans="1:14" x14ac:dyDescent="0.3">
      <c r="A27" s="238" t="s">
        <v>437</v>
      </c>
      <c r="B27" s="243">
        <v>158</v>
      </c>
      <c r="C27" s="243">
        <v>158</v>
      </c>
      <c r="D27" s="243">
        <v>158</v>
      </c>
      <c r="E27" s="243">
        <v>158</v>
      </c>
      <c r="F27" s="243">
        <v>158</v>
      </c>
      <c r="G27" s="243">
        <v>158</v>
      </c>
      <c r="H27" s="243">
        <v>158</v>
      </c>
      <c r="I27" s="243">
        <v>158</v>
      </c>
      <c r="J27" s="243">
        <v>157</v>
      </c>
      <c r="K27" s="243">
        <v>157</v>
      </c>
      <c r="L27" s="243">
        <v>157</v>
      </c>
      <c r="M27" s="243">
        <v>157</v>
      </c>
      <c r="N27" s="242">
        <f t="shared" si="0"/>
        <v>157.66666666666666</v>
      </c>
    </row>
    <row r="28" spans="1:14" x14ac:dyDescent="0.3">
      <c r="A28" s="240" t="s">
        <v>438</v>
      </c>
      <c r="B28" s="241">
        <v>1</v>
      </c>
      <c r="C28" s="241">
        <v>1</v>
      </c>
      <c r="D28" s="241">
        <v>1</v>
      </c>
      <c r="E28" s="241">
        <v>1</v>
      </c>
      <c r="F28" s="241">
        <v>1</v>
      </c>
      <c r="G28" s="241">
        <v>1</v>
      </c>
      <c r="H28" s="241">
        <v>1</v>
      </c>
      <c r="I28" s="241">
        <v>1</v>
      </c>
      <c r="J28" s="241">
        <v>1</v>
      </c>
      <c r="K28" s="241">
        <v>1</v>
      </c>
      <c r="L28" s="241">
        <v>1</v>
      </c>
      <c r="M28" s="241">
        <v>1</v>
      </c>
      <c r="N28" s="242">
        <f t="shared" si="0"/>
        <v>1</v>
      </c>
    </row>
    <row r="29" spans="1:14" x14ac:dyDescent="0.3">
      <c r="A29" s="238" t="s">
        <v>439</v>
      </c>
      <c r="B29" s="243">
        <v>12</v>
      </c>
      <c r="C29" s="243">
        <v>12</v>
      </c>
      <c r="D29" s="243">
        <v>12</v>
      </c>
      <c r="E29" s="243">
        <v>12</v>
      </c>
      <c r="F29" s="243">
        <v>12</v>
      </c>
      <c r="G29" s="243">
        <v>12</v>
      </c>
      <c r="H29" s="243">
        <v>12</v>
      </c>
      <c r="I29" s="243">
        <v>12</v>
      </c>
      <c r="J29" s="243">
        <v>12</v>
      </c>
      <c r="K29" s="243">
        <v>12</v>
      </c>
      <c r="L29" s="243">
        <v>12</v>
      </c>
      <c r="M29" s="243">
        <v>12</v>
      </c>
      <c r="N29" s="242">
        <f t="shared" si="0"/>
        <v>12</v>
      </c>
    </row>
    <row r="30" spans="1:14" x14ac:dyDescent="0.3">
      <c r="A30" s="240" t="s">
        <v>440</v>
      </c>
      <c r="B30" s="241">
        <v>3</v>
      </c>
      <c r="C30" s="241">
        <v>3</v>
      </c>
      <c r="D30" s="241">
        <v>3</v>
      </c>
      <c r="E30" s="241">
        <v>3</v>
      </c>
      <c r="F30" s="241">
        <v>3</v>
      </c>
      <c r="G30" s="241">
        <v>3</v>
      </c>
      <c r="H30" s="241">
        <v>3</v>
      </c>
      <c r="I30" s="241">
        <v>3</v>
      </c>
      <c r="J30" s="241">
        <v>3</v>
      </c>
      <c r="K30" s="241">
        <v>3</v>
      </c>
      <c r="L30" s="241">
        <v>3</v>
      </c>
      <c r="M30" s="241">
        <v>3</v>
      </c>
      <c r="N30" s="242">
        <f t="shared" si="0"/>
        <v>3</v>
      </c>
    </row>
    <row r="31" spans="1:14" x14ac:dyDescent="0.3">
      <c r="A31" s="238" t="s">
        <v>441</v>
      </c>
      <c r="B31" s="243">
        <v>2</v>
      </c>
      <c r="C31" s="243">
        <v>2</v>
      </c>
      <c r="D31" s="243">
        <v>2</v>
      </c>
      <c r="E31" s="243">
        <v>2</v>
      </c>
      <c r="F31" s="243">
        <v>2</v>
      </c>
      <c r="G31" s="243">
        <v>2</v>
      </c>
      <c r="H31" s="243">
        <v>2</v>
      </c>
      <c r="I31" s="243">
        <v>2</v>
      </c>
      <c r="J31" s="243">
        <v>2</v>
      </c>
      <c r="K31" s="243">
        <v>2</v>
      </c>
      <c r="L31" s="243">
        <v>2</v>
      </c>
      <c r="M31" s="243">
        <v>2</v>
      </c>
      <c r="N31" s="242">
        <f t="shared" si="0"/>
        <v>2</v>
      </c>
    </row>
    <row r="32" spans="1:14" x14ac:dyDescent="0.3">
      <c r="A32" s="240" t="s">
        <v>442</v>
      </c>
      <c r="B32" s="241">
        <v>4</v>
      </c>
      <c r="C32" s="241">
        <v>4</v>
      </c>
      <c r="D32" s="241">
        <v>4</v>
      </c>
      <c r="E32" s="241">
        <v>4</v>
      </c>
      <c r="F32" s="241">
        <v>4</v>
      </c>
      <c r="G32" s="241">
        <v>4</v>
      </c>
      <c r="H32" s="241">
        <v>4</v>
      </c>
      <c r="I32" s="241">
        <v>4</v>
      </c>
      <c r="J32" s="241">
        <v>4</v>
      </c>
      <c r="K32" s="241">
        <v>4</v>
      </c>
      <c r="L32" s="241">
        <v>4</v>
      </c>
      <c r="M32" s="241">
        <v>4</v>
      </c>
      <c r="N32" s="242">
        <f t="shared" si="0"/>
        <v>4</v>
      </c>
    </row>
    <row r="33" spans="1:14" x14ac:dyDescent="0.3">
      <c r="A33" s="238" t="s">
        <v>443</v>
      </c>
      <c r="B33" s="243">
        <v>14</v>
      </c>
      <c r="C33" s="243">
        <v>14</v>
      </c>
      <c r="D33" s="243">
        <v>14</v>
      </c>
      <c r="E33" s="243">
        <v>14</v>
      </c>
      <c r="F33" s="243">
        <v>14</v>
      </c>
      <c r="G33" s="243">
        <v>14</v>
      </c>
      <c r="H33" s="243">
        <v>14</v>
      </c>
      <c r="I33" s="243">
        <v>14</v>
      </c>
      <c r="J33" s="243">
        <v>14</v>
      </c>
      <c r="K33" s="243">
        <v>14</v>
      </c>
      <c r="L33" s="243">
        <v>14</v>
      </c>
      <c r="M33" s="243">
        <v>14</v>
      </c>
      <c r="N33" s="242">
        <f t="shared" si="0"/>
        <v>14</v>
      </c>
    </row>
    <row r="34" spans="1:14" x14ac:dyDescent="0.3">
      <c r="A34" s="240" t="s">
        <v>444</v>
      </c>
      <c r="B34" s="241">
        <v>5</v>
      </c>
      <c r="C34" s="241">
        <v>5</v>
      </c>
      <c r="D34" s="241">
        <v>5</v>
      </c>
      <c r="E34" s="241">
        <v>5</v>
      </c>
      <c r="F34" s="241">
        <v>5</v>
      </c>
      <c r="G34" s="241">
        <v>5</v>
      </c>
      <c r="H34" s="241">
        <v>5</v>
      </c>
      <c r="I34" s="241">
        <v>5</v>
      </c>
      <c r="J34" s="241">
        <v>5</v>
      </c>
      <c r="K34" s="241">
        <v>5</v>
      </c>
      <c r="L34" s="241">
        <v>5</v>
      </c>
      <c r="M34" s="241">
        <v>5</v>
      </c>
      <c r="N34" s="242">
        <f t="shared" si="0"/>
        <v>5</v>
      </c>
    </row>
    <row r="35" spans="1:14" x14ac:dyDescent="0.3">
      <c r="A35" s="238" t="s">
        <v>445</v>
      </c>
      <c r="B35" s="243">
        <v>11</v>
      </c>
      <c r="C35" s="243">
        <v>11</v>
      </c>
      <c r="D35" s="243">
        <v>11</v>
      </c>
      <c r="E35" s="243">
        <v>11</v>
      </c>
      <c r="F35" s="243">
        <v>11</v>
      </c>
      <c r="G35" s="243">
        <v>11</v>
      </c>
      <c r="H35" s="243">
        <v>11</v>
      </c>
      <c r="I35" s="243">
        <v>10</v>
      </c>
      <c r="J35" s="243">
        <v>10</v>
      </c>
      <c r="K35" s="243">
        <v>10</v>
      </c>
      <c r="L35" s="243">
        <v>10</v>
      </c>
      <c r="M35" s="243">
        <v>10</v>
      </c>
      <c r="N35" s="242">
        <f t="shared" si="0"/>
        <v>10.583333333333334</v>
      </c>
    </row>
    <row r="36" spans="1:14" x14ac:dyDescent="0.3">
      <c r="A36" s="240" t="s">
        <v>446</v>
      </c>
      <c r="B36" s="241">
        <v>281</v>
      </c>
      <c r="C36" s="241">
        <v>288</v>
      </c>
      <c r="D36" s="241">
        <v>317</v>
      </c>
      <c r="E36" s="241">
        <v>328</v>
      </c>
      <c r="F36" s="241">
        <v>346</v>
      </c>
      <c r="G36" s="241">
        <v>360</v>
      </c>
      <c r="H36" s="241">
        <v>373</v>
      </c>
      <c r="I36" s="241">
        <v>392</v>
      </c>
      <c r="J36" s="241">
        <v>412</v>
      </c>
      <c r="K36" s="241">
        <v>430</v>
      </c>
      <c r="L36" s="241">
        <v>460</v>
      </c>
      <c r="M36" s="241">
        <v>481</v>
      </c>
      <c r="N36" s="242">
        <f t="shared" si="0"/>
        <v>372.33333333333331</v>
      </c>
    </row>
    <row r="37" spans="1:14" x14ac:dyDescent="0.3">
      <c r="A37" s="238" t="s">
        <v>447</v>
      </c>
      <c r="B37" s="243">
        <v>2506</v>
      </c>
      <c r="C37" s="243">
        <v>2505</v>
      </c>
      <c r="D37" s="243">
        <v>2495</v>
      </c>
      <c r="E37" s="243">
        <v>2492</v>
      </c>
      <c r="F37" s="243">
        <v>2495</v>
      </c>
      <c r="G37" s="243">
        <v>2491</v>
      </c>
      <c r="H37" s="243">
        <v>2490</v>
      </c>
      <c r="I37" s="243">
        <v>2490</v>
      </c>
      <c r="J37" s="243">
        <v>2476</v>
      </c>
      <c r="K37" s="243">
        <v>2467</v>
      </c>
      <c r="L37" s="243">
        <v>2455</v>
      </c>
      <c r="M37" s="243">
        <v>2450</v>
      </c>
      <c r="N37" s="242">
        <f t="shared" si="0"/>
        <v>2484.3333333333335</v>
      </c>
    </row>
    <row r="38" spans="1:14" x14ac:dyDescent="0.3">
      <c r="A38" s="240" t="s">
        <v>448</v>
      </c>
      <c r="B38" s="241">
        <v>2494</v>
      </c>
      <c r="C38" s="241">
        <v>2517</v>
      </c>
      <c r="D38" s="241">
        <v>2537</v>
      </c>
      <c r="E38" s="241">
        <v>2520</v>
      </c>
      <c r="F38" s="241">
        <v>2527</v>
      </c>
      <c r="G38" s="241">
        <v>2548</v>
      </c>
      <c r="H38" s="241">
        <v>2561</v>
      </c>
      <c r="I38" s="241">
        <v>2575</v>
      </c>
      <c r="J38" s="241">
        <v>2571</v>
      </c>
      <c r="K38" s="241">
        <v>2576</v>
      </c>
      <c r="L38" s="241">
        <v>2584</v>
      </c>
      <c r="M38" s="241">
        <v>2597</v>
      </c>
      <c r="N38" s="242">
        <f t="shared" si="0"/>
        <v>2550.5833333333335</v>
      </c>
    </row>
    <row r="39" spans="1:14" x14ac:dyDescent="0.3">
      <c r="A39" s="238" t="s">
        <v>449</v>
      </c>
      <c r="B39" s="243">
        <v>44</v>
      </c>
      <c r="C39" s="243">
        <v>44</v>
      </c>
      <c r="D39" s="243">
        <v>44</v>
      </c>
      <c r="E39" s="243">
        <v>45</v>
      </c>
      <c r="F39" s="243">
        <v>44</v>
      </c>
      <c r="G39" s="243">
        <v>46</v>
      </c>
      <c r="H39" s="243">
        <v>46</v>
      </c>
      <c r="I39" s="243">
        <v>45</v>
      </c>
      <c r="J39" s="243">
        <v>44</v>
      </c>
      <c r="K39" s="243">
        <v>45</v>
      </c>
      <c r="L39" s="243">
        <v>44</v>
      </c>
      <c r="M39" s="243">
        <v>46</v>
      </c>
      <c r="N39" s="242">
        <f t="shared" si="0"/>
        <v>44.75</v>
      </c>
    </row>
    <row r="40" spans="1:14" x14ac:dyDescent="0.3">
      <c r="A40" s="240" t="s">
        <v>450</v>
      </c>
      <c r="B40" s="241">
        <v>811</v>
      </c>
      <c r="C40" s="241">
        <v>816</v>
      </c>
      <c r="D40" s="241">
        <v>806</v>
      </c>
      <c r="E40" s="241">
        <v>809</v>
      </c>
      <c r="F40" s="241">
        <v>814</v>
      </c>
      <c r="G40" s="241">
        <v>840</v>
      </c>
      <c r="H40" s="241">
        <v>820</v>
      </c>
      <c r="I40" s="241">
        <v>827</v>
      </c>
      <c r="J40" s="241">
        <v>821</v>
      </c>
      <c r="K40" s="241">
        <v>812</v>
      </c>
      <c r="L40" s="241">
        <v>820</v>
      </c>
      <c r="M40" s="241">
        <v>822</v>
      </c>
      <c r="N40" s="242">
        <f t="shared" si="0"/>
        <v>818.16666666666663</v>
      </c>
    </row>
    <row r="41" spans="1:14" x14ac:dyDescent="0.3">
      <c r="A41" s="238" t="s">
        <v>451</v>
      </c>
      <c r="B41" s="243">
        <v>843</v>
      </c>
      <c r="C41" s="243">
        <v>837</v>
      </c>
      <c r="D41" s="243">
        <v>828</v>
      </c>
      <c r="E41" s="243">
        <v>843</v>
      </c>
      <c r="F41" s="243">
        <v>863</v>
      </c>
      <c r="G41" s="243">
        <v>856</v>
      </c>
      <c r="H41" s="243">
        <v>858</v>
      </c>
      <c r="I41" s="243">
        <v>868</v>
      </c>
      <c r="J41" s="243">
        <v>868</v>
      </c>
      <c r="K41" s="243">
        <v>868</v>
      </c>
      <c r="L41" s="243">
        <v>863</v>
      </c>
      <c r="M41" s="243">
        <v>857</v>
      </c>
      <c r="N41" s="242">
        <f t="shared" si="0"/>
        <v>854.33333333333337</v>
      </c>
    </row>
    <row r="42" spans="1:14" x14ac:dyDescent="0.3">
      <c r="A42" s="240" t="s">
        <v>452</v>
      </c>
      <c r="B42" s="241">
        <v>107</v>
      </c>
      <c r="C42" s="241">
        <v>107</v>
      </c>
      <c r="D42" s="241">
        <v>108</v>
      </c>
      <c r="E42" s="241">
        <v>108</v>
      </c>
      <c r="F42" s="241">
        <v>108</v>
      </c>
      <c r="G42" s="241">
        <v>108</v>
      </c>
      <c r="H42" s="241">
        <v>108</v>
      </c>
      <c r="I42" s="241">
        <v>108</v>
      </c>
      <c r="J42" s="241">
        <v>108</v>
      </c>
      <c r="K42" s="241">
        <v>108</v>
      </c>
      <c r="L42" s="241">
        <v>108</v>
      </c>
      <c r="M42" s="241">
        <v>108</v>
      </c>
      <c r="N42" s="242">
        <f t="shared" si="0"/>
        <v>107.83333333333333</v>
      </c>
    </row>
    <row r="43" spans="1:14" x14ac:dyDescent="0.3">
      <c r="A43" s="238" t="s">
        <v>453</v>
      </c>
      <c r="B43" s="243">
        <v>284</v>
      </c>
      <c r="C43" s="243">
        <v>281</v>
      </c>
      <c r="D43" s="243">
        <v>285</v>
      </c>
      <c r="E43" s="243">
        <v>291</v>
      </c>
      <c r="F43" s="243">
        <v>283</v>
      </c>
      <c r="G43" s="243">
        <v>287</v>
      </c>
      <c r="H43" s="243">
        <v>287</v>
      </c>
      <c r="I43" s="243">
        <v>283</v>
      </c>
      <c r="J43" s="243">
        <v>292</v>
      </c>
      <c r="K43" s="243">
        <v>285</v>
      </c>
      <c r="L43" s="243">
        <v>284</v>
      </c>
      <c r="M43" s="243">
        <v>285</v>
      </c>
      <c r="N43" s="242">
        <f t="shared" si="0"/>
        <v>285.58333333333331</v>
      </c>
    </row>
    <row r="44" spans="1:14" x14ac:dyDescent="0.3">
      <c r="A44" s="240" t="s">
        <v>454</v>
      </c>
      <c r="B44" s="241">
        <v>28</v>
      </c>
      <c r="C44" s="241">
        <v>28</v>
      </c>
      <c r="D44" s="241">
        <v>28</v>
      </c>
      <c r="E44" s="241">
        <v>28</v>
      </c>
      <c r="F44" s="241">
        <v>28</v>
      </c>
      <c r="G44" s="241">
        <v>29</v>
      </c>
      <c r="H44" s="241">
        <v>28</v>
      </c>
      <c r="I44" s="241">
        <v>29</v>
      </c>
      <c r="J44" s="241">
        <v>26</v>
      </c>
      <c r="K44" s="241">
        <v>28</v>
      </c>
      <c r="L44" s="241">
        <v>28</v>
      </c>
      <c r="M44" s="241">
        <v>29</v>
      </c>
      <c r="N44" s="242">
        <f t="shared" si="0"/>
        <v>28.083333333333332</v>
      </c>
    </row>
    <row r="45" spans="1:14" x14ac:dyDescent="0.3">
      <c r="A45" s="238" t="s">
        <v>455</v>
      </c>
      <c r="B45" s="239"/>
      <c r="C45" s="239"/>
      <c r="D45" s="239"/>
      <c r="E45" s="239"/>
      <c r="F45" s="239"/>
      <c r="G45" s="239"/>
      <c r="H45" s="239"/>
      <c r="I45" s="239"/>
      <c r="J45" s="239"/>
      <c r="K45" s="239"/>
      <c r="L45" s="239"/>
      <c r="M45" s="239"/>
      <c r="N45" s="242"/>
    </row>
    <row r="46" spans="1:14" x14ac:dyDescent="0.3">
      <c r="A46" s="240" t="s">
        <v>456</v>
      </c>
      <c r="B46" s="241">
        <v>3</v>
      </c>
      <c r="C46" s="241">
        <v>3</v>
      </c>
      <c r="D46" s="241">
        <v>3</v>
      </c>
      <c r="E46" s="241">
        <v>3</v>
      </c>
      <c r="F46" s="241">
        <v>3</v>
      </c>
      <c r="G46" s="241">
        <v>3</v>
      </c>
      <c r="H46" s="241">
        <v>3</v>
      </c>
      <c r="I46" s="241">
        <v>2</v>
      </c>
      <c r="J46" s="241">
        <v>2</v>
      </c>
      <c r="K46" s="241">
        <v>2</v>
      </c>
      <c r="L46" s="241">
        <v>2</v>
      </c>
      <c r="M46" s="241">
        <v>5</v>
      </c>
      <c r="N46" s="242">
        <f t="shared" si="0"/>
        <v>2.8333333333333335</v>
      </c>
    </row>
    <row r="47" spans="1:14" x14ac:dyDescent="0.3">
      <c r="A47" s="238" t="s">
        <v>457</v>
      </c>
      <c r="B47" s="243">
        <v>993952</v>
      </c>
      <c r="C47" s="243">
        <v>994778</v>
      </c>
      <c r="D47" s="243">
        <v>995032</v>
      </c>
      <c r="E47" s="243">
        <v>995666</v>
      </c>
      <c r="F47" s="243">
        <v>996648</v>
      </c>
      <c r="G47" s="243">
        <v>997070</v>
      </c>
      <c r="H47" s="243">
        <v>997450</v>
      </c>
      <c r="I47" s="243">
        <v>998447</v>
      </c>
      <c r="J47" s="243">
        <v>999831</v>
      </c>
      <c r="K47" s="243">
        <v>1001369</v>
      </c>
      <c r="L47" s="243">
        <v>1002683</v>
      </c>
      <c r="M47" s="243">
        <v>1003979</v>
      </c>
      <c r="N47" s="242">
        <f t="shared" si="0"/>
        <v>998075.41666666663</v>
      </c>
    </row>
    <row r="48" spans="1:14" x14ac:dyDescent="0.3">
      <c r="A48" s="240" t="s">
        <v>458</v>
      </c>
      <c r="B48" s="241">
        <v>29804</v>
      </c>
      <c r="C48" s="241">
        <v>29830</v>
      </c>
      <c r="D48" s="241">
        <v>29827</v>
      </c>
      <c r="E48" s="241">
        <v>29819</v>
      </c>
      <c r="F48" s="241">
        <v>29839</v>
      </c>
      <c r="G48" s="241">
        <v>29854</v>
      </c>
      <c r="H48" s="241">
        <v>29905</v>
      </c>
      <c r="I48" s="241">
        <v>29929</v>
      </c>
      <c r="J48" s="241">
        <v>29938</v>
      </c>
      <c r="K48" s="241">
        <v>29954</v>
      </c>
      <c r="L48" s="241">
        <v>29950</v>
      </c>
      <c r="M48" s="241">
        <v>29973</v>
      </c>
      <c r="N48" s="242">
        <f t="shared" si="0"/>
        <v>29885.166666666668</v>
      </c>
    </row>
    <row r="49" spans="1:14" x14ac:dyDescent="0.3">
      <c r="A49" s="238" t="s">
        <v>459</v>
      </c>
      <c r="B49" s="239"/>
      <c r="C49" s="239"/>
      <c r="D49" s="239"/>
      <c r="E49" s="239"/>
      <c r="F49" s="239"/>
      <c r="G49" s="239"/>
      <c r="H49" s="239"/>
      <c r="I49" s="239"/>
      <c r="J49" s="239"/>
      <c r="K49" s="239"/>
      <c r="L49" s="239"/>
      <c r="M49" s="239"/>
      <c r="N49" s="242"/>
    </row>
    <row r="50" spans="1:14" x14ac:dyDescent="0.3">
      <c r="A50" s="240" t="s">
        <v>460</v>
      </c>
      <c r="B50" s="233"/>
      <c r="C50" s="233"/>
      <c r="D50" s="233"/>
      <c r="E50" s="233"/>
      <c r="F50" s="233"/>
      <c r="G50" s="233"/>
      <c r="H50" s="233"/>
      <c r="I50" s="233"/>
      <c r="J50" s="233"/>
      <c r="K50" s="233"/>
      <c r="L50" s="233"/>
      <c r="M50" s="233"/>
      <c r="N50" s="242"/>
    </row>
    <row r="51" spans="1:14" x14ac:dyDescent="0.3">
      <c r="A51" s="238" t="s">
        <v>461</v>
      </c>
      <c r="B51" s="239"/>
      <c r="C51" s="239"/>
      <c r="D51" s="239"/>
      <c r="E51" s="239"/>
      <c r="F51" s="239"/>
      <c r="G51" s="239"/>
      <c r="H51" s="239"/>
      <c r="I51" s="239"/>
      <c r="J51" s="239"/>
      <c r="K51" s="239"/>
      <c r="L51" s="239"/>
      <c r="M51" s="239"/>
      <c r="N51" s="242"/>
    </row>
    <row r="52" spans="1:14" x14ac:dyDescent="0.3">
      <c r="A52" s="240" t="s">
        <v>462</v>
      </c>
      <c r="B52" s="233"/>
      <c r="C52" s="233"/>
      <c r="D52" s="233"/>
      <c r="E52" s="233"/>
      <c r="F52" s="233"/>
      <c r="G52" s="233"/>
      <c r="H52" s="233"/>
      <c r="I52" s="233"/>
      <c r="J52" s="233"/>
      <c r="K52" s="233"/>
      <c r="L52" s="233"/>
      <c r="M52" s="233"/>
      <c r="N52" s="242"/>
    </row>
    <row r="53" spans="1:14" x14ac:dyDescent="0.3">
      <c r="A53" s="238" t="s">
        <v>463</v>
      </c>
      <c r="B53" s="239"/>
      <c r="C53" s="239"/>
      <c r="D53" s="239"/>
      <c r="E53" s="239"/>
      <c r="F53" s="239"/>
      <c r="G53" s="239"/>
      <c r="H53" s="239"/>
      <c r="I53" s="239"/>
      <c r="J53" s="239"/>
      <c r="K53" s="239"/>
      <c r="L53" s="239"/>
      <c r="M53" s="239"/>
      <c r="N53" s="242"/>
    </row>
    <row r="54" spans="1:14" x14ac:dyDescent="0.3">
      <c r="A54" s="244" t="s">
        <v>464</v>
      </c>
      <c r="B54" s="245">
        <v>1129882</v>
      </c>
      <c r="C54" s="245">
        <v>1130878</v>
      </c>
      <c r="D54" s="245">
        <v>1131125</v>
      </c>
      <c r="E54" s="245">
        <v>1132026</v>
      </c>
      <c r="F54" s="245">
        <v>1133249</v>
      </c>
      <c r="G54" s="245">
        <v>1133844</v>
      </c>
      <c r="H54" s="245">
        <v>1134512</v>
      </c>
      <c r="I54" s="245">
        <v>1135932</v>
      </c>
      <c r="J54" s="245">
        <v>1137358</v>
      </c>
      <c r="K54" s="245">
        <v>1139008</v>
      </c>
      <c r="L54" s="245">
        <v>1140665</v>
      </c>
      <c r="M54" s="245">
        <v>1142053</v>
      </c>
      <c r="N54" s="242">
        <f t="shared" si="0"/>
        <v>1135044.3333333333</v>
      </c>
    </row>
    <row r="57" spans="1:14" x14ac:dyDescent="0.3">
      <c r="A57" s="246" t="s">
        <v>87</v>
      </c>
      <c r="B57" s="247">
        <f>B47</f>
        <v>993952</v>
      </c>
      <c r="C57" s="247">
        <f t="shared" ref="C57:M57" si="1">C47</f>
        <v>994778</v>
      </c>
      <c r="D57" s="247">
        <f t="shared" si="1"/>
        <v>995032</v>
      </c>
      <c r="E57" s="247">
        <f t="shared" si="1"/>
        <v>995666</v>
      </c>
      <c r="F57" s="247">
        <f t="shared" si="1"/>
        <v>996648</v>
      </c>
      <c r="G57" s="247">
        <f t="shared" si="1"/>
        <v>997070</v>
      </c>
      <c r="H57" s="247">
        <f t="shared" si="1"/>
        <v>997450</v>
      </c>
      <c r="I57" s="247">
        <f t="shared" si="1"/>
        <v>998447</v>
      </c>
      <c r="J57" s="247">
        <f t="shared" si="1"/>
        <v>999831</v>
      </c>
      <c r="K57" s="247">
        <f t="shared" si="1"/>
        <v>1001369</v>
      </c>
      <c r="L57" s="247">
        <f t="shared" si="1"/>
        <v>1002683</v>
      </c>
      <c r="M57" s="247">
        <f t="shared" si="1"/>
        <v>1003979</v>
      </c>
      <c r="N57" s="247">
        <f>AVERAGE(B57:M57)</f>
        <v>998075.41666666663</v>
      </c>
    </row>
    <row r="58" spans="1:14" x14ac:dyDescent="0.3">
      <c r="A58" s="246" t="s">
        <v>397</v>
      </c>
      <c r="B58" s="247">
        <f>SUM(B48,B11,B13:B18,B21,B24:B27,B31:B34)</f>
        <v>127226</v>
      </c>
      <c r="C58" s="247">
        <f t="shared" ref="C58:M58" si="2">SUM(C48,C11,C13:C18,C21,C24:C27,C31:C34)</f>
        <v>127367</v>
      </c>
      <c r="D58" s="247">
        <f t="shared" si="2"/>
        <v>127336</v>
      </c>
      <c r="E58" s="247">
        <f t="shared" si="2"/>
        <v>127586</v>
      </c>
      <c r="F58" s="247">
        <f t="shared" si="2"/>
        <v>127781</v>
      </c>
      <c r="G58" s="247">
        <f t="shared" si="2"/>
        <v>127898</v>
      </c>
      <c r="H58" s="247">
        <f t="shared" si="2"/>
        <v>128178</v>
      </c>
      <c r="I58" s="247">
        <f t="shared" si="2"/>
        <v>128551</v>
      </c>
      <c r="J58" s="247">
        <f t="shared" si="2"/>
        <v>128595</v>
      </c>
      <c r="K58" s="247">
        <f t="shared" si="2"/>
        <v>128704</v>
      </c>
      <c r="L58" s="247">
        <f t="shared" si="2"/>
        <v>129019</v>
      </c>
      <c r="M58" s="247">
        <f t="shared" si="2"/>
        <v>129078</v>
      </c>
      <c r="N58" s="247">
        <f t="shared" ref="N58:N60" si="3">AVERAGE(B58:M58)</f>
        <v>128109.91666666667</v>
      </c>
    </row>
    <row r="59" spans="1:14" x14ac:dyDescent="0.3">
      <c r="A59" s="246" t="s">
        <v>197</v>
      </c>
      <c r="B59" s="247">
        <f>SUM(B12,B19:B20)</f>
        <v>787</v>
      </c>
      <c r="C59" s="247">
        <f t="shared" ref="C59:M59" si="4">SUM(C12,C19:C20)</f>
        <v>791</v>
      </c>
      <c r="D59" s="247">
        <f t="shared" si="4"/>
        <v>790</v>
      </c>
      <c r="E59" s="247">
        <f t="shared" si="4"/>
        <v>789</v>
      </c>
      <c r="F59" s="247">
        <f t="shared" si="4"/>
        <v>792</v>
      </c>
      <c r="G59" s="247">
        <f t="shared" si="4"/>
        <v>793</v>
      </c>
      <c r="H59" s="247">
        <f t="shared" si="4"/>
        <v>794</v>
      </c>
      <c r="I59" s="247">
        <f t="shared" si="4"/>
        <v>798</v>
      </c>
      <c r="J59" s="247">
        <f t="shared" si="4"/>
        <v>796</v>
      </c>
      <c r="K59" s="247">
        <f t="shared" si="4"/>
        <v>797</v>
      </c>
      <c r="L59" s="247">
        <f t="shared" si="4"/>
        <v>800</v>
      </c>
      <c r="M59" s="247">
        <f t="shared" si="4"/>
        <v>800</v>
      </c>
      <c r="N59" s="247">
        <f t="shared" si="3"/>
        <v>793.91666666666663</v>
      </c>
    </row>
    <row r="60" spans="1:14" x14ac:dyDescent="0.3">
      <c r="A60" s="246" t="s">
        <v>198</v>
      </c>
      <c r="B60" s="247">
        <f>SUM(B10,B22:B23)</f>
        <v>480</v>
      </c>
      <c r="C60" s="247">
        <f t="shared" ref="C60:M60" si="5">SUM(C10,C22:C23)</f>
        <v>480</v>
      </c>
      <c r="D60" s="247">
        <f t="shared" si="5"/>
        <v>480</v>
      </c>
      <c r="E60" s="247">
        <f t="shared" si="5"/>
        <v>482</v>
      </c>
      <c r="F60" s="247">
        <f t="shared" si="5"/>
        <v>481</v>
      </c>
      <c r="G60" s="247">
        <f t="shared" si="5"/>
        <v>479</v>
      </c>
      <c r="H60" s="247">
        <f t="shared" si="5"/>
        <v>480</v>
      </c>
      <c r="I60" s="247">
        <f t="shared" si="5"/>
        <v>482</v>
      </c>
      <c r="J60" s="247">
        <f t="shared" si="5"/>
        <v>481</v>
      </c>
      <c r="K60" s="247">
        <f t="shared" si="5"/>
        <v>482</v>
      </c>
      <c r="L60" s="247">
        <f t="shared" si="5"/>
        <v>480</v>
      </c>
      <c r="M60" s="247">
        <f t="shared" si="5"/>
        <v>481</v>
      </c>
      <c r="N60" s="247">
        <f t="shared" si="3"/>
        <v>480.66666666666669</v>
      </c>
    </row>
  </sheetData>
  <mergeCells count="1">
    <mergeCell ref="B4:N4"/>
  </mergeCells>
  <pageMargins left="0.7" right="0.7" top="0.75" bottom="0.75" header="0.3" footer="0.3"/>
  <pageSetup scale="56" orientation="landscape" r:id="rId1"/>
  <headerFooter>
    <oddHeader>&amp;RAdvice No. 2018-xx
Workpaper No. 25</oddHeader>
    <oddFooter>&amp;L&amp;F
&amp;A&amp;R&amp;D</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22"/>
  <sheetViews>
    <sheetView workbookViewId="0">
      <selection activeCell="C48" sqref="C48"/>
    </sheetView>
  </sheetViews>
  <sheetFormatPr defaultRowHeight="14.4" x14ac:dyDescent="0.3"/>
  <cols>
    <col min="1" max="1" width="5" bestFit="1" customWidth="1"/>
    <col min="2" max="2" width="63" bestFit="1" customWidth="1"/>
    <col min="3" max="3" width="1.6640625" customWidth="1"/>
    <col min="4" max="4" width="7.33203125" bestFit="1" customWidth="1"/>
    <col min="5" max="5" width="10.88671875" bestFit="1" customWidth="1"/>
    <col min="257" max="257" width="5" bestFit="1" customWidth="1"/>
    <col min="258" max="258" width="63" bestFit="1" customWidth="1"/>
    <col min="259" max="259" width="1.6640625" customWidth="1"/>
    <col min="260" max="260" width="7.33203125" bestFit="1" customWidth="1"/>
    <col min="513" max="513" width="5" bestFit="1" customWidth="1"/>
    <col min="514" max="514" width="63" bestFit="1" customWidth="1"/>
    <col min="515" max="515" width="1.6640625" customWidth="1"/>
    <col min="516" max="516" width="7.33203125" bestFit="1" customWidth="1"/>
    <col min="769" max="769" width="5" bestFit="1" customWidth="1"/>
    <col min="770" max="770" width="63" bestFit="1" customWidth="1"/>
    <col min="771" max="771" width="1.6640625" customWidth="1"/>
    <col min="772" max="772" width="7.33203125" bestFit="1" customWidth="1"/>
    <col min="1025" max="1025" width="5" bestFit="1" customWidth="1"/>
    <col min="1026" max="1026" width="63" bestFit="1" customWidth="1"/>
    <col min="1027" max="1027" width="1.6640625" customWidth="1"/>
    <col min="1028" max="1028" width="7.33203125" bestFit="1" customWidth="1"/>
    <col min="1281" max="1281" width="5" bestFit="1" customWidth="1"/>
    <col min="1282" max="1282" width="63" bestFit="1" customWidth="1"/>
    <col min="1283" max="1283" width="1.6640625" customWidth="1"/>
    <col min="1284" max="1284" width="7.33203125" bestFit="1" customWidth="1"/>
    <col min="1537" max="1537" width="5" bestFit="1" customWidth="1"/>
    <col min="1538" max="1538" width="63" bestFit="1" customWidth="1"/>
    <col min="1539" max="1539" width="1.6640625" customWidth="1"/>
    <col min="1540" max="1540" width="7.33203125" bestFit="1" customWidth="1"/>
    <col min="1793" max="1793" width="5" bestFit="1" customWidth="1"/>
    <col min="1794" max="1794" width="63" bestFit="1" customWidth="1"/>
    <col min="1795" max="1795" width="1.6640625" customWidth="1"/>
    <col min="1796" max="1796" width="7.33203125" bestFit="1" customWidth="1"/>
    <col min="2049" max="2049" width="5" bestFit="1" customWidth="1"/>
    <col min="2050" max="2050" width="63" bestFit="1" customWidth="1"/>
    <col min="2051" max="2051" width="1.6640625" customWidth="1"/>
    <col min="2052" max="2052" width="7.33203125" bestFit="1" customWidth="1"/>
    <col min="2305" max="2305" width="5" bestFit="1" customWidth="1"/>
    <col min="2306" max="2306" width="63" bestFit="1" customWidth="1"/>
    <col min="2307" max="2307" width="1.6640625" customWidth="1"/>
    <col min="2308" max="2308" width="7.33203125" bestFit="1" customWidth="1"/>
    <col min="2561" max="2561" width="5" bestFit="1" customWidth="1"/>
    <col min="2562" max="2562" width="63" bestFit="1" customWidth="1"/>
    <col min="2563" max="2563" width="1.6640625" customWidth="1"/>
    <col min="2564" max="2564" width="7.33203125" bestFit="1" customWidth="1"/>
    <col min="2817" max="2817" width="5" bestFit="1" customWidth="1"/>
    <col min="2818" max="2818" width="63" bestFit="1" customWidth="1"/>
    <col min="2819" max="2819" width="1.6640625" customWidth="1"/>
    <col min="2820" max="2820" width="7.33203125" bestFit="1" customWidth="1"/>
    <col min="3073" max="3073" width="5" bestFit="1" customWidth="1"/>
    <col min="3074" max="3074" width="63" bestFit="1" customWidth="1"/>
    <col min="3075" max="3075" width="1.6640625" customWidth="1"/>
    <col min="3076" max="3076" width="7.33203125" bestFit="1" customWidth="1"/>
    <col min="3329" max="3329" width="5" bestFit="1" customWidth="1"/>
    <col min="3330" max="3330" width="63" bestFit="1" customWidth="1"/>
    <col min="3331" max="3331" width="1.6640625" customWidth="1"/>
    <col min="3332" max="3332" width="7.33203125" bestFit="1" customWidth="1"/>
    <col min="3585" max="3585" width="5" bestFit="1" customWidth="1"/>
    <col min="3586" max="3586" width="63" bestFit="1" customWidth="1"/>
    <col min="3587" max="3587" width="1.6640625" customWidth="1"/>
    <col min="3588" max="3588" width="7.33203125" bestFit="1" customWidth="1"/>
    <col min="3841" max="3841" width="5" bestFit="1" customWidth="1"/>
    <col min="3842" max="3842" width="63" bestFit="1" customWidth="1"/>
    <col min="3843" max="3843" width="1.6640625" customWidth="1"/>
    <col min="3844" max="3844" width="7.33203125" bestFit="1" customWidth="1"/>
    <col min="4097" max="4097" width="5" bestFit="1" customWidth="1"/>
    <col min="4098" max="4098" width="63" bestFit="1" customWidth="1"/>
    <col min="4099" max="4099" width="1.6640625" customWidth="1"/>
    <col min="4100" max="4100" width="7.33203125" bestFit="1" customWidth="1"/>
    <col min="4353" max="4353" width="5" bestFit="1" customWidth="1"/>
    <col min="4354" max="4354" width="63" bestFit="1" customWidth="1"/>
    <col min="4355" max="4355" width="1.6640625" customWidth="1"/>
    <col min="4356" max="4356" width="7.33203125" bestFit="1" customWidth="1"/>
    <col min="4609" max="4609" width="5" bestFit="1" customWidth="1"/>
    <col min="4610" max="4610" width="63" bestFit="1" customWidth="1"/>
    <col min="4611" max="4611" width="1.6640625" customWidth="1"/>
    <col min="4612" max="4612" width="7.33203125" bestFit="1" customWidth="1"/>
    <col min="4865" max="4865" width="5" bestFit="1" customWidth="1"/>
    <col min="4866" max="4866" width="63" bestFit="1" customWidth="1"/>
    <col min="4867" max="4867" width="1.6640625" customWidth="1"/>
    <col min="4868" max="4868" width="7.33203125" bestFit="1" customWidth="1"/>
    <col min="5121" max="5121" width="5" bestFit="1" customWidth="1"/>
    <col min="5122" max="5122" width="63" bestFit="1" customWidth="1"/>
    <col min="5123" max="5123" width="1.6640625" customWidth="1"/>
    <col min="5124" max="5124" width="7.33203125" bestFit="1" customWidth="1"/>
    <col min="5377" max="5377" width="5" bestFit="1" customWidth="1"/>
    <col min="5378" max="5378" width="63" bestFit="1" customWidth="1"/>
    <col min="5379" max="5379" width="1.6640625" customWidth="1"/>
    <col min="5380" max="5380" width="7.33203125" bestFit="1" customWidth="1"/>
    <col min="5633" max="5633" width="5" bestFit="1" customWidth="1"/>
    <col min="5634" max="5634" width="63" bestFit="1" customWidth="1"/>
    <col min="5635" max="5635" width="1.6640625" customWidth="1"/>
    <col min="5636" max="5636" width="7.33203125" bestFit="1" customWidth="1"/>
    <col min="5889" max="5889" width="5" bestFit="1" customWidth="1"/>
    <col min="5890" max="5890" width="63" bestFit="1" customWidth="1"/>
    <col min="5891" max="5891" width="1.6640625" customWidth="1"/>
    <col min="5892" max="5892" width="7.33203125" bestFit="1" customWidth="1"/>
    <col min="6145" max="6145" width="5" bestFit="1" customWidth="1"/>
    <col min="6146" max="6146" width="63" bestFit="1" customWidth="1"/>
    <col min="6147" max="6147" width="1.6640625" customWidth="1"/>
    <col min="6148" max="6148" width="7.33203125" bestFit="1" customWidth="1"/>
    <col min="6401" max="6401" width="5" bestFit="1" customWidth="1"/>
    <col min="6402" max="6402" width="63" bestFit="1" customWidth="1"/>
    <col min="6403" max="6403" width="1.6640625" customWidth="1"/>
    <col min="6404" max="6404" width="7.33203125" bestFit="1" customWidth="1"/>
    <col min="6657" max="6657" width="5" bestFit="1" customWidth="1"/>
    <col min="6658" max="6658" width="63" bestFit="1" customWidth="1"/>
    <col min="6659" max="6659" width="1.6640625" customWidth="1"/>
    <col min="6660" max="6660" width="7.33203125" bestFit="1" customWidth="1"/>
    <col min="6913" max="6913" width="5" bestFit="1" customWidth="1"/>
    <col min="6914" max="6914" width="63" bestFit="1" customWidth="1"/>
    <col min="6915" max="6915" width="1.6640625" customWidth="1"/>
    <col min="6916" max="6916" width="7.33203125" bestFit="1" customWidth="1"/>
    <col min="7169" max="7169" width="5" bestFit="1" customWidth="1"/>
    <col min="7170" max="7170" width="63" bestFit="1" customWidth="1"/>
    <col min="7171" max="7171" width="1.6640625" customWidth="1"/>
    <col min="7172" max="7172" width="7.33203125" bestFit="1" customWidth="1"/>
    <col min="7425" max="7425" width="5" bestFit="1" customWidth="1"/>
    <col min="7426" max="7426" width="63" bestFit="1" customWidth="1"/>
    <col min="7427" max="7427" width="1.6640625" customWidth="1"/>
    <col min="7428" max="7428" width="7.33203125" bestFit="1" customWidth="1"/>
    <col min="7681" max="7681" width="5" bestFit="1" customWidth="1"/>
    <col min="7682" max="7682" width="63" bestFit="1" customWidth="1"/>
    <col min="7683" max="7683" width="1.6640625" customWidth="1"/>
    <col min="7684" max="7684" width="7.33203125" bestFit="1" customWidth="1"/>
    <col min="7937" max="7937" width="5" bestFit="1" customWidth="1"/>
    <col min="7938" max="7938" width="63" bestFit="1" customWidth="1"/>
    <col min="7939" max="7939" width="1.6640625" customWidth="1"/>
    <col min="7940" max="7940" width="7.33203125" bestFit="1" customWidth="1"/>
    <col min="8193" max="8193" width="5" bestFit="1" customWidth="1"/>
    <col min="8194" max="8194" width="63" bestFit="1" customWidth="1"/>
    <col min="8195" max="8195" width="1.6640625" customWidth="1"/>
    <col min="8196" max="8196" width="7.33203125" bestFit="1" customWidth="1"/>
    <col min="8449" max="8449" width="5" bestFit="1" customWidth="1"/>
    <col min="8450" max="8450" width="63" bestFit="1" customWidth="1"/>
    <col min="8451" max="8451" width="1.6640625" customWidth="1"/>
    <col min="8452" max="8452" width="7.33203125" bestFit="1" customWidth="1"/>
    <col min="8705" max="8705" width="5" bestFit="1" customWidth="1"/>
    <col min="8706" max="8706" width="63" bestFit="1" customWidth="1"/>
    <col min="8707" max="8707" width="1.6640625" customWidth="1"/>
    <col min="8708" max="8708" width="7.33203125" bestFit="1" customWidth="1"/>
    <col min="8961" max="8961" width="5" bestFit="1" customWidth="1"/>
    <col min="8962" max="8962" width="63" bestFit="1" customWidth="1"/>
    <col min="8963" max="8963" width="1.6640625" customWidth="1"/>
    <col min="8964" max="8964" width="7.33203125" bestFit="1" customWidth="1"/>
    <col min="9217" max="9217" width="5" bestFit="1" customWidth="1"/>
    <col min="9218" max="9218" width="63" bestFit="1" customWidth="1"/>
    <col min="9219" max="9219" width="1.6640625" customWidth="1"/>
    <col min="9220" max="9220" width="7.33203125" bestFit="1" customWidth="1"/>
    <col min="9473" max="9473" width="5" bestFit="1" customWidth="1"/>
    <col min="9474" max="9474" width="63" bestFit="1" customWidth="1"/>
    <col min="9475" max="9475" width="1.6640625" customWidth="1"/>
    <col min="9476" max="9476" width="7.33203125" bestFit="1" customWidth="1"/>
    <col min="9729" max="9729" width="5" bestFit="1" customWidth="1"/>
    <col min="9730" max="9730" width="63" bestFit="1" customWidth="1"/>
    <col min="9731" max="9731" width="1.6640625" customWidth="1"/>
    <col min="9732" max="9732" width="7.33203125" bestFit="1" customWidth="1"/>
    <col min="9985" max="9985" width="5" bestFit="1" customWidth="1"/>
    <col min="9986" max="9986" width="63" bestFit="1" customWidth="1"/>
    <col min="9987" max="9987" width="1.6640625" customWidth="1"/>
    <col min="9988" max="9988" width="7.33203125" bestFit="1" customWidth="1"/>
    <col min="10241" max="10241" width="5" bestFit="1" customWidth="1"/>
    <col min="10242" max="10242" width="63" bestFit="1" customWidth="1"/>
    <col min="10243" max="10243" width="1.6640625" customWidth="1"/>
    <col min="10244" max="10244" width="7.33203125" bestFit="1" customWidth="1"/>
    <col min="10497" max="10497" width="5" bestFit="1" customWidth="1"/>
    <col min="10498" max="10498" width="63" bestFit="1" customWidth="1"/>
    <col min="10499" max="10499" width="1.6640625" customWidth="1"/>
    <col min="10500" max="10500" width="7.33203125" bestFit="1" customWidth="1"/>
    <col min="10753" max="10753" width="5" bestFit="1" customWidth="1"/>
    <col min="10754" max="10754" width="63" bestFit="1" customWidth="1"/>
    <col min="10755" max="10755" width="1.6640625" customWidth="1"/>
    <col min="10756" max="10756" width="7.33203125" bestFit="1" customWidth="1"/>
    <col min="11009" max="11009" width="5" bestFit="1" customWidth="1"/>
    <col min="11010" max="11010" width="63" bestFit="1" customWidth="1"/>
    <col min="11011" max="11011" width="1.6640625" customWidth="1"/>
    <col min="11012" max="11012" width="7.33203125" bestFit="1" customWidth="1"/>
    <col min="11265" max="11265" width="5" bestFit="1" customWidth="1"/>
    <col min="11266" max="11266" width="63" bestFit="1" customWidth="1"/>
    <col min="11267" max="11267" width="1.6640625" customWidth="1"/>
    <col min="11268" max="11268" width="7.33203125" bestFit="1" customWidth="1"/>
    <col min="11521" max="11521" width="5" bestFit="1" customWidth="1"/>
    <col min="11522" max="11522" width="63" bestFit="1" customWidth="1"/>
    <col min="11523" max="11523" width="1.6640625" customWidth="1"/>
    <col min="11524" max="11524" width="7.33203125" bestFit="1" customWidth="1"/>
    <col min="11777" max="11777" width="5" bestFit="1" customWidth="1"/>
    <col min="11778" max="11778" width="63" bestFit="1" customWidth="1"/>
    <col min="11779" max="11779" width="1.6640625" customWidth="1"/>
    <col min="11780" max="11780" width="7.33203125" bestFit="1" customWidth="1"/>
    <col min="12033" max="12033" width="5" bestFit="1" customWidth="1"/>
    <col min="12034" max="12034" width="63" bestFit="1" customWidth="1"/>
    <col min="12035" max="12035" width="1.6640625" customWidth="1"/>
    <col min="12036" max="12036" width="7.33203125" bestFit="1" customWidth="1"/>
    <col min="12289" max="12289" width="5" bestFit="1" customWidth="1"/>
    <col min="12290" max="12290" width="63" bestFit="1" customWidth="1"/>
    <col min="12291" max="12291" width="1.6640625" customWidth="1"/>
    <col min="12292" max="12292" width="7.33203125" bestFit="1" customWidth="1"/>
    <col min="12545" max="12545" width="5" bestFit="1" customWidth="1"/>
    <col min="12546" max="12546" width="63" bestFit="1" customWidth="1"/>
    <col min="12547" max="12547" width="1.6640625" customWidth="1"/>
    <col min="12548" max="12548" width="7.33203125" bestFit="1" customWidth="1"/>
    <col min="12801" max="12801" width="5" bestFit="1" customWidth="1"/>
    <col min="12802" max="12802" width="63" bestFit="1" customWidth="1"/>
    <col min="12803" max="12803" width="1.6640625" customWidth="1"/>
    <col min="12804" max="12804" width="7.33203125" bestFit="1" customWidth="1"/>
    <col min="13057" max="13057" width="5" bestFit="1" customWidth="1"/>
    <col min="13058" max="13058" width="63" bestFit="1" customWidth="1"/>
    <col min="13059" max="13059" width="1.6640625" customWidth="1"/>
    <col min="13060" max="13060" width="7.33203125" bestFit="1" customWidth="1"/>
    <col min="13313" max="13313" width="5" bestFit="1" customWidth="1"/>
    <col min="13314" max="13314" width="63" bestFit="1" customWidth="1"/>
    <col min="13315" max="13315" width="1.6640625" customWidth="1"/>
    <col min="13316" max="13316" width="7.33203125" bestFit="1" customWidth="1"/>
    <col min="13569" max="13569" width="5" bestFit="1" customWidth="1"/>
    <col min="13570" max="13570" width="63" bestFit="1" customWidth="1"/>
    <col min="13571" max="13571" width="1.6640625" customWidth="1"/>
    <col min="13572" max="13572" width="7.33203125" bestFit="1" customWidth="1"/>
    <col min="13825" max="13825" width="5" bestFit="1" customWidth="1"/>
    <col min="13826" max="13826" width="63" bestFit="1" customWidth="1"/>
    <col min="13827" max="13827" width="1.6640625" customWidth="1"/>
    <col min="13828" max="13828" width="7.33203125" bestFit="1" customWidth="1"/>
    <col min="14081" max="14081" width="5" bestFit="1" customWidth="1"/>
    <col min="14082" max="14082" width="63" bestFit="1" customWidth="1"/>
    <col min="14083" max="14083" width="1.6640625" customWidth="1"/>
    <col min="14084" max="14084" width="7.33203125" bestFit="1" customWidth="1"/>
    <col min="14337" max="14337" width="5" bestFit="1" customWidth="1"/>
    <col min="14338" max="14338" width="63" bestFit="1" customWidth="1"/>
    <col min="14339" max="14339" width="1.6640625" customWidth="1"/>
    <col min="14340" max="14340" width="7.33203125" bestFit="1" customWidth="1"/>
    <col min="14593" max="14593" width="5" bestFit="1" customWidth="1"/>
    <col min="14594" max="14594" width="63" bestFit="1" customWidth="1"/>
    <col min="14595" max="14595" width="1.6640625" customWidth="1"/>
    <col min="14596" max="14596" width="7.33203125" bestFit="1" customWidth="1"/>
    <col min="14849" max="14849" width="5" bestFit="1" customWidth="1"/>
    <col min="14850" max="14850" width="63" bestFit="1" customWidth="1"/>
    <col min="14851" max="14851" width="1.6640625" customWidth="1"/>
    <col min="14852" max="14852" width="7.33203125" bestFit="1" customWidth="1"/>
    <col min="15105" max="15105" width="5" bestFit="1" customWidth="1"/>
    <col min="15106" max="15106" width="63" bestFit="1" customWidth="1"/>
    <col min="15107" max="15107" width="1.6640625" customWidth="1"/>
    <col min="15108" max="15108" width="7.33203125" bestFit="1" customWidth="1"/>
    <col min="15361" max="15361" width="5" bestFit="1" customWidth="1"/>
    <col min="15362" max="15362" width="63" bestFit="1" customWidth="1"/>
    <col min="15363" max="15363" width="1.6640625" customWidth="1"/>
    <col min="15364" max="15364" width="7.33203125" bestFit="1" customWidth="1"/>
    <col min="15617" max="15617" width="5" bestFit="1" customWidth="1"/>
    <col min="15618" max="15618" width="63" bestFit="1" customWidth="1"/>
    <col min="15619" max="15619" width="1.6640625" customWidth="1"/>
    <col min="15620" max="15620" width="7.33203125" bestFit="1" customWidth="1"/>
    <col min="15873" max="15873" width="5" bestFit="1" customWidth="1"/>
    <col min="15874" max="15874" width="63" bestFit="1" customWidth="1"/>
    <col min="15875" max="15875" width="1.6640625" customWidth="1"/>
    <col min="15876" max="15876" width="7.33203125" bestFit="1" customWidth="1"/>
    <col min="16129" max="16129" width="5" bestFit="1" customWidth="1"/>
    <col min="16130" max="16130" width="63" bestFit="1" customWidth="1"/>
    <col min="16131" max="16131" width="1.6640625" customWidth="1"/>
    <col min="16132" max="16132" width="7.33203125" bestFit="1" customWidth="1"/>
  </cols>
  <sheetData>
    <row r="1" spans="1:5" x14ac:dyDescent="0.3">
      <c r="A1" s="191"/>
      <c r="B1" s="191"/>
      <c r="C1" s="191"/>
      <c r="D1" s="191"/>
      <c r="E1" s="191"/>
    </row>
    <row r="2" spans="1:5" x14ac:dyDescent="0.3">
      <c r="A2" s="191" t="s">
        <v>306</v>
      </c>
      <c r="B2" s="191"/>
      <c r="C2" s="191"/>
      <c r="D2" s="191"/>
      <c r="E2" s="192" t="s">
        <v>90</v>
      </c>
    </row>
    <row r="3" spans="1:5" x14ac:dyDescent="0.3">
      <c r="A3" s="193"/>
      <c r="B3" s="194"/>
      <c r="C3" s="194"/>
      <c r="D3" s="194"/>
      <c r="E3" s="195"/>
    </row>
    <row r="4" spans="1:5" ht="15" thickBot="1" x14ac:dyDescent="0.35">
      <c r="A4" s="193"/>
      <c r="B4" s="193"/>
      <c r="C4" s="193"/>
      <c r="D4" s="193"/>
      <c r="E4" s="195"/>
    </row>
    <row r="5" spans="1:5" ht="15" thickBot="1" x14ac:dyDescent="0.35">
      <c r="A5" s="193"/>
      <c r="B5" s="193"/>
      <c r="C5" s="193"/>
      <c r="D5" s="193"/>
      <c r="E5" s="196" t="s">
        <v>307</v>
      </c>
    </row>
    <row r="6" spans="1:5" x14ac:dyDescent="0.3">
      <c r="A6" s="191"/>
      <c r="B6" s="501" t="s">
        <v>308</v>
      </c>
      <c r="C6" s="501"/>
      <c r="D6" s="501"/>
      <c r="E6" s="501"/>
    </row>
    <row r="7" spans="1:5" x14ac:dyDescent="0.3">
      <c r="A7" s="197"/>
      <c r="B7" s="502" t="s">
        <v>309</v>
      </c>
      <c r="C7" s="502"/>
      <c r="D7" s="502"/>
      <c r="E7" s="502"/>
    </row>
    <row r="8" spans="1:5" x14ac:dyDescent="0.3">
      <c r="A8" s="198"/>
      <c r="B8" s="503" t="s">
        <v>310</v>
      </c>
      <c r="C8" s="503"/>
      <c r="D8" s="503"/>
      <c r="E8" s="503"/>
    </row>
    <row r="9" spans="1:5" x14ac:dyDescent="0.3">
      <c r="A9" s="198"/>
      <c r="B9" s="503" t="s">
        <v>311</v>
      </c>
      <c r="C9" s="503"/>
      <c r="D9" s="503"/>
      <c r="E9" s="503"/>
    </row>
    <row r="10" spans="1:5" x14ac:dyDescent="0.3">
      <c r="A10" s="193"/>
      <c r="B10" s="193"/>
      <c r="C10" s="193"/>
      <c r="D10" s="193"/>
      <c r="E10" s="193"/>
    </row>
    <row r="11" spans="1:5" x14ac:dyDescent="0.3">
      <c r="A11" s="199" t="s">
        <v>312</v>
      </c>
      <c r="B11" s="193"/>
      <c r="C11" s="193"/>
      <c r="D11" s="193"/>
      <c r="E11" s="193"/>
    </row>
    <row r="12" spans="1:5" x14ac:dyDescent="0.3">
      <c r="A12" s="200" t="s">
        <v>313</v>
      </c>
      <c r="B12" s="201" t="s">
        <v>314</v>
      </c>
      <c r="C12" s="202"/>
      <c r="D12" s="202"/>
      <c r="E12" s="203" t="s">
        <v>315</v>
      </c>
    </row>
    <row r="13" spans="1:5" x14ac:dyDescent="0.3">
      <c r="A13" s="194"/>
      <c r="B13" s="194"/>
      <c r="C13" s="194"/>
      <c r="D13" s="194"/>
      <c r="E13" s="204"/>
    </row>
    <row r="14" spans="1:5" x14ac:dyDescent="0.3">
      <c r="A14" s="204">
        <v>1</v>
      </c>
      <c r="B14" s="205" t="s">
        <v>316</v>
      </c>
      <c r="C14" s="194"/>
      <c r="D14" s="194"/>
      <c r="E14" s="206">
        <v>7.1570000000000002E-3</v>
      </c>
    </row>
    <row r="15" spans="1:5" x14ac:dyDescent="0.3">
      <c r="A15" s="204">
        <v>2</v>
      </c>
      <c r="B15" s="205" t="s">
        <v>317</v>
      </c>
      <c r="C15" s="194"/>
      <c r="D15" s="194"/>
      <c r="E15" s="206">
        <v>2E-3</v>
      </c>
    </row>
    <row r="16" spans="1:5" x14ac:dyDescent="0.3">
      <c r="A16" s="204">
        <v>3</v>
      </c>
      <c r="B16" s="205" t="str">
        <f>"STATE UTILITY TAX - NET OF BAD DEBTS ( "&amp;D16*100&amp;"% - ( LINE 1 * "&amp;D16*100&amp;"%) )"</f>
        <v>STATE UTILITY TAX - NET OF BAD DEBTS ( 3.8734% - ( LINE 1 * 3.8734%) )</v>
      </c>
      <c r="C16" s="194"/>
      <c r="D16" s="207">
        <v>3.8733999999999998E-2</v>
      </c>
      <c r="E16" s="208">
        <f>ROUND(D16-(D16*E14),6)</f>
        <v>3.8456999999999998E-2</v>
      </c>
    </row>
    <row r="17" spans="1:5" x14ac:dyDescent="0.3">
      <c r="A17" s="204">
        <v>4</v>
      </c>
      <c r="B17" s="205"/>
      <c r="C17" s="194"/>
      <c r="D17" s="194"/>
      <c r="E17" s="209"/>
    </row>
    <row r="18" spans="1:5" x14ac:dyDescent="0.3">
      <c r="A18" s="204">
        <v>5</v>
      </c>
      <c r="B18" s="205" t="s">
        <v>318</v>
      </c>
      <c r="C18" s="194"/>
      <c r="D18" s="194"/>
      <c r="E18" s="206">
        <f>ROUND(SUM(E14:E16),6)</f>
        <v>4.7613999999999997E-2</v>
      </c>
    </row>
    <row r="19" spans="1:5" x14ac:dyDescent="0.3">
      <c r="A19" s="204">
        <v>6</v>
      </c>
      <c r="B19" s="194"/>
      <c r="C19" s="194"/>
      <c r="D19" s="194"/>
      <c r="E19" s="206"/>
    </row>
    <row r="20" spans="1:5" x14ac:dyDescent="0.3">
      <c r="A20" s="204">
        <v>7</v>
      </c>
      <c r="B20" s="194" t="s">
        <v>319</v>
      </c>
      <c r="C20" s="194"/>
      <c r="D20" s="194"/>
      <c r="E20" s="206">
        <f>ROUND(1-E18,6)</f>
        <v>0.95238599999999995</v>
      </c>
    </row>
    <row r="21" spans="1:5" x14ac:dyDescent="0.3">
      <c r="A21" s="204">
        <v>8</v>
      </c>
      <c r="B21" s="205" t="s">
        <v>320</v>
      </c>
      <c r="C21" s="194"/>
      <c r="D21" s="210">
        <v>0.35</v>
      </c>
      <c r="E21" s="206">
        <f>ROUND((E20)*D21,6)</f>
        <v>0.33333499999999999</v>
      </c>
    </row>
    <row r="22" spans="1:5" x14ac:dyDescent="0.3">
      <c r="A22" s="204">
        <v>9</v>
      </c>
      <c r="B22" s="205" t="s">
        <v>321</v>
      </c>
      <c r="C22" s="194"/>
      <c r="D22" s="194"/>
      <c r="E22" s="211">
        <f>ROUND(1-E21-E18,6)</f>
        <v>0.61905100000000002</v>
      </c>
    </row>
  </sheetData>
  <mergeCells count="4">
    <mergeCell ref="B6:E6"/>
    <mergeCell ref="B7:E7"/>
    <mergeCell ref="B8:E8"/>
    <mergeCell ref="B9:E9"/>
  </mergeCells>
  <pageMargins left="0.7" right="0.7" top="0.75" bottom="0.75" header="0.3" footer="0.3"/>
  <pageSetup orientation="portrait" r:id="rId1"/>
  <headerFooter>
    <oddHeader>&amp;RAdvice No. 2018-xx
Workpaper No. 26</oddHeader>
    <oddFooter>&amp;L&amp;F
&amp;A&amp;R&amp;D</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O50"/>
  <sheetViews>
    <sheetView zoomScaleNormal="100" workbookViewId="0">
      <selection activeCell="C48" sqref="C48"/>
    </sheetView>
  </sheetViews>
  <sheetFormatPr defaultColWidth="9.109375" defaultRowHeight="13.8" x14ac:dyDescent="0.3"/>
  <cols>
    <col min="1" max="1" width="6" style="2" customWidth="1"/>
    <col min="2" max="2" width="45" style="2" customWidth="1"/>
    <col min="3" max="3" width="20" style="2" customWidth="1"/>
    <col min="4" max="4" width="16.44140625" style="2" customWidth="1"/>
    <col min="5" max="5" width="17.6640625" style="2" bestFit="1" customWidth="1"/>
    <col min="6" max="6" width="14.5546875" style="2" bestFit="1" customWidth="1"/>
    <col min="7" max="16384" width="9.109375" style="2"/>
  </cols>
  <sheetData>
    <row r="1" spans="1:15" x14ac:dyDescent="0.3">
      <c r="A1" s="504" t="s">
        <v>0</v>
      </c>
      <c r="B1" s="504"/>
      <c r="C1" s="504"/>
      <c r="D1" s="504"/>
      <c r="E1" s="504"/>
      <c r="F1" s="1"/>
      <c r="G1" s="1"/>
      <c r="H1" s="1"/>
      <c r="I1" s="1"/>
      <c r="J1" s="1"/>
      <c r="K1" s="1"/>
      <c r="L1" s="1"/>
      <c r="M1" s="1"/>
      <c r="N1" s="1"/>
      <c r="O1" s="1"/>
    </row>
    <row r="2" spans="1:15" x14ac:dyDescent="0.3">
      <c r="A2" s="504" t="s">
        <v>240</v>
      </c>
      <c r="B2" s="504"/>
      <c r="C2" s="504"/>
      <c r="D2" s="504"/>
      <c r="E2" s="504"/>
      <c r="F2" s="1"/>
      <c r="G2" s="1"/>
      <c r="H2" s="1"/>
      <c r="I2" s="1"/>
      <c r="J2" s="1"/>
      <c r="K2" s="1"/>
      <c r="L2" s="1"/>
      <c r="M2" s="1"/>
      <c r="N2" s="1"/>
      <c r="O2" s="1"/>
    </row>
    <row r="3" spans="1:15" x14ac:dyDescent="0.3">
      <c r="A3" s="505" t="s">
        <v>241</v>
      </c>
      <c r="B3" s="504"/>
      <c r="C3" s="504"/>
      <c r="D3" s="504"/>
      <c r="E3" s="504"/>
      <c r="F3" s="1"/>
      <c r="G3" s="1"/>
      <c r="H3" s="1"/>
      <c r="I3" s="1"/>
      <c r="J3" s="1"/>
      <c r="K3" s="1"/>
      <c r="L3" s="1"/>
      <c r="M3" s="1"/>
      <c r="N3" s="1"/>
      <c r="O3" s="1"/>
    </row>
    <row r="4" spans="1:15" x14ac:dyDescent="0.3">
      <c r="A4" s="504"/>
      <c r="B4" s="504"/>
      <c r="C4" s="504"/>
      <c r="D4" s="504"/>
      <c r="E4" s="504"/>
      <c r="F4" s="1"/>
      <c r="G4" s="1"/>
      <c r="H4" s="1"/>
      <c r="I4" s="1"/>
      <c r="J4" s="1"/>
      <c r="K4" s="1"/>
      <c r="L4" s="1"/>
      <c r="M4" s="1"/>
      <c r="N4" s="1"/>
      <c r="O4" s="1"/>
    </row>
    <row r="5" spans="1:15" x14ac:dyDescent="0.3">
      <c r="A5" s="139"/>
      <c r="B5" s="139"/>
      <c r="C5" s="139"/>
      <c r="D5" s="139"/>
      <c r="E5" s="139"/>
    </row>
    <row r="6" spans="1:15" x14ac:dyDescent="0.3">
      <c r="A6" s="139"/>
      <c r="B6" s="139"/>
      <c r="C6" s="139"/>
      <c r="D6" s="139"/>
      <c r="E6" s="140" t="s">
        <v>242</v>
      </c>
    </row>
    <row r="7" spans="1:15" ht="26.4" x14ac:dyDescent="0.3">
      <c r="A7" s="141" t="s">
        <v>56</v>
      </c>
      <c r="B7" s="142"/>
      <c r="C7" s="141" t="s">
        <v>6</v>
      </c>
      <c r="D7" s="141" t="s">
        <v>77</v>
      </c>
      <c r="E7" s="141" t="s">
        <v>243</v>
      </c>
    </row>
    <row r="8" spans="1:15" x14ac:dyDescent="0.3">
      <c r="A8" s="143"/>
      <c r="B8" s="144" t="s">
        <v>9</v>
      </c>
      <c r="C8" s="144" t="s">
        <v>10</v>
      </c>
      <c r="D8" s="144" t="s">
        <v>11</v>
      </c>
      <c r="E8" s="144" t="s">
        <v>12</v>
      </c>
    </row>
    <row r="9" spans="1:15" x14ac:dyDescent="0.3">
      <c r="A9" s="144">
        <v>1</v>
      </c>
      <c r="B9" s="145"/>
      <c r="C9" s="144"/>
      <c r="D9" s="144"/>
      <c r="E9" s="144"/>
    </row>
    <row r="10" spans="1:15" x14ac:dyDescent="0.3">
      <c r="A10" s="144">
        <f t="shared" ref="A10:A40" si="0">A9+1</f>
        <v>2</v>
      </c>
      <c r="B10" s="143" t="s">
        <v>244</v>
      </c>
      <c r="C10" s="146" t="s">
        <v>245</v>
      </c>
      <c r="D10" s="147">
        <v>372335049.88542497</v>
      </c>
      <c r="E10" s="147">
        <v>179629636.10176432</v>
      </c>
    </row>
    <row r="11" spans="1:15" x14ac:dyDescent="0.3">
      <c r="A11" s="144">
        <f t="shared" si="0"/>
        <v>3</v>
      </c>
      <c r="B11" s="143"/>
      <c r="C11" s="143"/>
      <c r="D11" s="143"/>
      <c r="E11" s="143"/>
    </row>
    <row r="12" spans="1:15" x14ac:dyDescent="0.3">
      <c r="A12" s="144">
        <f t="shared" si="0"/>
        <v>4</v>
      </c>
      <c r="B12" s="143" t="s">
        <v>246</v>
      </c>
      <c r="C12" s="144" t="s">
        <v>247</v>
      </c>
      <c r="D12" s="148">
        <v>959515</v>
      </c>
      <c r="E12" s="148">
        <v>122066.57575757576</v>
      </c>
    </row>
    <row r="13" spans="1:15" x14ac:dyDescent="0.3">
      <c r="A13" s="144">
        <f t="shared" si="0"/>
        <v>5</v>
      </c>
      <c r="B13" s="143"/>
      <c r="C13" s="143"/>
      <c r="D13" s="148"/>
      <c r="E13" s="148"/>
    </row>
    <row r="14" spans="1:15" x14ac:dyDescent="0.3">
      <c r="A14" s="144">
        <f t="shared" si="0"/>
        <v>6</v>
      </c>
      <c r="B14" s="143" t="s">
        <v>248</v>
      </c>
      <c r="C14" s="144" t="str">
        <f>"("&amp;A10&amp;") / ("&amp;A12&amp;")"</f>
        <v>(2) / (4)</v>
      </c>
      <c r="D14" s="149">
        <f>ROUND(D10/D12,2)</f>
        <v>388.05</v>
      </c>
      <c r="E14" s="149">
        <f>ROUND(E10/E12,2)</f>
        <v>1471.57</v>
      </c>
    </row>
    <row r="15" spans="1:15" x14ac:dyDescent="0.3">
      <c r="A15" s="144">
        <f t="shared" si="0"/>
        <v>7</v>
      </c>
      <c r="B15" s="143"/>
      <c r="C15" s="144"/>
      <c r="D15" s="139"/>
      <c r="E15" s="139"/>
    </row>
    <row r="16" spans="1:15" x14ac:dyDescent="0.3">
      <c r="A16" s="144">
        <f t="shared" si="0"/>
        <v>8</v>
      </c>
      <c r="B16" s="143" t="s">
        <v>249</v>
      </c>
      <c r="C16" s="144"/>
      <c r="D16" s="139"/>
      <c r="E16" s="139"/>
    </row>
    <row r="17" spans="1:5" x14ac:dyDescent="0.3">
      <c r="A17" s="144">
        <f t="shared" si="0"/>
        <v>9</v>
      </c>
      <c r="B17" s="150" t="s">
        <v>250</v>
      </c>
      <c r="C17" s="144" t="s">
        <v>251</v>
      </c>
      <c r="D17" s="151">
        <v>1.03</v>
      </c>
      <c r="E17" s="151">
        <f>D17</f>
        <v>1.03</v>
      </c>
    </row>
    <row r="18" spans="1:5" x14ac:dyDescent="0.3">
      <c r="A18" s="144">
        <f t="shared" si="0"/>
        <v>10</v>
      </c>
      <c r="B18" s="143" t="s">
        <v>252</v>
      </c>
      <c r="C18" s="144" t="s">
        <v>251</v>
      </c>
      <c r="D18" s="151">
        <v>1.03</v>
      </c>
      <c r="E18" s="151">
        <f t="shared" ref="E18:E21" si="1">D18</f>
        <v>1.03</v>
      </c>
    </row>
    <row r="19" spans="1:5" x14ac:dyDescent="0.3">
      <c r="A19" s="144">
        <f t="shared" si="0"/>
        <v>11</v>
      </c>
      <c r="B19" s="143" t="s">
        <v>253</v>
      </c>
      <c r="C19" s="144" t="s">
        <v>251</v>
      </c>
      <c r="D19" s="151">
        <v>1.03</v>
      </c>
      <c r="E19" s="151">
        <f t="shared" si="1"/>
        <v>1.03</v>
      </c>
    </row>
    <row r="20" spans="1:5" x14ac:dyDescent="0.3">
      <c r="A20" s="144">
        <f t="shared" si="0"/>
        <v>12</v>
      </c>
      <c r="B20" s="143" t="s">
        <v>254</v>
      </c>
      <c r="C20" s="144" t="s">
        <v>251</v>
      </c>
      <c r="D20" s="151">
        <v>1.03</v>
      </c>
      <c r="E20" s="151">
        <f t="shared" si="1"/>
        <v>1.03</v>
      </c>
    </row>
    <row r="21" spans="1:5" x14ac:dyDescent="0.3">
      <c r="A21" s="144">
        <f t="shared" si="0"/>
        <v>13</v>
      </c>
      <c r="B21" s="143" t="s">
        <v>255</v>
      </c>
      <c r="C21" s="144" t="s">
        <v>251</v>
      </c>
      <c r="D21" s="151">
        <v>1.03</v>
      </c>
      <c r="E21" s="151">
        <f t="shared" si="1"/>
        <v>1.03</v>
      </c>
    </row>
    <row r="22" spans="1:5" x14ac:dyDescent="0.3">
      <c r="A22" s="144">
        <f t="shared" si="0"/>
        <v>14</v>
      </c>
      <c r="B22" s="143"/>
      <c r="C22" s="144"/>
      <c r="D22" s="139"/>
      <c r="E22" s="139"/>
    </row>
    <row r="23" spans="1:5" x14ac:dyDescent="0.3">
      <c r="A23" s="144">
        <f t="shared" si="0"/>
        <v>15</v>
      </c>
      <c r="B23" s="143" t="s">
        <v>256</v>
      </c>
      <c r="C23" s="139"/>
      <c r="D23" s="152"/>
      <c r="E23" s="152"/>
    </row>
    <row r="24" spans="1:5" x14ac:dyDescent="0.3">
      <c r="A24" s="144">
        <f t="shared" si="0"/>
        <v>16</v>
      </c>
      <c r="B24" s="143" t="s">
        <v>252</v>
      </c>
      <c r="C24" s="144" t="str">
        <f>"("&amp;A14&amp;") x ("&amp;A17&amp;") x ("&amp;A18&amp;")"</f>
        <v>(6) x (9) x (10)</v>
      </c>
      <c r="D24" s="153">
        <f>ROUND(ROUND(D$17*D14,2)*D18,2)</f>
        <v>411.68</v>
      </c>
      <c r="E24" s="153">
        <f>ROUND(ROUND(E$17*E14,2)*E18,2)</f>
        <v>1561.19</v>
      </c>
    </row>
    <row r="25" spans="1:5" x14ac:dyDescent="0.3">
      <c r="A25" s="144">
        <f t="shared" si="0"/>
        <v>17</v>
      </c>
      <c r="B25" s="143" t="s">
        <v>253</v>
      </c>
      <c r="C25" s="144" t="str">
        <f>"("&amp;A24&amp;") x ("&amp;A19&amp;")"</f>
        <v>(16) x (11)</v>
      </c>
      <c r="D25" s="153">
        <f>ROUND(D$19*D24,2)</f>
        <v>424.03</v>
      </c>
      <c r="E25" s="153">
        <f>ROUND(E$19*E24,2)</f>
        <v>1608.03</v>
      </c>
    </row>
    <row r="26" spans="1:5" x14ac:dyDescent="0.3">
      <c r="A26" s="144">
        <f t="shared" si="0"/>
        <v>18</v>
      </c>
      <c r="B26" s="143" t="s">
        <v>254</v>
      </c>
      <c r="C26" s="144" t="str">
        <f>"("&amp;A25&amp;") x ("&amp;A20&amp;")"</f>
        <v>(17) x (12)</v>
      </c>
      <c r="D26" s="153">
        <f>ROUND(D$20*D25,2)</f>
        <v>436.75</v>
      </c>
      <c r="E26" s="153">
        <f>ROUND(E$20*E25,2)</f>
        <v>1656.27</v>
      </c>
    </row>
    <row r="27" spans="1:5" x14ac:dyDescent="0.3">
      <c r="A27" s="144">
        <f t="shared" si="0"/>
        <v>19</v>
      </c>
      <c r="B27" s="143" t="s">
        <v>255</v>
      </c>
      <c r="C27" s="144" t="str">
        <f>"("&amp;A26&amp;") x ("&amp;A21&amp;")"</f>
        <v>(18) x (13)</v>
      </c>
      <c r="D27" s="153">
        <f>ROUND(D$21*D26,2)</f>
        <v>449.85</v>
      </c>
      <c r="E27" s="153">
        <f>ROUND(E$21*E26,2)</f>
        <v>1705.96</v>
      </c>
    </row>
    <row r="28" spans="1:5" x14ac:dyDescent="0.3">
      <c r="A28" s="144">
        <f t="shared" si="0"/>
        <v>20</v>
      </c>
      <c r="B28" s="139"/>
      <c r="C28" s="139"/>
      <c r="D28" s="152"/>
      <c r="E28" s="152"/>
    </row>
    <row r="29" spans="1:5" x14ac:dyDescent="0.3">
      <c r="A29" s="144">
        <f t="shared" si="0"/>
        <v>21</v>
      </c>
      <c r="B29" s="154" t="s">
        <v>257</v>
      </c>
      <c r="C29" s="146" t="s">
        <v>245</v>
      </c>
      <c r="D29" s="147">
        <v>93020381.989999995</v>
      </c>
      <c r="E29" s="147">
        <v>28146937.610000007</v>
      </c>
    </row>
    <row r="30" spans="1:5" x14ac:dyDescent="0.3">
      <c r="A30" s="144">
        <f t="shared" si="0"/>
        <v>22</v>
      </c>
      <c r="B30" s="150"/>
      <c r="C30" s="144"/>
      <c r="D30" s="153"/>
      <c r="E30" s="153"/>
    </row>
    <row r="31" spans="1:5" x14ac:dyDescent="0.3">
      <c r="A31" s="144">
        <f t="shared" si="0"/>
        <v>23</v>
      </c>
      <c r="B31" s="143" t="s">
        <v>258</v>
      </c>
      <c r="C31" s="144" t="str">
        <f>"("&amp;A29&amp;") / ("&amp;A12&amp;")"</f>
        <v>(21) / (4)</v>
      </c>
      <c r="D31" s="149">
        <f>ROUND(D29/D12,2)</f>
        <v>96.95</v>
      </c>
      <c r="E31" s="149">
        <f>ROUND(E29/E12,2)</f>
        <v>230.59</v>
      </c>
    </row>
    <row r="32" spans="1:5" x14ac:dyDescent="0.3">
      <c r="A32" s="144">
        <f t="shared" si="0"/>
        <v>24</v>
      </c>
      <c r="B32" s="143"/>
      <c r="C32" s="144"/>
      <c r="D32" s="139"/>
      <c r="E32" s="139"/>
    </row>
    <row r="33" spans="1:5" x14ac:dyDescent="0.3">
      <c r="A33" s="144">
        <f t="shared" si="0"/>
        <v>25</v>
      </c>
      <c r="B33" s="143" t="s">
        <v>259</v>
      </c>
      <c r="C33" s="139"/>
      <c r="D33" s="152"/>
      <c r="E33" s="152"/>
    </row>
    <row r="34" spans="1:5" x14ac:dyDescent="0.3">
      <c r="A34" s="144">
        <f t="shared" si="0"/>
        <v>26</v>
      </c>
      <c r="B34" s="143" t="s">
        <v>252</v>
      </c>
      <c r="C34" s="144" t="str">
        <f t="shared" ref="C34:C37" si="2">"("&amp;A24&amp;") - ("&amp;A$31&amp;")"</f>
        <v>(16) - (23)</v>
      </c>
      <c r="D34" s="153">
        <f t="shared" ref="D34:D37" si="3">D24-D$31</f>
        <v>314.73</v>
      </c>
      <c r="E34" s="153">
        <f>E24-E$31</f>
        <v>1330.6000000000001</v>
      </c>
    </row>
    <row r="35" spans="1:5" x14ac:dyDescent="0.3">
      <c r="A35" s="144">
        <f t="shared" si="0"/>
        <v>27</v>
      </c>
      <c r="B35" s="143" t="s">
        <v>253</v>
      </c>
      <c r="C35" s="144" t="str">
        <f t="shared" si="2"/>
        <v>(17) - (23)</v>
      </c>
      <c r="D35" s="153">
        <f t="shared" si="3"/>
        <v>327.08</v>
      </c>
      <c r="E35" s="153">
        <f>E25-E$31</f>
        <v>1377.44</v>
      </c>
    </row>
    <row r="36" spans="1:5" x14ac:dyDescent="0.3">
      <c r="A36" s="144">
        <f t="shared" si="0"/>
        <v>28</v>
      </c>
      <c r="B36" s="143" t="s">
        <v>254</v>
      </c>
      <c r="C36" s="144" t="str">
        <f t="shared" si="2"/>
        <v>(18) - (23)</v>
      </c>
      <c r="D36" s="153">
        <f t="shared" si="3"/>
        <v>339.8</v>
      </c>
      <c r="E36" s="153">
        <f>E26-E$31</f>
        <v>1425.68</v>
      </c>
    </row>
    <row r="37" spans="1:5" x14ac:dyDescent="0.3">
      <c r="A37" s="144">
        <f t="shared" si="0"/>
        <v>29</v>
      </c>
      <c r="B37" s="143" t="s">
        <v>255</v>
      </c>
      <c r="C37" s="144" t="str">
        <f t="shared" si="2"/>
        <v>(19) - (23)</v>
      </c>
      <c r="D37" s="153">
        <f t="shared" si="3"/>
        <v>352.90000000000003</v>
      </c>
      <c r="E37" s="153">
        <f>E27-E$31</f>
        <v>1475.3700000000001</v>
      </c>
    </row>
    <row r="38" spans="1:5" x14ac:dyDescent="0.3">
      <c r="A38" s="144">
        <f t="shared" si="0"/>
        <v>30</v>
      </c>
      <c r="B38" s="139"/>
      <c r="C38" s="139"/>
      <c r="D38" s="152"/>
      <c r="E38" s="152"/>
    </row>
    <row r="39" spans="1:5" x14ac:dyDescent="0.3">
      <c r="A39" s="144">
        <f t="shared" si="0"/>
        <v>31</v>
      </c>
      <c r="B39" s="155" t="s">
        <v>260</v>
      </c>
      <c r="C39" s="139"/>
      <c r="D39" s="139"/>
      <c r="E39" s="139"/>
    </row>
    <row r="40" spans="1:5" x14ac:dyDescent="0.3">
      <c r="A40" s="144">
        <f t="shared" si="0"/>
        <v>32</v>
      </c>
      <c r="B40" s="139" t="s">
        <v>261</v>
      </c>
      <c r="C40" s="139"/>
      <c r="D40" s="156"/>
      <c r="E40" s="156"/>
    </row>
    <row r="41" spans="1:5" x14ac:dyDescent="0.3">
      <c r="A41" s="144"/>
      <c r="C41" s="139"/>
      <c r="D41" s="152"/>
      <c r="E41" s="152"/>
    </row>
    <row r="42" spans="1:5" x14ac:dyDescent="0.3">
      <c r="A42" s="144"/>
    </row>
    <row r="43" spans="1:5" x14ac:dyDescent="0.3">
      <c r="A43" s="144"/>
      <c r="D43" s="107"/>
      <c r="E43" s="107"/>
    </row>
    <row r="44" spans="1:5" x14ac:dyDescent="0.3">
      <c r="A44" s="144"/>
      <c r="D44" s="157"/>
      <c r="E44" s="157"/>
    </row>
    <row r="46" spans="1:5" x14ac:dyDescent="0.3">
      <c r="D46" s="107"/>
      <c r="E46" s="107"/>
    </row>
    <row r="47" spans="1:5" x14ac:dyDescent="0.3">
      <c r="D47" s="107"/>
      <c r="E47" s="107"/>
    </row>
    <row r="48" spans="1:5" x14ac:dyDescent="0.3">
      <c r="D48" s="107"/>
      <c r="E48" s="107"/>
    </row>
    <row r="49" spans="4:5" x14ac:dyDescent="0.3">
      <c r="D49" s="107"/>
      <c r="E49" s="107"/>
    </row>
    <row r="50" spans="4:5" x14ac:dyDescent="0.3">
      <c r="D50" s="107"/>
      <c r="E50" s="107"/>
    </row>
  </sheetData>
  <mergeCells count="4">
    <mergeCell ref="A1:E1"/>
    <mergeCell ref="A2:E2"/>
    <mergeCell ref="A3:E3"/>
    <mergeCell ref="A4:E4"/>
  </mergeCells>
  <printOptions horizontalCentered="1"/>
  <pageMargins left="0.7" right="0.7" top="0.75" bottom="0.75" header="0.3" footer="0.3"/>
  <pageSetup scale="91" orientation="landscape" blackAndWhite="1" r:id="rId1"/>
  <headerFooter>
    <oddHeader>&amp;RAdvice No. 2018-xx
Workpaper No. 27</oddHeader>
    <oddFooter>&amp;L&amp;F
&amp;A&amp;R&amp;D</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N51"/>
  <sheetViews>
    <sheetView zoomScaleNormal="100" workbookViewId="0">
      <selection activeCell="C48" sqref="C48"/>
    </sheetView>
  </sheetViews>
  <sheetFormatPr defaultColWidth="9.109375" defaultRowHeight="13.8" x14ac:dyDescent="0.3"/>
  <cols>
    <col min="1" max="1" width="6" style="2" customWidth="1"/>
    <col min="2" max="2" width="45" style="2" customWidth="1"/>
    <col min="3" max="3" width="20" style="2" customWidth="1"/>
    <col min="4" max="4" width="17.6640625" style="2" bestFit="1" customWidth="1"/>
    <col min="5" max="5" width="14.5546875" style="2" customWidth="1"/>
    <col min="6" max="16384" width="9.109375" style="2"/>
  </cols>
  <sheetData>
    <row r="1" spans="1:14" x14ac:dyDescent="0.3">
      <c r="A1" s="504" t="s">
        <v>0</v>
      </c>
      <c r="B1" s="504"/>
      <c r="C1" s="504"/>
      <c r="D1" s="504"/>
      <c r="E1" s="504"/>
      <c r="F1" s="1"/>
      <c r="G1" s="1"/>
      <c r="H1" s="1"/>
      <c r="I1" s="1"/>
      <c r="J1" s="1"/>
      <c r="K1" s="1"/>
      <c r="L1" s="1"/>
      <c r="M1" s="1"/>
      <c r="N1" s="1"/>
    </row>
    <row r="2" spans="1:14" x14ac:dyDescent="0.3">
      <c r="A2" s="504" t="s">
        <v>262</v>
      </c>
      <c r="B2" s="504"/>
      <c r="C2" s="504"/>
      <c r="D2" s="504"/>
      <c r="E2" s="504"/>
      <c r="F2" s="1"/>
      <c r="G2" s="1"/>
      <c r="H2" s="1"/>
      <c r="I2" s="1"/>
      <c r="J2" s="1"/>
      <c r="K2" s="1"/>
      <c r="L2" s="1"/>
      <c r="M2" s="1"/>
      <c r="N2" s="1"/>
    </row>
    <row r="3" spans="1:14" x14ac:dyDescent="0.3">
      <c r="A3" s="505" t="s">
        <v>263</v>
      </c>
      <c r="B3" s="505"/>
      <c r="C3" s="505"/>
      <c r="D3" s="505"/>
      <c r="E3" s="505"/>
      <c r="F3" s="1"/>
      <c r="G3" s="1"/>
      <c r="H3" s="1"/>
      <c r="I3" s="1"/>
      <c r="J3" s="1"/>
      <c r="K3" s="1"/>
      <c r="L3" s="1"/>
      <c r="M3" s="1"/>
      <c r="N3" s="1"/>
    </row>
    <row r="4" spans="1:14" x14ac:dyDescent="0.3">
      <c r="A4" s="158"/>
      <c r="B4" s="158"/>
      <c r="C4" s="158"/>
      <c r="D4" s="158"/>
      <c r="E4" s="1"/>
      <c r="F4" s="1"/>
      <c r="G4" s="1"/>
      <c r="H4" s="1"/>
      <c r="I4" s="1"/>
      <c r="J4" s="1"/>
      <c r="K4" s="1"/>
      <c r="L4" s="1"/>
      <c r="M4" s="1"/>
      <c r="N4" s="1"/>
    </row>
    <row r="5" spans="1:14" x14ac:dyDescent="0.3">
      <c r="A5" s="139"/>
      <c r="B5" s="139"/>
      <c r="C5" s="139"/>
      <c r="D5" s="139"/>
      <c r="E5" s="139"/>
    </row>
    <row r="6" spans="1:14" x14ac:dyDescent="0.3">
      <c r="A6" s="139"/>
      <c r="B6" s="139"/>
      <c r="C6" s="139"/>
      <c r="D6" s="139"/>
    </row>
    <row r="7" spans="1:14" ht="26.4" x14ac:dyDescent="0.3">
      <c r="A7" s="141" t="s">
        <v>56</v>
      </c>
      <c r="B7" s="142"/>
      <c r="C7" s="141" t="s">
        <v>6</v>
      </c>
      <c r="D7" s="141" t="s">
        <v>264</v>
      </c>
      <c r="E7" s="141" t="s">
        <v>265</v>
      </c>
    </row>
    <row r="8" spans="1:14" x14ac:dyDescent="0.3">
      <c r="A8" s="143"/>
      <c r="B8" s="144" t="s">
        <v>9</v>
      </c>
      <c r="C8" s="144" t="s">
        <v>10</v>
      </c>
      <c r="D8" s="144" t="s">
        <v>11</v>
      </c>
      <c r="E8" s="144" t="s">
        <v>12</v>
      </c>
    </row>
    <row r="9" spans="1:14" x14ac:dyDescent="0.3">
      <c r="A9" s="144">
        <v>1</v>
      </c>
      <c r="B9" s="145"/>
      <c r="C9" s="144"/>
      <c r="D9" s="144"/>
      <c r="E9" s="144"/>
    </row>
    <row r="10" spans="1:14" x14ac:dyDescent="0.3">
      <c r="A10" s="144">
        <f t="shared" ref="A10:A41" si="0">A9+1</f>
        <v>2</v>
      </c>
      <c r="B10" s="143" t="s">
        <v>244</v>
      </c>
      <c r="C10" s="146" t="s">
        <v>245</v>
      </c>
      <c r="D10" s="147">
        <v>36330722.766005091</v>
      </c>
      <c r="E10" s="147">
        <v>27596119.136007201</v>
      </c>
    </row>
    <row r="11" spans="1:14" x14ac:dyDescent="0.3">
      <c r="A11" s="144">
        <f t="shared" si="0"/>
        <v>3</v>
      </c>
      <c r="B11" s="143"/>
      <c r="C11" s="143"/>
      <c r="D11" s="143"/>
      <c r="E11" s="143"/>
    </row>
    <row r="12" spans="1:14" x14ac:dyDescent="0.3">
      <c r="A12" s="144">
        <f t="shared" si="0"/>
        <v>4</v>
      </c>
      <c r="B12" s="143" t="s">
        <v>246</v>
      </c>
      <c r="C12" s="144" t="s">
        <v>247</v>
      </c>
      <c r="D12" s="148">
        <v>803.25</v>
      </c>
      <c r="E12" s="148">
        <v>494.91666666666669</v>
      </c>
    </row>
    <row r="13" spans="1:14" x14ac:dyDescent="0.3">
      <c r="A13" s="144">
        <f t="shared" si="0"/>
        <v>5</v>
      </c>
      <c r="B13" s="143"/>
      <c r="C13" s="143"/>
      <c r="D13" s="148"/>
      <c r="E13" s="148"/>
    </row>
    <row r="14" spans="1:14" x14ac:dyDescent="0.3">
      <c r="A14" s="144">
        <f t="shared" si="0"/>
        <v>6</v>
      </c>
      <c r="B14" s="143" t="s">
        <v>248</v>
      </c>
      <c r="C14" s="144" t="str">
        <f>"("&amp;A10&amp;") / ("&amp;A12&amp;")"</f>
        <v>(2) / (4)</v>
      </c>
      <c r="D14" s="149">
        <f>ROUND(D10/D12,2)</f>
        <v>45229.66</v>
      </c>
      <c r="E14" s="149">
        <f>ROUND(E10/E12,2)</f>
        <v>55759.12</v>
      </c>
    </row>
    <row r="15" spans="1:14" x14ac:dyDescent="0.3">
      <c r="A15" s="144">
        <f t="shared" si="0"/>
        <v>7</v>
      </c>
      <c r="B15" s="143"/>
      <c r="C15" s="144"/>
      <c r="D15" s="139"/>
      <c r="E15" s="139"/>
    </row>
    <row r="16" spans="1:14" x14ac:dyDescent="0.3">
      <c r="A16" s="144">
        <f t="shared" si="0"/>
        <v>8</v>
      </c>
      <c r="B16" s="143" t="s">
        <v>249</v>
      </c>
      <c r="C16" s="144"/>
      <c r="D16" s="139"/>
      <c r="E16" s="139"/>
    </row>
    <row r="17" spans="1:5" x14ac:dyDescent="0.3">
      <c r="A17" s="144">
        <f t="shared" si="0"/>
        <v>9</v>
      </c>
      <c r="B17" s="150" t="s">
        <v>250</v>
      </c>
      <c r="C17" s="144" t="s">
        <v>251</v>
      </c>
      <c r="D17" s="151">
        <v>1.03</v>
      </c>
      <c r="E17" s="151">
        <v>1.03</v>
      </c>
    </row>
    <row r="18" spans="1:5" x14ac:dyDescent="0.3">
      <c r="A18" s="144">
        <f t="shared" si="0"/>
        <v>10</v>
      </c>
      <c r="B18" s="143" t="s">
        <v>252</v>
      </c>
      <c r="C18" s="144" t="s">
        <v>251</v>
      </c>
      <c r="D18" s="151">
        <v>1.03</v>
      </c>
      <c r="E18" s="151">
        <v>1.03</v>
      </c>
    </row>
    <row r="19" spans="1:5" x14ac:dyDescent="0.3">
      <c r="A19" s="144">
        <f t="shared" si="0"/>
        <v>11</v>
      </c>
      <c r="B19" s="143" t="s">
        <v>253</v>
      </c>
      <c r="C19" s="144" t="s">
        <v>251</v>
      </c>
      <c r="D19" s="151">
        <v>1.03</v>
      </c>
      <c r="E19" s="151">
        <v>1.03</v>
      </c>
    </row>
    <row r="20" spans="1:5" x14ac:dyDescent="0.3">
      <c r="A20" s="144">
        <f t="shared" si="0"/>
        <v>12</v>
      </c>
      <c r="B20" s="143" t="s">
        <v>254</v>
      </c>
      <c r="C20" s="144" t="s">
        <v>251</v>
      </c>
      <c r="D20" s="151">
        <v>1.03</v>
      </c>
      <c r="E20" s="151">
        <v>1.03</v>
      </c>
    </row>
    <row r="21" spans="1:5" x14ac:dyDescent="0.3">
      <c r="A21" s="144">
        <f t="shared" si="0"/>
        <v>13</v>
      </c>
      <c r="B21" s="143" t="s">
        <v>255</v>
      </c>
      <c r="C21" s="144" t="s">
        <v>251</v>
      </c>
      <c r="D21" s="151">
        <v>1.03</v>
      </c>
      <c r="E21" s="151">
        <v>1.03</v>
      </c>
    </row>
    <row r="22" spans="1:5" x14ac:dyDescent="0.3">
      <c r="A22" s="144">
        <f t="shared" si="0"/>
        <v>14</v>
      </c>
      <c r="B22" s="143"/>
      <c r="C22" s="144"/>
      <c r="D22" s="139"/>
      <c r="E22" s="139"/>
    </row>
    <row r="23" spans="1:5" x14ac:dyDescent="0.3">
      <c r="A23" s="144">
        <f t="shared" si="0"/>
        <v>15</v>
      </c>
      <c r="B23" s="143" t="s">
        <v>256</v>
      </c>
      <c r="C23" s="139"/>
      <c r="D23" s="152"/>
      <c r="E23" s="152"/>
    </row>
    <row r="24" spans="1:5" x14ac:dyDescent="0.3">
      <c r="A24" s="144">
        <f t="shared" si="0"/>
        <v>16</v>
      </c>
      <c r="B24" s="143" t="s">
        <v>250</v>
      </c>
      <c r="C24" s="144" t="str">
        <f>"("&amp;A14&amp;") x ("&amp;A17&amp;")"</f>
        <v>(6) x (9)</v>
      </c>
      <c r="D24" s="153">
        <f>ROUND(D14*D17,2)</f>
        <v>46586.55</v>
      </c>
      <c r="E24" s="153">
        <f>ROUND(E14*E17,2)</f>
        <v>57431.89</v>
      </c>
    </row>
    <row r="25" spans="1:5" x14ac:dyDescent="0.3">
      <c r="A25" s="144">
        <f t="shared" si="0"/>
        <v>17</v>
      </c>
      <c r="B25" s="143" t="s">
        <v>252</v>
      </c>
      <c r="C25" s="144" t="str">
        <f>"("&amp;A24&amp;") x ("&amp;A18&amp;")"</f>
        <v>(16) x (10)</v>
      </c>
      <c r="D25" s="153">
        <f>ROUND(D$18*D24,2)</f>
        <v>47984.15</v>
      </c>
      <c r="E25" s="153">
        <f>ROUND(E$18*E24,2)</f>
        <v>59154.85</v>
      </c>
    </row>
    <row r="26" spans="1:5" x14ac:dyDescent="0.3">
      <c r="A26" s="144">
        <f t="shared" si="0"/>
        <v>18</v>
      </c>
      <c r="B26" s="143" t="s">
        <v>253</v>
      </c>
      <c r="C26" s="144" t="str">
        <f t="shared" ref="C26:C28" si="1">"("&amp;A25&amp;") x ("&amp;A19&amp;")"</f>
        <v>(17) x (11)</v>
      </c>
      <c r="D26" s="153">
        <f>ROUND(D$19*D25,2)</f>
        <v>49423.67</v>
      </c>
      <c r="E26" s="153">
        <f>ROUND(E$19*E25,2)</f>
        <v>60929.5</v>
      </c>
    </row>
    <row r="27" spans="1:5" x14ac:dyDescent="0.3">
      <c r="A27" s="144">
        <f t="shared" si="0"/>
        <v>19</v>
      </c>
      <c r="B27" s="143" t="s">
        <v>254</v>
      </c>
      <c r="C27" s="144" t="str">
        <f t="shared" si="1"/>
        <v>(18) x (12)</v>
      </c>
      <c r="D27" s="153">
        <f>ROUND(D$20*D26,2)</f>
        <v>50906.38</v>
      </c>
      <c r="E27" s="153">
        <f>ROUND(E$20*E26,2)</f>
        <v>62757.39</v>
      </c>
    </row>
    <row r="28" spans="1:5" x14ac:dyDescent="0.3">
      <c r="A28" s="144">
        <f t="shared" si="0"/>
        <v>20</v>
      </c>
      <c r="B28" s="143" t="s">
        <v>255</v>
      </c>
      <c r="C28" s="144" t="str">
        <f t="shared" si="1"/>
        <v>(19) x (13)</v>
      </c>
      <c r="D28" s="153">
        <f>ROUND(D$21*D27,2)</f>
        <v>52433.57</v>
      </c>
      <c r="E28" s="153">
        <f>ROUND(E$21*E27,2)</f>
        <v>64640.11</v>
      </c>
    </row>
    <row r="29" spans="1:5" x14ac:dyDescent="0.3">
      <c r="A29" s="144">
        <f t="shared" si="0"/>
        <v>21</v>
      </c>
      <c r="B29" s="143"/>
      <c r="C29" s="144"/>
      <c r="D29" s="153"/>
      <c r="E29" s="153"/>
    </row>
    <row r="30" spans="1:5" x14ac:dyDescent="0.3">
      <c r="A30" s="144">
        <f t="shared" si="0"/>
        <v>22</v>
      </c>
      <c r="B30" s="154" t="s">
        <v>257</v>
      </c>
      <c r="C30" s="146" t="s">
        <v>245</v>
      </c>
      <c r="D30" s="147">
        <v>1076543.1599999999</v>
      </c>
      <c r="E30" s="147">
        <v>2115048.6599999997</v>
      </c>
    </row>
    <row r="31" spans="1:5" x14ac:dyDescent="0.3">
      <c r="A31" s="144">
        <f t="shared" si="0"/>
        <v>23</v>
      </c>
      <c r="B31" s="150"/>
      <c r="C31" s="144"/>
      <c r="D31" s="153"/>
      <c r="E31" s="153"/>
    </row>
    <row r="32" spans="1:5" x14ac:dyDescent="0.3">
      <c r="A32" s="144">
        <f t="shared" si="0"/>
        <v>24</v>
      </c>
      <c r="B32" s="143" t="s">
        <v>258</v>
      </c>
      <c r="C32" s="144" t="str">
        <f>"("&amp;A30&amp;") / ("&amp;A12&amp;")"</f>
        <v>(22) / (4)</v>
      </c>
      <c r="D32" s="149">
        <f>ROUND(D30/D12,2)</f>
        <v>1340.23</v>
      </c>
      <c r="E32" s="149">
        <f>ROUND(E30/E12,2)</f>
        <v>4273.55</v>
      </c>
    </row>
    <row r="33" spans="1:5" x14ac:dyDescent="0.3">
      <c r="A33" s="144">
        <f t="shared" si="0"/>
        <v>25</v>
      </c>
      <c r="B33" s="143"/>
      <c r="C33" s="144"/>
      <c r="D33" s="139"/>
      <c r="E33" s="139"/>
    </row>
    <row r="34" spans="1:5" x14ac:dyDescent="0.3">
      <c r="A34" s="144">
        <f t="shared" si="0"/>
        <v>26</v>
      </c>
      <c r="B34" s="143" t="s">
        <v>259</v>
      </c>
      <c r="C34" s="139"/>
      <c r="D34" s="152"/>
      <c r="E34" s="152"/>
    </row>
    <row r="35" spans="1:5" x14ac:dyDescent="0.3">
      <c r="A35" s="144">
        <f t="shared" si="0"/>
        <v>27</v>
      </c>
      <c r="B35" s="150" t="s">
        <v>250</v>
      </c>
      <c r="C35" s="144" t="str">
        <f>"("&amp;A24&amp;") - ("&amp;A$32&amp;")"</f>
        <v>(16) - (24)</v>
      </c>
      <c r="D35" s="153">
        <f>D24-D$32</f>
        <v>45246.32</v>
      </c>
      <c r="E35" s="153">
        <f>E24-E$32</f>
        <v>53158.34</v>
      </c>
    </row>
    <row r="36" spans="1:5" x14ac:dyDescent="0.3">
      <c r="A36" s="144">
        <f t="shared" si="0"/>
        <v>28</v>
      </c>
      <c r="B36" s="143" t="s">
        <v>252</v>
      </c>
      <c r="C36" s="144" t="str">
        <f t="shared" ref="C36:C39" si="2">"("&amp;A25&amp;") - ("&amp;A$32&amp;")"</f>
        <v>(17) - (24)</v>
      </c>
      <c r="D36" s="153">
        <f t="shared" ref="D36:E39" si="3">D25-D$32</f>
        <v>46643.92</v>
      </c>
      <c r="E36" s="153">
        <f t="shared" si="3"/>
        <v>54881.299999999996</v>
      </c>
    </row>
    <row r="37" spans="1:5" x14ac:dyDescent="0.3">
      <c r="A37" s="144">
        <f t="shared" si="0"/>
        <v>29</v>
      </c>
      <c r="B37" s="143" t="s">
        <v>253</v>
      </c>
      <c r="C37" s="144" t="str">
        <f t="shared" si="2"/>
        <v>(18) - (24)</v>
      </c>
      <c r="D37" s="153">
        <f t="shared" si="3"/>
        <v>48083.439999999995</v>
      </c>
      <c r="E37" s="153">
        <f t="shared" si="3"/>
        <v>56655.95</v>
      </c>
    </row>
    <row r="38" spans="1:5" x14ac:dyDescent="0.3">
      <c r="A38" s="144">
        <f t="shared" si="0"/>
        <v>30</v>
      </c>
      <c r="B38" s="143" t="s">
        <v>254</v>
      </c>
      <c r="C38" s="144" t="str">
        <f t="shared" si="2"/>
        <v>(19) - (24)</v>
      </c>
      <c r="D38" s="153">
        <f t="shared" si="3"/>
        <v>49566.149999999994</v>
      </c>
      <c r="E38" s="153">
        <f t="shared" si="3"/>
        <v>58483.839999999997</v>
      </c>
    </row>
    <row r="39" spans="1:5" x14ac:dyDescent="0.3">
      <c r="A39" s="144">
        <f t="shared" si="0"/>
        <v>31</v>
      </c>
      <c r="B39" s="143" t="s">
        <v>266</v>
      </c>
      <c r="C39" s="144" t="str">
        <f t="shared" si="2"/>
        <v>(20) - (24)</v>
      </c>
      <c r="D39" s="153">
        <f t="shared" si="3"/>
        <v>51093.34</v>
      </c>
      <c r="E39" s="153">
        <f t="shared" si="3"/>
        <v>60366.559999999998</v>
      </c>
    </row>
    <row r="40" spans="1:5" x14ac:dyDescent="0.3">
      <c r="A40" s="144">
        <f t="shared" si="0"/>
        <v>32</v>
      </c>
      <c r="B40" s="143"/>
      <c r="C40" s="144"/>
      <c r="D40" s="153"/>
      <c r="E40" s="153"/>
    </row>
    <row r="41" spans="1:5" x14ac:dyDescent="0.3">
      <c r="A41" s="144">
        <f t="shared" si="0"/>
        <v>33</v>
      </c>
      <c r="B41" s="139" t="s">
        <v>267</v>
      </c>
      <c r="C41" s="139"/>
      <c r="D41" s="156"/>
      <c r="E41" s="156"/>
    </row>
    <row r="42" spans="1:5" x14ac:dyDescent="0.3">
      <c r="A42" s="144"/>
      <c r="C42" s="139"/>
      <c r="D42" s="152"/>
      <c r="E42" s="152"/>
    </row>
    <row r="43" spans="1:5" x14ac:dyDescent="0.3">
      <c r="A43" s="144"/>
      <c r="D43" s="107"/>
      <c r="E43" s="107"/>
    </row>
    <row r="44" spans="1:5" x14ac:dyDescent="0.3">
      <c r="A44" s="144"/>
      <c r="D44" s="107"/>
    </row>
    <row r="45" spans="1:5" x14ac:dyDescent="0.3">
      <c r="A45" s="144"/>
      <c r="D45" s="157"/>
    </row>
    <row r="47" spans="1:5" x14ac:dyDescent="0.3">
      <c r="D47" s="107"/>
    </row>
    <row r="48" spans="1:5" x14ac:dyDescent="0.3">
      <c r="D48" s="107"/>
    </row>
    <row r="49" spans="4:4" x14ac:dyDescent="0.3">
      <c r="D49" s="107"/>
    </row>
    <row r="50" spans="4:4" x14ac:dyDescent="0.3">
      <c r="D50" s="107"/>
    </row>
    <row r="51" spans="4:4" x14ac:dyDescent="0.3">
      <c r="D51" s="107"/>
    </row>
  </sheetData>
  <mergeCells count="3">
    <mergeCell ref="A1:E1"/>
    <mergeCell ref="A2:E2"/>
    <mergeCell ref="A3:E3"/>
  </mergeCells>
  <printOptions horizontalCentered="1"/>
  <pageMargins left="0.7" right="0.7" top="0.75" bottom="0.75" header="0.3" footer="0.3"/>
  <pageSetup scale="89" orientation="landscape" blackAndWhite="1" r:id="rId1"/>
  <headerFooter>
    <oddHeader>&amp;RAdvice No. 2018-xx
Workpaper No. 28</oddHeader>
    <oddFooter>&amp;L&amp;F
&amp;A&amp;R&amp;D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SignificantOrder xmlns="dc463f71-b30c-4ab2-9473-d307f9d35888">false</SignificantOrder>
    <Date1 xmlns="dc463f71-b30c-4ab2-9473-d307f9d35888">2021-08-10T07:00:00+00:00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152253</DocketNumber>
    <DelegatedOrder xmlns="dc463f71-b30c-4ab2-9473-d307f9d35888">false</DelegatedOrder>
  </documentManagement>
</p:properties>
</file>

<file path=customXml/itemProps1.xml><?xml version="1.0" encoding="utf-8"?>
<ds:datastoreItem xmlns:ds="http://schemas.openxmlformats.org/officeDocument/2006/customXml" ds:itemID="{04E23955-AC86-4E7E-887F-6B612741992C}"/>
</file>

<file path=customXml/itemProps2.xml><?xml version="1.0" encoding="utf-8"?>
<ds:datastoreItem xmlns:ds="http://schemas.openxmlformats.org/officeDocument/2006/customXml" ds:itemID="{73B08FEE-A964-44DC-A3B2-AB68A6AD1554}"/>
</file>

<file path=customXml/itemProps3.xml><?xml version="1.0" encoding="utf-8"?>
<ds:datastoreItem xmlns:ds="http://schemas.openxmlformats.org/officeDocument/2006/customXml" ds:itemID="{6DB290F2-E20B-4424-8C01-32B57B6B5691}">
  <ds:schemaRefs>
    <ds:schemaRef ds:uri="http://schemas.microsoft.com/sharepoint/v3/contenttype/forms"/>
  </ds:schemaRefs>
</ds:datastoreItem>
</file>

<file path=customXml/itemProps4.xml><?xml version="1.0" encoding="utf-8"?>
<ds:datastoreItem xmlns:ds="http://schemas.openxmlformats.org/officeDocument/2006/customXml" ds:itemID="{D7D35719-37DF-41F0-9BBE-CF6C7F09CD01}">
  <ds:schemaRefs>
    <ds:schemaRef ds:uri="http://schemas.microsoft.com/office/2006/metadata/properties"/>
    <ds:schemaRef ds:uri="http://schemas.microsoft.com/office/infopath/2007/PartnerControls"/>
    <ds:schemaRef ds:uri="dc463f71-b30c-4ab2-9473-d307f9d3588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19</vt:i4>
      </vt:variant>
    </vt:vector>
  </HeadingPairs>
  <TitlesOfParts>
    <vt:vector size="66" baseType="lpstr">
      <vt:lpstr>Delivery Rate Change Calc</vt:lpstr>
      <vt:lpstr>Delivery Rate Change Calc 26&amp;31</vt:lpstr>
      <vt:lpstr>FPC Rate Change Calc</vt:lpstr>
      <vt:lpstr>Summary of Rates</vt:lpstr>
      <vt:lpstr>Rate Test</vt:lpstr>
      <vt:lpstr>Rate Test 26&amp;31</vt:lpstr>
      <vt:lpstr>Electric Earnings Test</vt:lpstr>
      <vt:lpstr>Earn Test Alloc 2017</vt:lpstr>
      <vt:lpstr>Earn Test Alloc NonRes 2017</vt:lpstr>
      <vt:lpstr>Delivery Deferral Balance</vt:lpstr>
      <vt:lpstr>FPC Deferral Balance</vt:lpstr>
      <vt:lpstr>Electric Account Balance</vt:lpstr>
      <vt:lpstr>Amort Estimate</vt:lpstr>
      <vt:lpstr>Forecast</vt:lpstr>
      <vt:lpstr>Rate Impacts--&gt;</vt:lpstr>
      <vt:lpstr>Impacts Sch 142</vt:lpstr>
      <vt:lpstr>Typical Residential Sch 142</vt:lpstr>
      <vt:lpstr>Sch 142 Impacts</vt:lpstr>
      <vt:lpstr>Work Papers--&gt;</vt:lpstr>
      <vt:lpstr>Res Deferral Calc 2017</vt:lpstr>
      <vt:lpstr>NonRes Deferral Calc 2017</vt:lpstr>
      <vt:lpstr>Sch 12&amp;26 Deferral Calc 2017</vt:lpstr>
      <vt:lpstr>Sch 10&amp;31 Deferral Calc 2017</vt:lpstr>
      <vt:lpstr>Sch 7 Delivery Calc</vt:lpstr>
      <vt:lpstr>Sch 8&amp;24 Delivery Calc</vt:lpstr>
      <vt:lpstr>Non-Res Delivery Calc</vt:lpstr>
      <vt:lpstr>Sch 40 Delivery Calc</vt:lpstr>
      <vt:lpstr>Sch 12&amp;26 Delivery Calc</vt:lpstr>
      <vt:lpstr>Sch 10&amp;31 Delivery Calc</vt:lpstr>
      <vt:lpstr>Sch 46&amp;49 Delivery Calc</vt:lpstr>
      <vt:lpstr>Sch 7 FPC Calc</vt:lpstr>
      <vt:lpstr>Sch 8&amp;24 FPC Calc</vt:lpstr>
      <vt:lpstr>Non-Res FPC Calc</vt:lpstr>
      <vt:lpstr>Sch 40 FPC Calc</vt:lpstr>
      <vt:lpstr>Sch 12&amp;26 FPC Calc</vt:lpstr>
      <vt:lpstr>Sch 10&amp;31 FPC Calc</vt:lpstr>
      <vt:lpstr>Rate Test Revenue</vt:lpstr>
      <vt:lpstr>Elec Margin Calc 2017</vt:lpstr>
      <vt:lpstr>Elec Margin Calc NonRes 2017</vt:lpstr>
      <vt:lpstr>One Time NonRes Alloc 2017</vt:lpstr>
      <vt:lpstr>One Time FPC Alloc 2017</vt:lpstr>
      <vt:lpstr>Elec 2017 Norm Total Usage</vt:lpstr>
      <vt:lpstr>2017 GRC PCA Costs FPC</vt:lpstr>
      <vt:lpstr>Average Cust Counts</vt:lpstr>
      <vt:lpstr>Elect 2017GRC Conv Fctr</vt:lpstr>
      <vt:lpstr>ERF Allowed</vt:lpstr>
      <vt:lpstr>ERF Allowed 26&amp;31</vt:lpstr>
      <vt:lpstr>'2017 GRC PCA Costs FPC'!Print_Area</vt:lpstr>
      <vt:lpstr>'Electric Account Balance'!Print_Area</vt:lpstr>
      <vt:lpstr>Forecast!Print_Area</vt:lpstr>
      <vt:lpstr>'Non-Res Delivery Calc'!Print_Area</vt:lpstr>
      <vt:lpstr>'Rate Test Revenue'!Print_Area</vt:lpstr>
      <vt:lpstr>'Sch 10&amp;31 Delivery Calc'!Print_Area</vt:lpstr>
      <vt:lpstr>'Sch 12&amp;26 Delivery Calc'!Print_Area</vt:lpstr>
      <vt:lpstr>'Sch 142 Impacts'!Print_Area</vt:lpstr>
      <vt:lpstr>'Sch 40 Delivery Calc'!Print_Area</vt:lpstr>
      <vt:lpstr>'Sch 46&amp;49 Delivery Calc'!Print_Area</vt:lpstr>
      <vt:lpstr>'Sch 7 Delivery Calc'!Print_Area</vt:lpstr>
      <vt:lpstr>'Sch 8&amp;24 Delivery Calc'!Print_Area</vt:lpstr>
      <vt:lpstr>'Summary of Rates'!Print_Area</vt:lpstr>
      <vt:lpstr>'Typical Residential Sch 142'!Print_Area</vt:lpstr>
      <vt:lpstr>'Electric Account Balance'!Print_Titles</vt:lpstr>
      <vt:lpstr>'NonRes Deferral Calc 2017'!Z_314B38F5_B141_4CFA_B269_574C59187EBF_.wvu.Cols</vt:lpstr>
      <vt:lpstr>'Res Deferral Calc 2017'!Z_314B38F5_B141_4CFA_B269_574C59187EBF_.wvu.Cols</vt:lpstr>
      <vt:lpstr>'Sch 10&amp;31 Deferral Calc 2017'!Z_314B38F5_B141_4CFA_B269_574C59187EBF_.wvu.Cols</vt:lpstr>
      <vt:lpstr>'Sch 12&amp;26 Deferral Calc 2017'!Z_314B38F5_B141_4CFA_B269_574C59187EBF_.wvu.Cols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Schmidt</dc:creator>
  <cp:lastModifiedBy>Meredith, Robert</cp:lastModifiedBy>
  <cp:lastPrinted>2018-03-30T18:36:06Z</cp:lastPrinted>
  <dcterms:created xsi:type="dcterms:W3CDTF">2018-03-16T22:40:08Z</dcterms:created>
  <dcterms:modified xsi:type="dcterms:W3CDTF">2021-02-12T23:10:56Z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y fmtid="{D5CDD505-2E9C-101B-9397-08002B2CF9AE}" pid="4" name="IsEFSEC">
    <vt:bool>false</vt:bool>
  </property>
</Properties>
</file>