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30" windowWidth="15165" windowHeight="8835"/>
  </bookViews>
  <sheets>
    <sheet name="Sheet1" sheetId="1" r:id="rId1"/>
    <sheet name="Sheet2" sheetId="2" r:id="rId2"/>
    <sheet name="Sheet3" sheetId="3" r:id="rId3"/>
  </sheets>
  <definedNames>
    <definedName name="_xlnm.Print_Area" localSheetId="1">Sheet2!$A$1:$F$24</definedName>
  </definedNames>
  <calcPr calcId="145621"/>
</workbook>
</file>

<file path=xl/calcChain.xml><?xml version="1.0" encoding="utf-8"?>
<calcChain xmlns="http://schemas.openxmlformats.org/spreadsheetml/2006/main">
  <c r="F15" i="2" l="1"/>
  <c r="F14" i="2"/>
  <c r="F13" i="2"/>
  <c r="F12" i="2"/>
  <c r="F11" i="2"/>
  <c r="F7" i="2"/>
  <c r="F8" i="2"/>
  <c r="F4" i="2"/>
  <c r="E11" i="2"/>
  <c r="E10" i="2"/>
  <c r="E9" i="2"/>
  <c r="E8" i="2"/>
  <c r="E7" i="2"/>
  <c r="E6" i="2"/>
  <c r="E5" i="2"/>
  <c r="E4" i="2"/>
  <c r="F17" i="2" l="1"/>
  <c r="E17" i="2"/>
</calcChain>
</file>

<file path=xl/sharedStrings.xml><?xml version="1.0" encoding="utf-8"?>
<sst xmlns="http://schemas.openxmlformats.org/spreadsheetml/2006/main" count="116" uniqueCount="62">
  <si>
    <t>Adjustment 13.01 - A. Buckley Power Costs Adjustments</t>
  </si>
  <si>
    <t>Description</t>
  </si>
  <si>
    <t>Total</t>
  </si>
  <si>
    <t>a/c 565</t>
  </si>
  <si>
    <t>a/c 547</t>
  </si>
  <si>
    <t>a/c 555</t>
  </si>
  <si>
    <t>Other Power</t>
  </si>
  <si>
    <t>A</t>
  </si>
  <si>
    <t>Prod. O&amp;M Non-contract Major maintenance</t>
  </si>
  <si>
    <t>B</t>
  </si>
  <si>
    <t>BPA Trans. Service Credit(In Adj.13.03)</t>
  </si>
  <si>
    <t>C</t>
  </si>
  <si>
    <t>MTM Baseline (Sumas)</t>
  </si>
  <si>
    <t>D</t>
  </si>
  <si>
    <t>Wind Integration Cost Treatment</t>
  </si>
  <si>
    <t>E</t>
  </si>
  <si>
    <t>Transmission Capacity</t>
  </si>
  <si>
    <t>F</t>
  </si>
  <si>
    <t>Cedar Hills MTM</t>
  </si>
  <si>
    <t>G</t>
  </si>
  <si>
    <t>Other Production O&amp;M</t>
  </si>
  <si>
    <t>H</t>
  </si>
  <si>
    <t>Gas Price Update</t>
  </si>
  <si>
    <t>I</t>
  </si>
  <si>
    <t>Mid-C Update</t>
  </si>
  <si>
    <t>J</t>
  </si>
  <si>
    <t>Colstrip Updates</t>
  </si>
  <si>
    <t>K</t>
  </si>
  <si>
    <t>Production O&amp;M-Colstrip Budget Update</t>
  </si>
  <si>
    <t>L</t>
  </si>
  <si>
    <t>Prod. O&amp;M-JP Storage Rent</t>
  </si>
  <si>
    <t>Total Adjustments</t>
  </si>
  <si>
    <t>Explanatory Notes</t>
  </si>
  <si>
    <t>Staff revised amount of $2.97M  reflects PSE correction of Staff Calculation from Ex.__(WRG-7).</t>
  </si>
  <si>
    <t>Adjustment removes the $.8 M duplication of transmission credit already in Adj. 13.03. Refer to Exh. JHS-18T at 18:15-19:3.</t>
  </si>
  <si>
    <t>$1.26 M adjustment in Exhibit APB-2,line 3, is removed but dispute in principle preserved.</t>
  </si>
  <si>
    <t>Contested.</t>
  </si>
  <si>
    <t>Staff removal of $1.6 M adjustment in Exhibit APB-2, line 6, is contingent on Commission ordering PSE to file an accounting petition deferring sale of environmental attributes, as part of compliance filing.</t>
  </si>
  <si>
    <t>Staff withdraws $.7 M adjustment related to discretionary /other production O&amp;M shown in Exhibit APB-2, line 7 and Table 1, page 7 of Exhibit (WRG-1T).</t>
  </si>
  <si>
    <t>Staff agrees rate year power costs should be reduced by $11.98 M update as hown in Table 3, Exhibit (DEM-11CT) at 62:18.</t>
  </si>
  <si>
    <t>Staff agrees rate year power costs should be increased by $.36 M update as shown in Table 3, Exhibit (DEM-11CT) at 62:19.</t>
  </si>
  <si>
    <t>Staff agrees rate year power costs should be reduced by $1.6 M update as shown in Table 3, Exhibit (DEM-11CT) at 62:20.</t>
  </si>
  <si>
    <t>Staff agrees rate year power costs should be reduced by $2.6 M update as shown in line 6,Table 4,  on page 13 of Exhibit (DEM-11CT) at 62:20.</t>
  </si>
  <si>
    <t>PSE agrees to reduce JP storage rent by $.3 M as shown in line 5, Table 4, page 13 of Exhibit (DEM-11CT) but maintains  variable cost reclassification proposal.</t>
  </si>
  <si>
    <t>Other Production O&amp;M:</t>
  </si>
  <si>
    <t>Initial</t>
  </si>
  <si>
    <t>Revised</t>
  </si>
  <si>
    <t>Update for Current Gas Forecast</t>
  </si>
  <si>
    <t>Non contract Major Maintenance Using Average of Five Year Actual Costs</t>
  </si>
  <si>
    <t>BPA Trans. Service Credit for Lower Snake River</t>
  </si>
  <si>
    <t>Gas for Power Hedges Cost Recovery Limitation</t>
  </si>
  <si>
    <t>Day-Ahead Wind Integration Costs and Within-Hour Wind Integration Costs</t>
  </si>
  <si>
    <t>Extension of 23 MW Transmission Contract</t>
  </si>
  <si>
    <t>Other Production O&amp;M Using 2012 Budget</t>
  </si>
  <si>
    <t>Chelan PUD Final Budget Update</t>
  </si>
  <si>
    <t>Colstrip Approved Budget Updates for Power Costs</t>
  </si>
  <si>
    <t>Colstrip Approved Budget Updates to Production O&amp;M</t>
  </si>
  <si>
    <t>Variable PCA Treatment for Jackson Prairie Storage Rent</t>
  </si>
  <si>
    <t>STAFF POWER COSTS ADJUSTMENTS</t>
  </si>
  <si>
    <r>
      <rPr>
        <b/>
        <sz val="8"/>
        <rFont val="Arial"/>
        <family val="2"/>
      </rPr>
      <t>Note 1</t>
    </r>
    <r>
      <rPr>
        <sz val="8"/>
        <rFont val="Arial"/>
        <family val="2"/>
      </rPr>
      <t>: Included in $912,700 is $223,076 for Jackson Prairie Rent Adjustment. In a separate adjustment is $80,749. The sum of these 2 is $303,825 shown in line L.</t>
    </r>
  </si>
  <si>
    <r>
      <rPr>
        <b/>
        <sz val="9"/>
        <color theme="1"/>
        <rFont val="Calibri"/>
        <family val="2"/>
        <scheme val="minor"/>
      </rPr>
      <t>Note 2:</t>
    </r>
    <r>
      <rPr>
        <sz val="9"/>
        <color theme="1"/>
        <rFont val="Calibri"/>
        <family val="2"/>
        <scheme val="minor"/>
      </rPr>
      <t xml:space="preserve"> The dollar amount of this adjustment is not at issue, only the treatment of such costs in the PCA mechanism.</t>
    </r>
  </si>
  <si>
    <t xml:space="preserve">(000,000)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</si>
</sst>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#,##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2"/>
    <xf numFmtId="0" fontId="4" fillId="0" borderId="1" xfId="2" applyFont="1" applyBorder="1" applyAlignment="1">
      <alignment horizontal="center"/>
    </xf>
    <xf numFmtId="0" fontId="2" fillId="0" borderId="0" xfId="2" applyBorder="1" applyAlignment="1">
      <alignment horizontal="center"/>
    </xf>
    <xf numFmtId="0" fontId="5" fillId="0" borderId="0" xfId="2" applyFont="1"/>
    <xf numFmtId="3" fontId="2" fillId="0" borderId="0" xfId="1" applyNumberFormat="1" applyFont="1"/>
    <xf numFmtId="3" fontId="2" fillId="0" borderId="0" xfId="2" applyNumberFormat="1"/>
    <xf numFmtId="3" fontId="2" fillId="0" borderId="0" xfId="1" applyNumberFormat="1" applyFont="1" applyAlignment="1">
      <alignment horizontal="center"/>
    </xf>
    <xf numFmtId="3" fontId="4" fillId="0" borderId="2" xfId="1" applyNumberFormat="1" applyFont="1" applyBorder="1"/>
    <xf numFmtId="3" fontId="4" fillId="0" borderId="0" xfId="1" applyNumberFormat="1" applyFont="1" applyBorder="1"/>
    <xf numFmtId="0" fontId="2" fillId="0" borderId="3" xfId="2" applyBorder="1"/>
    <xf numFmtId="0" fontId="2" fillId="0" borderId="4" xfId="2" applyBorder="1"/>
    <xf numFmtId="0" fontId="5" fillId="0" borderId="4" xfId="2" applyFont="1" applyBorder="1"/>
    <xf numFmtId="3" fontId="2" fillId="0" borderId="4" xfId="1" applyNumberFormat="1" applyFont="1" applyBorder="1"/>
    <xf numFmtId="0" fontId="2" fillId="0" borderId="5" xfId="2" applyBorder="1"/>
    <xf numFmtId="0" fontId="2" fillId="0" borderId="3" xfId="2" applyFont="1" applyBorder="1"/>
    <xf numFmtId="0" fontId="2" fillId="0" borderId="4" xfId="2" applyFont="1" applyBorder="1"/>
    <xf numFmtId="164" fontId="0" fillId="0" borderId="0" xfId="1" applyNumberFormat="1" applyFont="1"/>
    <xf numFmtId="4" fontId="2" fillId="0" borderId="0" xfId="1" applyNumberFormat="1" applyFont="1"/>
    <xf numFmtId="4" fontId="2" fillId="0" borderId="0" xfId="1" applyNumberFormat="1" applyFont="1" applyAlignment="1">
      <alignment horizontal="center"/>
    </xf>
    <xf numFmtId="165" fontId="0" fillId="0" borderId="0" xfId="1" applyNumberFormat="1" applyFont="1"/>
    <xf numFmtId="165" fontId="2" fillId="0" borderId="0" xfId="1" applyNumberFormat="1" applyFont="1"/>
    <xf numFmtId="44" fontId="2" fillId="0" borderId="0" xfId="3" applyFont="1"/>
    <xf numFmtId="44" fontId="0" fillId="0" borderId="0" xfId="3" applyFont="1"/>
    <xf numFmtId="44" fontId="4" fillId="0" borderId="2" xfId="3" applyFont="1" applyBorder="1"/>
    <xf numFmtId="0" fontId="5" fillId="0" borderId="0" xfId="2" applyFont="1" applyAlignment="1">
      <alignment wrapText="1"/>
    </xf>
    <xf numFmtId="0" fontId="0" fillId="0" borderId="6" xfId="0" applyBorder="1"/>
    <xf numFmtId="0" fontId="5" fillId="0" borderId="7" xfId="2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0" borderId="6" xfId="2" applyBorder="1"/>
    <xf numFmtId="0" fontId="5" fillId="0" borderId="7" xfId="2" applyFont="1" applyBorder="1" applyAlignment="1">
      <alignment wrapText="1"/>
    </xf>
    <xf numFmtId="0" fontId="6" fillId="0" borderId="0" xfId="0" applyFont="1"/>
    <xf numFmtId="0" fontId="6" fillId="0" borderId="14" xfId="0" applyFont="1" applyBorder="1" applyAlignment="1">
      <alignment horizontal="center"/>
    </xf>
    <xf numFmtId="0" fontId="0" fillId="0" borderId="0" xfId="0" applyAlignment="1">
      <alignment horizontal="center"/>
    </xf>
    <xf numFmtId="3" fontId="2" fillId="0" borderId="4" xfId="1" applyNumberFormat="1" applyFont="1" applyBorder="1" applyAlignment="1">
      <alignment wrapText="1"/>
    </xf>
    <xf numFmtId="0" fontId="0" fillId="0" borderId="4" xfId="0" applyNumberFormat="1" applyBorder="1" applyAlignment="1">
      <alignment wrapText="1"/>
    </xf>
    <xf numFmtId="0" fontId="0" fillId="0" borderId="5" xfId="0" applyNumberFormat="1" applyBorder="1" applyAlignment="1">
      <alignment wrapText="1"/>
    </xf>
    <xf numFmtId="0" fontId="3" fillId="0" borderId="0" xfId="2" applyFont="1" applyAlignment="1">
      <alignment wrapText="1"/>
    </xf>
    <xf numFmtId="0" fontId="0" fillId="0" borderId="0" xfId="0" applyNumberFormat="1" applyAlignment="1">
      <alignment wrapText="1"/>
    </xf>
    <xf numFmtId="0" fontId="0" fillId="0" borderId="4" xfId="0" applyNumberFormat="1" applyFont="1" applyBorder="1" applyAlignment="1">
      <alignment wrapText="1"/>
    </xf>
    <xf numFmtId="0" fontId="0" fillId="0" borderId="5" xfId="0" applyNumberFormat="1" applyFont="1" applyBorder="1" applyAlignment="1">
      <alignment wrapText="1"/>
    </xf>
    <xf numFmtId="0" fontId="5" fillId="0" borderId="0" xfId="2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0" xfId="0" applyBorder="1" applyAlignment="1">
      <alignment wrapText="1"/>
    </xf>
    <xf numFmtId="0" fontId="7" fillId="0" borderId="12" xfId="0" applyFont="1" applyBorder="1" applyAlignment="1">
      <alignment wrapText="1"/>
    </xf>
    <xf numFmtId="0" fontId="7" fillId="0" borderId="13" xfId="0" applyFont="1" applyBorder="1" applyAlignment="1">
      <alignment wrapText="1"/>
    </xf>
  </cellXfs>
  <cellStyles count="4">
    <cellStyle name="Comma" xfId="1" builtinId="3"/>
    <cellStyle name="Currency" xfId="3" builtinId="4"/>
    <cellStyle name="Normal" xfId="0" builtinId="0"/>
    <cellStyle name="Normal_2.03E Power Costs 60 w-yrs DRAFT 02.13.0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view="pageLayout" topLeftCell="D13" zoomScaleNormal="100" workbookViewId="0">
      <selection activeCell="B19" sqref="B19:B30"/>
    </sheetView>
  </sheetViews>
  <sheetFormatPr defaultRowHeight="15" x14ac:dyDescent="0.25"/>
  <cols>
    <col min="1" max="1" width="4" bestFit="1" customWidth="1"/>
    <col min="2" max="2" width="9.28515625" customWidth="1"/>
    <col min="3" max="3" width="29.85546875" customWidth="1"/>
    <col min="4" max="5" width="14.42578125" customWidth="1"/>
    <col min="6" max="6" width="13" customWidth="1"/>
    <col min="7" max="7" width="14.140625" bestFit="1" customWidth="1"/>
    <col min="8" max="8" width="14" customWidth="1"/>
    <col min="9" max="9" width="6.7109375" customWidth="1"/>
  </cols>
  <sheetData>
    <row r="1" spans="1:9" ht="14.45" customHeight="1" x14ac:dyDescent="0.3">
      <c r="A1" s="43" t="s">
        <v>0</v>
      </c>
      <c r="B1" s="44"/>
      <c r="C1" s="44"/>
      <c r="D1" s="1"/>
      <c r="E1" s="1"/>
      <c r="F1" s="1"/>
      <c r="G1" s="1"/>
      <c r="H1" s="1"/>
      <c r="I1" s="1"/>
    </row>
    <row r="2" spans="1:9" ht="14.45" x14ac:dyDescent="0.3">
      <c r="A2" s="1"/>
      <c r="B2" s="1"/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3"/>
    </row>
    <row r="3" spans="1:9" ht="14.45" x14ac:dyDescent="0.3">
      <c r="A3" s="1" t="s">
        <v>7</v>
      </c>
      <c r="B3" s="4" t="s">
        <v>6</v>
      </c>
      <c r="C3" s="4" t="s">
        <v>8</v>
      </c>
      <c r="D3" s="5">
        <v>2967606</v>
      </c>
      <c r="E3" s="1"/>
      <c r="F3" s="1"/>
      <c r="G3" s="1"/>
      <c r="H3" s="6">
        <v>2967606</v>
      </c>
      <c r="I3" s="5"/>
    </row>
    <row r="4" spans="1:9" ht="14.45" x14ac:dyDescent="0.3">
      <c r="A4" s="1" t="s">
        <v>9</v>
      </c>
      <c r="B4" s="1">
        <v>565</v>
      </c>
      <c r="C4" s="4" t="s">
        <v>10</v>
      </c>
      <c r="D4" s="5">
        <v>0</v>
      </c>
      <c r="E4" s="6">
        <v>0</v>
      </c>
      <c r="F4" s="1"/>
      <c r="G4" s="1"/>
      <c r="H4" s="1"/>
      <c r="I4" s="5"/>
    </row>
    <row r="5" spans="1:9" ht="14.45" x14ac:dyDescent="0.3">
      <c r="A5" s="1" t="s">
        <v>11</v>
      </c>
      <c r="B5" s="1">
        <v>547</v>
      </c>
      <c r="C5" s="4" t="s">
        <v>12</v>
      </c>
      <c r="D5" s="5">
        <v>0</v>
      </c>
      <c r="E5" s="6">
        <v>0</v>
      </c>
      <c r="F5" s="1"/>
      <c r="G5" s="1"/>
      <c r="H5" s="1"/>
      <c r="I5" s="5"/>
    </row>
    <row r="6" spans="1:9" ht="14.45" x14ac:dyDescent="0.3">
      <c r="A6" s="1" t="s">
        <v>13</v>
      </c>
      <c r="B6" s="1">
        <v>555</v>
      </c>
      <c r="C6" s="4" t="s">
        <v>14</v>
      </c>
      <c r="D6" s="5">
        <v>5386010</v>
      </c>
      <c r="E6" s="1"/>
      <c r="F6" s="1"/>
      <c r="G6" s="6">
        <v>5386010</v>
      </c>
      <c r="H6" s="1"/>
      <c r="I6" s="5"/>
    </row>
    <row r="7" spans="1:9" ht="14.45" x14ac:dyDescent="0.3">
      <c r="A7" s="1" t="s">
        <v>15</v>
      </c>
      <c r="B7" s="1">
        <v>565</v>
      </c>
      <c r="C7" s="4" t="s">
        <v>16</v>
      </c>
      <c r="D7" s="5">
        <v>414000</v>
      </c>
      <c r="E7" s="6">
        <v>414000</v>
      </c>
      <c r="F7" s="1"/>
      <c r="G7" s="1"/>
      <c r="H7" s="1"/>
      <c r="I7" s="5"/>
    </row>
    <row r="8" spans="1:9" ht="14.45" x14ac:dyDescent="0.3">
      <c r="A8" s="1" t="s">
        <v>17</v>
      </c>
      <c r="B8" s="1">
        <v>547</v>
      </c>
      <c r="C8" s="4" t="s">
        <v>18</v>
      </c>
      <c r="D8" s="5">
        <v>0</v>
      </c>
      <c r="E8" s="1"/>
      <c r="F8" s="6">
        <v>0</v>
      </c>
      <c r="G8" s="1"/>
      <c r="H8" s="1"/>
      <c r="I8" s="5"/>
    </row>
    <row r="9" spans="1:9" ht="14.45" x14ac:dyDescent="0.3">
      <c r="A9" s="1" t="s">
        <v>19</v>
      </c>
      <c r="B9" s="4" t="s">
        <v>6</v>
      </c>
      <c r="C9" s="4" t="s">
        <v>20</v>
      </c>
      <c r="D9" s="5">
        <v>0</v>
      </c>
      <c r="E9" s="1"/>
      <c r="F9" s="6"/>
      <c r="G9" s="1"/>
      <c r="H9" s="6">
        <v>0</v>
      </c>
      <c r="I9" s="5"/>
    </row>
    <row r="10" spans="1:9" ht="14.45" x14ac:dyDescent="0.3">
      <c r="A10" s="1" t="s">
        <v>21</v>
      </c>
      <c r="B10" s="1">
        <v>547</v>
      </c>
      <c r="C10" s="4" t="s">
        <v>22</v>
      </c>
      <c r="D10" s="5">
        <v>11976882</v>
      </c>
      <c r="E10" s="6"/>
      <c r="F10" s="6">
        <v>11976882</v>
      </c>
      <c r="G10" s="1"/>
      <c r="H10" s="1"/>
      <c r="I10" s="5"/>
    </row>
    <row r="11" spans="1:9" ht="14.45" x14ac:dyDescent="0.3">
      <c r="A11" s="1" t="s">
        <v>23</v>
      </c>
      <c r="B11" s="4" t="s">
        <v>6</v>
      </c>
      <c r="C11" s="4" t="s">
        <v>24</v>
      </c>
      <c r="D11" s="5">
        <v>-359079</v>
      </c>
      <c r="E11" s="1"/>
      <c r="F11" s="1"/>
      <c r="G11" s="1"/>
      <c r="H11" s="6">
        <v>-359079</v>
      </c>
      <c r="I11" s="5"/>
    </row>
    <row r="12" spans="1:9" ht="14.45" x14ac:dyDescent="0.3">
      <c r="A12" s="1" t="s">
        <v>25</v>
      </c>
      <c r="B12" s="1">
        <v>547</v>
      </c>
      <c r="C12" s="4" t="s">
        <v>26</v>
      </c>
      <c r="D12" s="5">
        <v>1564135</v>
      </c>
      <c r="E12" s="1"/>
      <c r="F12" s="6">
        <v>1564135</v>
      </c>
      <c r="G12" s="1"/>
      <c r="H12" s="1"/>
      <c r="I12" s="5"/>
    </row>
    <row r="13" spans="1:9" ht="14.45" x14ac:dyDescent="0.3">
      <c r="A13" s="1" t="s">
        <v>27</v>
      </c>
      <c r="B13" s="4" t="s">
        <v>6</v>
      </c>
      <c r="C13" s="4" t="s">
        <v>28</v>
      </c>
      <c r="D13" s="5">
        <v>2626645</v>
      </c>
      <c r="E13" s="1"/>
      <c r="F13" s="1"/>
      <c r="G13" s="1"/>
      <c r="H13" s="6">
        <v>2626645</v>
      </c>
      <c r="I13" s="5"/>
    </row>
    <row r="14" spans="1:9" ht="14.45" x14ac:dyDescent="0.3">
      <c r="A14" s="1" t="s">
        <v>29</v>
      </c>
      <c r="B14" s="4" t="s">
        <v>6</v>
      </c>
      <c r="C14" s="4" t="s">
        <v>30</v>
      </c>
      <c r="D14" s="5">
        <v>303825</v>
      </c>
      <c r="E14" s="1"/>
      <c r="F14" s="1"/>
      <c r="G14" s="1"/>
      <c r="H14" s="6">
        <v>303825</v>
      </c>
      <c r="I14" s="5"/>
    </row>
    <row r="15" spans="1:9" ht="14.45" x14ac:dyDescent="0.3">
      <c r="A15" s="1"/>
      <c r="B15" s="1"/>
      <c r="C15" s="4"/>
      <c r="D15" s="7"/>
      <c r="E15" s="1"/>
      <c r="F15" s="1"/>
      <c r="G15" s="1"/>
      <c r="H15" s="1"/>
      <c r="I15" s="5"/>
    </row>
    <row r="16" spans="1:9" thickBot="1" x14ac:dyDescent="0.35">
      <c r="A16" s="1"/>
      <c r="B16" s="1"/>
      <c r="C16" s="4" t="s">
        <v>31</v>
      </c>
      <c r="D16" s="8">
        <v>24880024</v>
      </c>
      <c r="E16" s="8">
        <v>414000</v>
      </c>
      <c r="F16" s="8">
        <v>13541017</v>
      </c>
      <c r="G16" s="8">
        <v>5386010</v>
      </c>
      <c r="H16" s="8">
        <v>5538997</v>
      </c>
      <c r="I16" s="9"/>
    </row>
    <row r="17" spans="1:9" thickTop="1" x14ac:dyDescent="0.3">
      <c r="A17" s="1"/>
      <c r="B17" s="1"/>
      <c r="C17" s="4"/>
      <c r="D17" s="5"/>
      <c r="E17" s="1"/>
      <c r="F17" s="1"/>
      <c r="G17" s="1"/>
      <c r="H17" s="1"/>
      <c r="I17" s="6"/>
    </row>
    <row r="18" spans="1:9" thickBot="1" x14ac:dyDescent="0.35">
      <c r="A18" s="1" t="s">
        <v>32</v>
      </c>
      <c r="B18" s="1"/>
      <c r="C18" s="4"/>
      <c r="D18" s="5"/>
      <c r="E18" s="1"/>
      <c r="F18" s="1"/>
      <c r="G18" s="1"/>
      <c r="H18" s="1"/>
      <c r="I18" s="1"/>
    </row>
    <row r="19" spans="1:9" thickBot="1" x14ac:dyDescent="0.35">
      <c r="A19" s="10" t="s">
        <v>7</v>
      </c>
      <c r="B19" s="11"/>
      <c r="C19" s="12" t="s">
        <v>8</v>
      </c>
      <c r="D19" s="13" t="s">
        <v>33</v>
      </c>
      <c r="E19" s="11"/>
      <c r="F19" s="11"/>
      <c r="G19" s="11"/>
      <c r="H19" s="11"/>
      <c r="I19" s="14"/>
    </row>
    <row r="20" spans="1:9" ht="15" customHeight="1" thickBot="1" x14ac:dyDescent="0.35">
      <c r="A20" s="10" t="s">
        <v>9</v>
      </c>
      <c r="B20" s="11"/>
      <c r="C20" s="12" t="s">
        <v>10</v>
      </c>
      <c r="D20" s="40" t="s">
        <v>34</v>
      </c>
      <c r="E20" s="41"/>
      <c r="F20" s="41"/>
      <c r="G20" s="41"/>
      <c r="H20" s="41"/>
      <c r="I20" s="42"/>
    </row>
    <row r="21" spans="1:9" thickBot="1" x14ac:dyDescent="0.35">
      <c r="A21" s="10" t="s">
        <v>11</v>
      </c>
      <c r="B21" s="11"/>
      <c r="C21" s="12" t="s">
        <v>12</v>
      </c>
      <c r="D21" s="13" t="s">
        <v>35</v>
      </c>
      <c r="E21" s="11"/>
      <c r="F21" s="11"/>
      <c r="G21" s="11"/>
      <c r="H21" s="11"/>
      <c r="I21" s="14"/>
    </row>
    <row r="22" spans="1:9" thickBot="1" x14ac:dyDescent="0.35">
      <c r="A22" s="10" t="s">
        <v>13</v>
      </c>
      <c r="B22" s="11"/>
      <c r="C22" s="12" t="s">
        <v>14</v>
      </c>
      <c r="D22" s="13" t="s">
        <v>36</v>
      </c>
      <c r="E22" s="11"/>
      <c r="F22" s="11"/>
      <c r="G22" s="11"/>
      <c r="H22" s="11"/>
      <c r="I22" s="14"/>
    </row>
    <row r="23" spans="1:9" thickBot="1" x14ac:dyDescent="0.35">
      <c r="A23" s="10" t="s">
        <v>15</v>
      </c>
      <c r="B23" s="11"/>
      <c r="C23" s="12" t="s">
        <v>16</v>
      </c>
      <c r="D23" s="13" t="s">
        <v>36</v>
      </c>
      <c r="E23" s="11"/>
      <c r="F23" s="11"/>
      <c r="G23" s="11"/>
      <c r="H23" s="11"/>
      <c r="I23" s="14"/>
    </row>
    <row r="24" spans="1:9" ht="15" customHeight="1" thickBot="1" x14ac:dyDescent="0.3">
      <c r="A24" s="15" t="s">
        <v>17</v>
      </c>
      <c r="B24" s="16"/>
      <c r="C24" s="12" t="s">
        <v>18</v>
      </c>
      <c r="D24" s="40" t="s">
        <v>37</v>
      </c>
      <c r="E24" s="45"/>
      <c r="F24" s="45"/>
      <c r="G24" s="45"/>
      <c r="H24" s="45"/>
      <c r="I24" s="46"/>
    </row>
    <row r="25" spans="1:9" ht="15" customHeight="1" thickBot="1" x14ac:dyDescent="0.3">
      <c r="A25" s="10" t="s">
        <v>19</v>
      </c>
      <c r="B25" s="11"/>
      <c r="C25" s="12" t="s">
        <v>20</v>
      </c>
      <c r="D25" s="40" t="s">
        <v>38</v>
      </c>
      <c r="E25" s="41"/>
      <c r="F25" s="41"/>
      <c r="G25" s="41"/>
      <c r="H25" s="41"/>
      <c r="I25" s="42"/>
    </row>
    <row r="26" spans="1:9" ht="15" customHeight="1" thickBot="1" x14ac:dyDescent="0.3">
      <c r="A26" s="10" t="s">
        <v>21</v>
      </c>
      <c r="B26" s="11"/>
      <c r="C26" s="12" t="s">
        <v>22</v>
      </c>
      <c r="D26" s="40" t="s">
        <v>39</v>
      </c>
      <c r="E26" s="41"/>
      <c r="F26" s="41"/>
      <c r="G26" s="41"/>
      <c r="H26" s="41"/>
      <c r="I26" s="42"/>
    </row>
    <row r="27" spans="1:9" ht="15" customHeight="1" thickBot="1" x14ac:dyDescent="0.3">
      <c r="A27" s="10" t="s">
        <v>23</v>
      </c>
      <c r="B27" s="11"/>
      <c r="C27" s="12" t="s">
        <v>24</v>
      </c>
      <c r="D27" s="40" t="s">
        <v>40</v>
      </c>
      <c r="E27" s="41"/>
      <c r="F27" s="41"/>
      <c r="G27" s="41"/>
      <c r="H27" s="41"/>
      <c r="I27" s="42"/>
    </row>
    <row r="28" spans="1:9" ht="15" customHeight="1" thickBot="1" x14ac:dyDescent="0.3">
      <c r="A28" s="10" t="s">
        <v>25</v>
      </c>
      <c r="B28" s="11"/>
      <c r="C28" s="12" t="s">
        <v>26</v>
      </c>
      <c r="D28" s="40" t="s">
        <v>41</v>
      </c>
      <c r="E28" s="41"/>
      <c r="F28" s="41"/>
      <c r="G28" s="41"/>
      <c r="H28" s="41"/>
      <c r="I28" s="42"/>
    </row>
    <row r="29" spans="1:9" ht="15" customHeight="1" thickBot="1" x14ac:dyDescent="0.3">
      <c r="A29" s="10" t="s">
        <v>27</v>
      </c>
      <c r="B29" s="11"/>
      <c r="C29" s="12" t="s">
        <v>28</v>
      </c>
      <c r="D29" s="40" t="s">
        <v>42</v>
      </c>
      <c r="E29" s="41"/>
      <c r="F29" s="41"/>
      <c r="G29" s="41"/>
      <c r="H29" s="41"/>
      <c r="I29" s="42"/>
    </row>
    <row r="30" spans="1:9" ht="15" customHeight="1" thickBot="1" x14ac:dyDescent="0.3">
      <c r="A30" s="10" t="s">
        <v>29</v>
      </c>
      <c r="B30" s="11"/>
      <c r="C30" s="12" t="s">
        <v>30</v>
      </c>
      <c r="D30" s="40" t="s">
        <v>43</v>
      </c>
      <c r="E30" s="41"/>
      <c r="F30" s="41"/>
      <c r="G30" s="41"/>
      <c r="H30" s="41"/>
      <c r="I30" s="42"/>
    </row>
  </sheetData>
  <mergeCells count="9">
    <mergeCell ref="D28:I28"/>
    <mergeCell ref="D29:I29"/>
    <mergeCell ref="D30:I30"/>
    <mergeCell ref="A1:C1"/>
    <mergeCell ref="D20:I20"/>
    <mergeCell ref="D24:I24"/>
    <mergeCell ref="D25:I25"/>
    <mergeCell ref="D26:I26"/>
    <mergeCell ref="D27:I27"/>
  </mergeCells>
  <pageMargins left="0.7" right="0.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workbookViewId="0">
      <selection activeCell="H7" sqref="H7:H8"/>
    </sheetView>
  </sheetViews>
  <sheetFormatPr defaultRowHeight="15" x14ac:dyDescent="0.25"/>
  <cols>
    <col min="2" max="2" width="4" bestFit="1" customWidth="1"/>
    <col min="3" max="3" width="9.28515625" customWidth="1"/>
    <col min="4" max="4" width="31.7109375" customWidth="1"/>
    <col min="5" max="5" width="15.42578125" customWidth="1"/>
    <col min="6" max="6" width="14.140625" customWidth="1"/>
  </cols>
  <sheetData>
    <row r="1" spans="2:6" ht="14.45" x14ac:dyDescent="0.3">
      <c r="D1" s="37" t="s">
        <v>58</v>
      </c>
    </row>
    <row r="2" spans="2:6" ht="14.45" x14ac:dyDescent="0.3">
      <c r="D2" s="39" t="s">
        <v>61</v>
      </c>
    </row>
    <row r="3" spans="2:6" ht="14.45" x14ac:dyDescent="0.3">
      <c r="E3" s="38" t="s">
        <v>45</v>
      </c>
      <c r="F3" s="38" t="s">
        <v>46</v>
      </c>
    </row>
    <row r="4" spans="2:6" ht="30" customHeight="1" x14ac:dyDescent="0.3">
      <c r="B4" s="1" t="s">
        <v>7</v>
      </c>
      <c r="C4" s="4" t="s">
        <v>6</v>
      </c>
      <c r="D4" s="25" t="s">
        <v>48</v>
      </c>
      <c r="E4" s="23">
        <f>3540000/1000000</f>
        <v>3.54</v>
      </c>
      <c r="F4" s="22">
        <f>2967606/1000000</f>
        <v>2.967606</v>
      </c>
    </row>
    <row r="5" spans="2:6" ht="14.45" x14ac:dyDescent="0.3">
      <c r="B5" s="1" t="s">
        <v>9</v>
      </c>
      <c r="C5" s="1">
        <v>565</v>
      </c>
      <c r="D5" s="4" t="s">
        <v>49</v>
      </c>
      <c r="E5" s="17">
        <f>843700/1000000</f>
        <v>0.84370000000000001</v>
      </c>
      <c r="F5" s="5">
        <v>0</v>
      </c>
    </row>
    <row r="6" spans="2:6" ht="14.45" x14ac:dyDescent="0.3">
      <c r="B6" s="1" t="s">
        <v>11</v>
      </c>
      <c r="C6" s="1">
        <v>547</v>
      </c>
      <c r="D6" s="4" t="s">
        <v>50</v>
      </c>
      <c r="E6" s="17">
        <f>1264732/1000000</f>
        <v>1.264732</v>
      </c>
      <c r="F6" s="5">
        <v>0</v>
      </c>
    </row>
    <row r="7" spans="2:6" ht="28.15" customHeight="1" x14ac:dyDescent="0.3">
      <c r="B7" s="1" t="s">
        <v>13</v>
      </c>
      <c r="C7" s="1">
        <v>555</v>
      </c>
      <c r="D7" s="25" t="s">
        <v>51</v>
      </c>
      <c r="E7" s="17">
        <f>5386010/1000000</f>
        <v>5.3860099999999997</v>
      </c>
      <c r="F7" s="20">
        <f>5386010/1000000</f>
        <v>5.3860099999999997</v>
      </c>
    </row>
    <row r="8" spans="2:6" ht="14.45" x14ac:dyDescent="0.3">
      <c r="B8" s="1" t="s">
        <v>15</v>
      </c>
      <c r="C8" s="1">
        <v>565</v>
      </c>
      <c r="D8" s="4" t="s">
        <v>52</v>
      </c>
      <c r="E8" s="17">
        <f>414000/1000000</f>
        <v>0.41399999999999998</v>
      </c>
      <c r="F8" s="20">
        <f>414000/1000000</f>
        <v>0.41399999999999998</v>
      </c>
    </row>
    <row r="9" spans="2:6" ht="14.45" x14ac:dyDescent="0.3">
      <c r="B9" s="1" t="s">
        <v>17</v>
      </c>
      <c r="C9" s="1">
        <v>547</v>
      </c>
      <c r="D9" s="4" t="s">
        <v>18</v>
      </c>
      <c r="E9" s="17">
        <f>1616799/1000000</f>
        <v>1.6167990000000001</v>
      </c>
      <c r="F9" s="5">
        <v>0</v>
      </c>
    </row>
    <row r="10" spans="2:6" ht="14.45" x14ac:dyDescent="0.3">
      <c r="B10" s="1" t="s">
        <v>19</v>
      </c>
      <c r="C10" s="4" t="s">
        <v>6</v>
      </c>
      <c r="D10" s="4" t="s">
        <v>53</v>
      </c>
      <c r="E10" s="17">
        <f>912700/1000000</f>
        <v>0.91269999999999996</v>
      </c>
      <c r="F10" s="5">
        <v>0</v>
      </c>
    </row>
    <row r="11" spans="2:6" ht="14.45" x14ac:dyDescent="0.3">
      <c r="B11" s="1" t="s">
        <v>21</v>
      </c>
      <c r="C11" s="1">
        <v>547</v>
      </c>
      <c r="D11" s="4" t="s">
        <v>47</v>
      </c>
      <c r="E11" s="17">
        <f>9960000/1000000</f>
        <v>9.9600000000000009</v>
      </c>
      <c r="F11" s="21">
        <f>11976882/1000000</f>
        <v>11.976882</v>
      </c>
    </row>
    <row r="12" spans="2:6" ht="14.45" x14ac:dyDescent="0.3">
      <c r="B12" s="1" t="s">
        <v>23</v>
      </c>
      <c r="C12" s="4" t="s">
        <v>6</v>
      </c>
      <c r="D12" s="4" t="s">
        <v>54</v>
      </c>
      <c r="E12" s="17"/>
      <c r="F12" s="18">
        <f>-359079/1000000</f>
        <v>-0.35907899999999998</v>
      </c>
    </row>
    <row r="13" spans="2:6" ht="24.6" customHeight="1" x14ac:dyDescent="0.3">
      <c r="B13" s="1" t="s">
        <v>25</v>
      </c>
      <c r="C13" s="1">
        <v>547</v>
      </c>
      <c r="D13" s="25" t="s">
        <v>55</v>
      </c>
      <c r="E13" s="17"/>
      <c r="F13" s="18">
        <f>1564135/1000000</f>
        <v>1.5641350000000001</v>
      </c>
    </row>
    <row r="14" spans="2:6" ht="25.15" customHeight="1" x14ac:dyDescent="0.3">
      <c r="B14" s="1" t="s">
        <v>27</v>
      </c>
      <c r="C14" s="4" t="s">
        <v>6</v>
      </c>
      <c r="D14" s="25" t="s">
        <v>56</v>
      </c>
      <c r="E14" s="17"/>
      <c r="F14" s="18">
        <f>2626645/1000000</f>
        <v>2.6266449999999999</v>
      </c>
    </row>
    <row r="15" spans="2:6" ht="24" customHeight="1" x14ac:dyDescent="0.3">
      <c r="B15" s="1" t="s">
        <v>29</v>
      </c>
      <c r="C15" s="4" t="s">
        <v>6</v>
      </c>
      <c r="D15" s="25" t="s">
        <v>57</v>
      </c>
      <c r="E15" s="17"/>
      <c r="F15" s="21">
        <f>303825/1000000</f>
        <v>0.30382500000000001</v>
      </c>
    </row>
    <row r="16" spans="2:6" ht="14.45" x14ac:dyDescent="0.3">
      <c r="B16" s="1"/>
      <c r="C16" s="1"/>
      <c r="D16" s="4"/>
      <c r="E16" s="17"/>
      <c r="F16" s="19"/>
    </row>
    <row r="17" spans="2:6" thickBot="1" x14ac:dyDescent="0.35">
      <c r="B17" s="1"/>
      <c r="C17" s="1"/>
      <c r="D17" s="4" t="s">
        <v>31</v>
      </c>
      <c r="E17" s="24">
        <f>SUM(E4:E16)</f>
        <v>23.937940999999999</v>
      </c>
      <c r="F17" s="24">
        <f>SUM(F4:F16)</f>
        <v>24.880023999999999</v>
      </c>
    </row>
    <row r="18" spans="2:6" ht="15.6" thickTop="1" thickBot="1" x14ac:dyDescent="0.35"/>
    <row r="19" spans="2:6" ht="14.45" x14ac:dyDescent="0.3">
      <c r="B19" s="26" t="s">
        <v>19</v>
      </c>
      <c r="C19" s="27" t="s">
        <v>6</v>
      </c>
      <c r="D19" s="27" t="s">
        <v>44</v>
      </c>
      <c r="E19" s="28"/>
      <c r="F19" s="29"/>
    </row>
    <row r="20" spans="2:6" ht="27" customHeight="1" x14ac:dyDescent="0.25">
      <c r="B20" s="30"/>
      <c r="C20" s="31"/>
      <c r="D20" s="47" t="s">
        <v>59</v>
      </c>
      <c r="E20" s="48"/>
      <c r="F20" s="49"/>
    </row>
    <row r="21" spans="2:6" ht="15.75" thickBot="1" x14ac:dyDescent="0.3">
      <c r="B21" s="32"/>
      <c r="C21" s="33"/>
      <c r="D21" s="33"/>
      <c r="E21" s="33"/>
      <c r="F21" s="34"/>
    </row>
    <row r="22" spans="2:6" ht="24.6" customHeight="1" x14ac:dyDescent="0.25">
      <c r="B22" s="35" t="s">
        <v>29</v>
      </c>
      <c r="C22" s="27" t="s">
        <v>6</v>
      </c>
      <c r="D22" s="36" t="s">
        <v>57</v>
      </c>
      <c r="E22" s="28"/>
      <c r="F22" s="29"/>
    </row>
    <row r="23" spans="2:6" ht="27" customHeight="1" thickBot="1" x14ac:dyDescent="0.3">
      <c r="B23" s="32"/>
      <c r="C23" s="33"/>
      <c r="D23" s="50" t="s">
        <v>60</v>
      </c>
      <c r="E23" s="50"/>
      <c r="F23" s="51"/>
    </row>
  </sheetData>
  <mergeCells count="2">
    <mergeCell ref="D20:F20"/>
    <mergeCell ref="D23:F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Brief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2011-06-13T07:00:00+00:00</OpenedDate>
    <Date1 xmlns="dc463f71-b30c-4ab2-9473-d307f9d35888">2012-03-16T07:00:00+00:00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111048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EC8B21DBB10C40AB4409B4BAF96A70" ma:contentTypeVersion="135" ma:contentTypeDescription="" ma:contentTypeScope="" ma:versionID="4cf01636f593e233ed3b56f3bf2fb63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82ED9A-112D-4E67-A50E-AE2AFB142C24}"/>
</file>

<file path=customXml/itemProps2.xml><?xml version="1.0" encoding="utf-8"?>
<ds:datastoreItem xmlns:ds="http://schemas.openxmlformats.org/officeDocument/2006/customXml" ds:itemID="{2A4524F4-3B90-4706-A81A-BDDFB8F6B9C6}"/>
</file>

<file path=customXml/itemProps3.xml><?xml version="1.0" encoding="utf-8"?>
<ds:datastoreItem xmlns:ds="http://schemas.openxmlformats.org/officeDocument/2006/customXml" ds:itemID="{6141F4F3-6D04-4972-8003-50440F06E6F2}"/>
</file>

<file path=customXml/itemProps4.xml><?xml version="1.0" encoding="utf-8"?>
<ds:datastoreItem xmlns:ds="http://schemas.openxmlformats.org/officeDocument/2006/customXml" ds:itemID="{197DF822-82F0-4B1D-937D-B3E58EC27C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Sheet2!Print_Area</vt:lpstr>
    </vt:vector>
  </TitlesOfParts>
  <Company>Washington Utilities and Transportation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Energy Section</dc:creator>
  <cp:lastModifiedBy>Krista Gross</cp:lastModifiedBy>
  <cp:lastPrinted>2012-03-16T15:30:24Z</cp:lastPrinted>
  <dcterms:created xsi:type="dcterms:W3CDTF">2012-03-02T01:06:26Z</dcterms:created>
  <dcterms:modified xsi:type="dcterms:W3CDTF">2012-03-16T15:31:22Z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0x0101006E56B4D1795A2E4DB2F0B01679ED314A00C4EC8B21DBB10C40AB4409B4BAF96A70</vt:lpwstr>
  </property>
  <property fmtid="{D5CDD505-2E9C-101B-9397-08002B2CF9AE}" pid="3" name="_docset_NoMedatataSyncRequired">
    <vt:lpwstr>False</vt:lpwstr>
  </property>
</Properties>
</file>