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Ready for review\"/>
    </mc:Choice>
  </mc:AlternateContent>
  <bookViews>
    <workbookView xWindow="0" yWindow="0" windowWidth="19200" windowHeight="6760"/>
  </bookViews>
  <sheets>
    <sheet name="SEF-42 Summary" sheetId="12" r:id="rId1"/>
    <sheet name="SEF-42 Plant Prov Proforma" sheetId="13" r:id="rId2"/>
    <sheet name="SEF-42 Retirements" sheetId="14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2" l="1"/>
  <c r="D11" i="12"/>
  <c r="E9" i="12" l="1"/>
  <c r="D9" i="12"/>
  <c r="D10" i="12" l="1"/>
  <c r="E10" i="12"/>
  <c r="D12" i="12" l="1"/>
  <c r="E12" i="12"/>
  <c r="K99" i="13" l="1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6" i="13"/>
  <c r="J96" i="13"/>
  <c r="I96" i="13"/>
  <c r="H96" i="13"/>
  <c r="G96" i="13"/>
  <c r="F96" i="13"/>
  <c r="E96" i="13"/>
  <c r="D96" i="13"/>
  <c r="K94" i="13"/>
  <c r="J94" i="13"/>
  <c r="I94" i="13"/>
  <c r="H94" i="13"/>
  <c r="G94" i="13"/>
  <c r="F94" i="13"/>
  <c r="E94" i="13"/>
  <c r="D94" i="13"/>
  <c r="K92" i="13"/>
  <c r="J92" i="13"/>
  <c r="I92" i="13"/>
  <c r="H92" i="13"/>
  <c r="G92" i="13"/>
  <c r="F92" i="13"/>
  <c r="E92" i="13"/>
  <c r="D92" i="13"/>
  <c r="K90" i="13"/>
  <c r="J90" i="13"/>
  <c r="I90" i="13"/>
  <c r="H90" i="13"/>
  <c r="G90" i="13"/>
  <c r="F90" i="13"/>
  <c r="E90" i="13"/>
  <c r="D90" i="13"/>
  <c r="K88" i="13"/>
  <c r="J88" i="13"/>
  <c r="I88" i="13"/>
  <c r="H88" i="13"/>
  <c r="G88" i="13"/>
  <c r="F88" i="13"/>
  <c r="E88" i="13"/>
  <c r="D88" i="13"/>
  <c r="K87" i="13"/>
  <c r="J87" i="13"/>
  <c r="I87" i="13"/>
  <c r="H87" i="13"/>
  <c r="G87" i="13"/>
  <c r="F87" i="13"/>
  <c r="E87" i="13"/>
  <c r="D87" i="13"/>
  <c r="K86" i="13"/>
  <c r="J86" i="13"/>
  <c r="I86" i="13"/>
  <c r="H86" i="13"/>
  <c r="G86" i="13"/>
  <c r="F86" i="13"/>
  <c r="E86" i="13"/>
  <c r="D86" i="13"/>
  <c r="K85" i="13"/>
  <c r="J85" i="13"/>
  <c r="I85" i="13"/>
  <c r="H85" i="13"/>
  <c r="G85" i="13"/>
  <c r="F85" i="13"/>
  <c r="E85" i="13"/>
  <c r="D85" i="13"/>
  <c r="K84" i="13"/>
  <c r="J84" i="13"/>
  <c r="I84" i="13"/>
  <c r="H84" i="13"/>
  <c r="G84" i="13"/>
  <c r="F84" i="13"/>
  <c r="E84" i="13"/>
  <c r="D84" i="13"/>
  <c r="K81" i="13"/>
  <c r="J81" i="13"/>
  <c r="I81" i="13"/>
  <c r="H81" i="13"/>
  <c r="G81" i="13"/>
  <c r="F81" i="13"/>
  <c r="E81" i="13"/>
  <c r="D81" i="13"/>
  <c r="K80" i="13"/>
  <c r="J80" i="13"/>
  <c r="I80" i="13"/>
  <c r="H80" i="13"/>
  <c r="G80" i="13"/>
  <c r="F80" i="13"/>
  <c r="E80" i="13"/>
  <c r="D80" i="13"/>
  <c r="K79" i="13"/>
  <c r="J79" i="13"/>
  <c r="I79" i="13"/>
  <c r="H79" i="13"/>
  <c r="G79" i="13"/>
  <c r="F79" i="13"/>
  <c r="E79" i="13"/>
  <c r="D79" i="13"/>
  <c r="K78" i="13"/>
  <c r="J78" i="13"/>
  <c r="I78" i="13"/>
  <c r="H78" i="13"/>
  <c r="G78" i="13"/>
  <c r="F78" i="13"/>
  <c r="E78" i="13"/>
  <c r="D78" i="13"/>
  <c r="K76" i="13"/>
  <c r="J76" i="13"/>
  <c r="I76" i="13"/>
  <c r="H76" i="13"/>
  <c r="G76" i="13"/>
  <c r="F76" i="13"/>
  <c r="E76" i="13"/>
  <c r="D76" i="13"/>
  <c r="K74" i="13"/>
  <c r="J74" i="13"/>
  <c r="I74" i="13"/>
  <c r="H74" i="13"/>
  <c r="G74" i="13"/>
  <c r="F74" i="13"/>
  <c r="E74" i="13"/>
  <c r="D74" i="13"/>
  <c r="K72" i="13"/>
  <c r="J72" i="13"/>
  <c r="I72" i="13"/>
  <c r="H72" i="13"/>
  <c r="G72" i="13"/>
  <c r="F72" i="13"/>
  <c r="E72" i="13"/>
  <c r="D72" i="13"/>
  <c r="K70" i="13"/>
  <c r="J70" i="13"/>
  <c r="I70" i="13"/>
  <c r="H70" i="13"/>
  <c r="G70" i="13"/>
  <c r="F70" i="13"/>
  <c r="E70" i="13"/>
  <c r="D70" i="13"/>
  <c r="K69" i="13"/>
  <c r="J69" i="13"/>
  <c r="I69" i="13"/>
  <c r="H69" i="13"/>
  <c r="G69" i="13"/>
  <c r="F69" i="13"/>
  <c r="E69" i="13"/>
  <c r="D69" i="13"/>
  <c r="K68" i="13"/>
  <c r="J68" i="13"/>
  <c r="I68" i="13"/>
  <c r="H68" i="13"/>
  <c r="G68" i="13"/>
  <c r="F68" i="13"/>
  <c r="E68" i="13"/>
  <c r="D68" i="13"/>
  <c r="K67" i="13"/>
  <c r="J67" i="13"/>
  <c r="I67" i="13"/>
  <c r="H67" i="13"/>
  <c r="G67" i="13"/>
  <c r="F67" i="13"/>
  <c r="E67" i="13"/>
  <c r="D67" i="13"/>
  <c r="K66" i="13"/>
  <c r="J66" i="13"/>
  <c r="I66" i="13"/>
  <c r="H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3" i="13"/>
  <c r="J63" i="13"/>
  <c r="I63" i="13"/>
  <c r="H63" i="13"/>
  <c r="G63" i="13"/>
  <c r="F63" i="13"/>
  <c r="E63" i="13"/>
  <c r="D63" i="13"/>
  <c r="K62" i="13"/>
  <c r="J62" i="13"/>
  <c r="I62" i="13"/>
  <c r="H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8" i="13"/>
  <c r="J58" i="13"/>
  <c r="I58" i="13"/>
  <c r="H58" i="13"/>
  <c r="G58" i="13"/>
  <c r="F58" i="13"/>
  <c r="E58" i="13"/>
  <c r="D58" i="13"/>
  <c r="K56" i="13"/>
  <c r="J56" i="13"/>
  <c r="I56" i="13"/>
  <c r="H56" i="13"/>
  <c r="G56" i="13"/>
  <c r="F56" i="13"/>
  <c r="E56" i="13"/>
  <c r="D56" i="13"/>
  <c r="K54" i="13"/>
  <c r="J54" i="13"/>
  <c r="I54" i="13"/>
  <c r="H54" i="13"/>
  <c r="G54" i="13"/>
  <c r="F54" i="13"/>
  <c r="E54" i="13"/>
  <c r="D54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J50" i="13"/>
  <c r="I50" i="13"/>
  <c r="H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J42" i="13"/>
  <c r="I42" i="13"/>
  <c r="H42" i="13"/>
  <c r="G42" i="13"/>
  <c r="F42" i="13"/>
  <c r="E42" i="13"/>
  <c r="D42" i="13"/>
  <c r="K40" i="13"/>
  <c r="J40" i="13"/>
  <c r="I40" i="13"/>
  <c r="H40" i="13"/>
  <c r="G40" i="13"/>
  <c r="F40" i="13"/>
  <c r="E40" i="13"/>
  <c r="D40" i="13"/>
  <c r="K38" i="13"/>
  <c r="J38" i="13"/>
  <c r="I38" i="13"/>
  <c r="H38" i="13"/>
  <c r="G38" i="13"/>
  <c r="F38" i="13"/>
  <c r="E38" i="13"/>
  <c r="D38" i="13"/>
  <c r="K36" i="13"/>
  <c r="J36" i="13"/>
  <c r="I36" i="13"/>
  <c r="H36" i="13"/>
  <c r="G36" i="13"/>
  <c r="F36" i="13"/>
  <c r="E36" i="13"/>
  <c r="D36" i="13"/>
  <c r="K34" i="13"/>
  <c r="J34" i="13"/>
  <c r="I34" i="13"/>
  <c r="H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J30" i="13"/>
  <c r="I30" i="13"/>
  <c r="H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7" i="13"/>
  <c r="J27" i="13"/>
  <c r="I27" i="13"/>
  <c r="H27" i="13"/>
  <c r="G27" i="13"/>
  <c r="F27" i="13"/>
  <c r="E27" i="13"/>
  <c r="D27" i="13"/>
  <c r="K26" i="13"/>
  <c r="J26" i="13"/>
  <c r="I26" i="13"/>
  <c r="H26" i="13"/>
  <c r="G26" i="13"/>
  <c r="F26" i="13"/>
  <c r="E26" i="13"/>
  <c r="D26" i="13"/>
  <c r="K25" i="13"/>
  <c r="J25" i="13"/>
  <c r="I25" i="13"/>
  <c r="H25" i="13"/>
  <c r="G25" i="13"/>
  <c r="F25" i="13"/>
  <c r="E25" i="13"/>
  <c r="D25" i="13"/>
  <c r="K24" i="13"/>
  <c r="J24" i="13"/>
  <c r="I24" i="13"/>
  <c r="H24" i="13"/>
  <c r="G24" i="13"/>
  <c r="F24" i="13"/>
  <c r="E24" i="13"/>
  <c r="D24" i="13"/>
  <c r="K22" i="13"/>
  <c r="J22" i="13"/>
  <c r="I22" i="13"/>
  <c r="H22" i="13"/>
  <c r="G22" i="13"/>
  <c r="F22" i="13"/>
  <c r="E22" i="13"/>
  <c r="D22" i="13"/>
  <c r="K20" i="13"/>
  <c r="J20" i="13"/>
  <c r="I20" i="13"/>
  <c r="H20" i="13"/>
  <c r="G20" i="13"/>
  <c r="F20" i="13"/>
  <c r="E20" i="13"/>
  <c r="D20" i="13"/>
  <c r="K18" i="13"/>
  <c r="J18" i="13"/>
  <c r="I18" i="13"/>
  <c r="H18" i="13"/>
  <c r="G18" i="13"/>
  <c r="F18" i="13"/>
  <c r="E18" i="13"/>
  <c r="D18" i="13"/>
  <c r="K16" i="13"/>
  <c r="J16" i="13"/>
  <c r="I16" i="13"/>
  <c r="H16" i="13"/>
  <c r="G16" i="13"/>
  <c r="F16" i="13"/>
  <c r="E16" i="13"/>
  <c r="D16" i="13"/>
  <c r="K15" i="13"/>
  <c r="J15" i="13"/>
  <c r="I15" i="13"/>
  <c r="H15" i="13"/>
  <c r="G15" i="13"/>
  <c r="F15" i="13"/>
  <c r="E15" i="13"/>
  <c r="D15" i="13"/>
  <c r="K14" i="13"/>
  <c r="J14" i="13"/>
  <c r="I14" i="13"/>
  <c r="H14" i="13"/>
  <c r="G14" i="13"/>
  <c r="F14" i="13"/>
  <c r="E14" i="13"/>
  <c r="D14" i="13"/>
  <c r="K13" i="13"/>
  <c r="J13" i="13"/>
  <c r="I13" i="13"/>
  <c r="H13" i="13"/>
  <c r="G13" i="13"/>
  <c r="F13" i="13"/>
  <c r="E13" i="13"/>
  <c r="D13" i="13"/>
  <c r="K12" i="13"/>
  <c r="J12" i="13"/>
  <c r="I12" i="13"/>
  <c r="H12" i="13"/>
  <c r="G12" i="13"/>
  <c r="F12" i="13"/>
  <c r="E12" i="13"/>
  <c r="D12" i="13"/>
  <c r="D31" i="14" l="1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A33" i="14"/>
  <c r="A34" i="14"/>
  <c r="A35" i="14"/>
  <c r="A36" i="14"/>
  <c r="A37" i="14"/>
  <c r="D25" i="14"/>
  <c r="D26" i="14"/>
  <c r="E26" i="14"/>
  <c r="F26" i="14"/>
  <c r="G26" i="14"/>
  <c r="H26" i="14"/>
  <c r="I26" i="14"/>
  <c r="J26" i="14"/>
  <c r="K26" i="14"/>
  <c r="L26" i="14"/>
  <c r="D27" i="14"/>
  <c r="D29" i="14"/>
  <c r="D12" i="14"/>
  <c r="E12" i="14"/>
  <c r="F12" i="14"/>
  <c r="G12" i="14"/>
  <c r="H12" i="14"/>
  <c r="I12" i="14"/>
  <c r="J12" i="14"/>
  <c r="K12" i="14"/>
  <c r="L12" i="14"/>
  <c r="D13" i="14"/>
  <c r="D14" i="14"/>
  <c r="E14" i="14"/>
  <c r="F14" i="14"/>
  <c r="G14" i="14"/>
  <c r="H14" i="14"/>
  <c r="I14" i="14"/>
  <c r="J14" i="14"/>
  <c r="K14" i="14"/>
  <c r="L14" i="14"/>
  <c r="D15" i="14"/>
  <c r="D16" i="14"/>
  <c r="D17" i="14"/>
  <c r="E17" i="14"/>
  <c r="F17" i="14"/>
  <c r="G17" i="14"/>
  <c r="H17" i="14"/>
  <c r="I17" i="14"/>
  <c r="J17" i="14"/>
  <c r="K17" i="14"/>
  <c r="L17" i="14"/>
  <c r="D18" i="14"/>
  <c r="E18" i="14"/>
  <c r="F18" i="14"/>
  <c r="D19" i="14"/>
  <c r="E19" i="14"/>
  <c r="F19" i="14"/>
  <c r="G19" i="14"/>
  <c r="H19" i="14"/>
  <c r="I19" i="14"/>
  <c r="J19" i="14"/>
  <c r="K19" i="14"/>
  <c r="L19" i="14"/>
  <c r="D20" i="14"/>
  <c r="D22" i="14"/>
  <c r="A12" i="14" l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8" i="14" s="1"/>
  <c r="A9" i="12" l="1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14" i="12" l="1"/>
  <c r="E14" i="12" l="1"/>
  <c r="D18" i="12" l="1"/>
  <c r="E18" i="12" l="1"/>
  <c r="D22" i="12"/>
  <c r="E22" i="12" l="1"/>
  <c r="E38" i="14" l="1"/>
  <c r="E37" i="14"/>
  <c r="J32" i="14" l="1"/>
  <c r="L32" i="14"/>
  <c r="H15" i="14"/>
  <c r="F13" i="14"/>
  <c r="F15" i="14"/>
  <c r="K18" i="14"/>
  <c r="I18" i="14"/>
  <c r="G18" i="14"/>
  <c r="H13" i="14"/>
  <c r="J13" i="14"/>
  <c r="L15" i="14"/>
  <c r="J15" i="14"/>
  <c r="L13" i="14"/>
  <c r="H18" i="14" l="1"/>
  <c r="J18" i="14"/>
  <c r="L18" i="14"/>
  <c r="L16" i="14"/>
  <c r="K13" i="14"/>
  <c r="E15" i="14"/>
  <c r="I15" i="14"/>
  <c r="E13" i="14"/>
  <c r="F16" i="14"/>
  <c r="K15" i="14"/>
  <c r="G15" i="14"/>
  <c r="I13" i="14"/>
  <c r="J16" i="14"/>
  <c r="K32" i="14"/>
  <c r="G13" i="14"/>
  <c r="H16" i="14"/>
  <c r="I32" i="14"/>
  <c r="L34" i="14" l="1"/>
  <c r="E15" i="12" s="1"/>
  <c r="E16" i="12" s="1"/>
  <c r="J34" i="14"/>
  <c r="D15" i="12" s="1"/>
  <c r="D16" i="12" s="1"/>
  <c r="I34" i="14"/>
  <c r="F20" i="14"/>
  <c r="K34" i="14"/>
  <c r="E16" i="14"/>
  <c r="K16" i="14"/>
  <c r="H20" i="14"/>
  <c r="G16" i="14"/>
  <c r="I16" i="14"/>
  <c r="L20" i="14" l="1"/>
  <c r="J20" i="14"/>
  <c r="H22" i="14"/>
  <c r="E20" i="14"/>
  <c r="G20" i="14"/>
  <c r="F22" i="14"/>
  <c r="I22" i="14" l="1"/>
  <c r="I20" i="14"/>
  <c r="K22" i="14"/>
  <c r="K20" i="14"/>
  <c r="J22" i="14"/>
  <c r="D19" i="12" s="1"/>
  <c r="D20" i="12" s="1"/>
  <c r="L22" i="14"/>
  <c r="E19" i="12" s="1"/>
  <c r="E20" i="12" s="1"/>
  <c r="F25" i="14"/>
  <c r="E22" i="14"/>
  <c r="H25" i="14"/>
  <c r="G22" i="14"/>
  <c r="I27" i="14" l="1"/>
  <c r="I25" i="14"/>
  <c r="L25" i="14"/>
  <c r="L29" i="14"/>
  <c r="J25" i="14"/>
  <c r="J29" i="14"/>
  <c r="I29" i="14"/>
  <c r="G25" i="14"/>
  <c r="E25" i="14"/>
  <c r="F27" i="14"/>
  <c r="H27" i="14"/>
  <c r="L27" i="14" l="1"/>
  <c r="E23" i="12" s="1"/>
  <c r="E24" i="12" s="1"/>
  <c r="E26" i="12" s="1"/>
  <c r="J27" i="14"/>
  <c r="D23" i="12" s="1"/>
  <c r="D24" i="12" s="1"/>
  <c r="D26" i="12" s="1"/>
  <c r="K27" i="14"/>
  <c r="K25" i="14"/>
  <c r="K29" i="14"/>
  <c r="H29" i="14"/>
  <c r="F29" i="14"/>
  <c r="G27" i="14"/>
  <c r="E27" i="14"/>
  <c r="G29" i="14" l="1"/>
  <c r="E29" i="14"/>
  <c r="D28" i="12" l="1"/>
  <c r="D30" i="12" s="1"/>
  <c r="E28" i="12"/>
  <c r="E30" i="12" s="1"/>
  <c r="D32" i="12" l="1"/>
  <c r="D34" i="12" s="1"/>
  <c r="E32" i="12"/>
  <c r="E34" i="12" s="1"/>
  <c r="D36" i="12" l="1"/>
  <c r="D38" i="12" s="1"/>
  <c r="D40" i="12" s="1"/>
  <c r="E36" i="12"/>
  <c r="E38" i="12" s="1"/>
  <c r="E40" i="12" l="1"/>
</calcChain>
</file>

<file path=xl/sharedStrings.xml><?xml version="1.0" encoding="utf-8"?>
<sst xmlns="http://schemas.openxmlformats.org/spreadsheetml/2006/main" count="211" uniqueCount="97">
  <si>
    <t xml:space="preserve">DETERMINATION OF DEFICIENCY ASSOCIATED WITH </t>
  </si>
  <si>
    <t>SUBJECT TO REFUND</t>
  </si>
  <si>
    <t>NATURAL GAS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</si>
  <si>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</si>
  <si>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</si>
  <si>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</si>
  <si>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</si>
  <si>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</si>
  <si>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</si>
  <si>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</si>
  <si>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</si>
  <si>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</si>
  <si>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</si>
  <si>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</si>
  <si>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</si>
  <si>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</si>
  <si>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</si>
  <si>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</si>
  <si>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</si>
  <si>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</si>
  <si>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Total Rate Base Proposed Subject to Refund</t>
  </si>
  <si>
    <t xml:space="preserve"> Line 9 x Line 11 x Line 16</t>
  </si>
  <si>
    <t>Line 10 x Line 16</t>
  </si>
  <si>
    <t>Line 36</t>
  </si>
  <si>
    <t>Line 38 - Prior Year Line 38</t>
  </si>
  <si>
    <t>ADJUSTED</t>
  </si>
  <si>
    <t>PROFORMA</t>
  </si>
  <si>
    <t>GAP YEAR</t>
  </si>
  <si>
    <t>RESULTS</t>
  </si>
  <si>
    <t>RATE YEAR 1</t>
  </si>
  <si>
    <t>RATE YEAR 2</t>
  </si>
  <si>
    <t>RESULTS OF</t>
  </si>
  <si>
    <t>PROVISIONAL</t>
  </si>
  <si>
    <t>START OF</t>
  </si>
  <si>
    <t>END OF</t>
  </si>
  <si>
    <t>ADJUSTMENTS</t>
  </si>
  <si>
    <t>OPERATIONS</t>
  </si>
  <si>
    <t>NO.</t>
  </si>
  <si>
    <t>DESCRIPTION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</si>
  <si>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</si>
  <si>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</si>
  <si>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</si>
  <si>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</si>
  <si>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</si>
  <si>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</si>
  <si>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</si>
  <si>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</si>
  <si>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TOTAL ADJUSTMENT TO RATE BASE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</si>
  <si>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</si>
  <si>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</si>
  <si>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</si>
  <si>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</si>
  <si>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</si>
  <si>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ADJUSTMENT TO RATE BASE:</t>
  </si>
  <si>
    <t>TOTAL ADJUSTMENT TO RATEBASE</t>
  </si>
  <si>
    <t>INCREASE (DECREASE) TAX EXPENSE</t>
  </si>
  <si>
    <t>EOP</t>
  </si>
  <si>
    <t>AMA</t>
  </si>
  <si>
    <t>TRADITIONAL</t>
  </si>
  <si>
    <t>Programmatic</t>
  </si>
  <si>
    <t>INCREASE TO RATE BASE</t>
  </si>
  <si>
    <t>ACCUM. DEPRECIATION &amp; AMORTIZATION</t>
  </si>
  <si>
    <t>DFIT</t>
  </si>
  <si>
    <t>Specific</t>
  </si>
  <si>
    <t>Projected</t>
  </si>
  <si>
    <t>Total All Provisional Proformas</t>
  </si>
  <si>
    <t>Four Factor Allocation Percentages:</t>
  </si>
  <si>
    <t>Gas:</t>
  </si>
  <si>
    <t>Electric:</t>
  </si>
  <si>
    <t>Line 27 + Line 28</t>
  </si>
  <si>
    <t>Line 32 - Line 30</t>
  </si>
  <si>
    <t>Line 34 / Line 12</t>
  </si>
  <si>
    <t xml:space="preserve">PROVISIONAL PROFORMA ADJUSTMENTS </t>
  </si>
  <si>
    <t>PROVISIONAL PROFORMA ADJUSTMENTS</t>
  </si>
  <si>
    <t>Programmatic Customer Driven</t>
  </si>
  <si>
    <t>DEC 2023</t>
  </si>
  <si>
    <t>INCREASE (DECREASE) DFIT</t>
  </si>
  <si>
    <t xml:space="preserve">ADJUSTMENT TO ACCUM. DEPREC. </t>
  </si>
  <si>
    <t>Rate Base Associated with Post 2024 Plant Additions</t>
  </si>
  <si>
    <t>Rate Base Associated with Post 2024 Plant Retirements</t>
  </si>
  <si>
    <t>Depr/Amort Expense Associated with Post 2024 Plant Additions</t>
  </si>
  <si>
    <t>Depr/Amort Expense Associated with Post 2024 Plant Retirements</t>
  </si>
  <si>
    <t>Income Tax Expense Associated with Post 2024 Plant Additions</t>
  </si>
  <si>
    <t>Income Tax Expense Associated with Post 2024 Plant Retirements</t>
  </si>
  <si>
    <t>UG-240005</t>
  </si>
  <si>
    <t>Exh. SEF-42 page 1 of 3</t>
  </si>
  <si>
    <t>SEF-42 page 2 line 89</t>
  </si>
  <si>
    <t>SEF-42 page 3 line 24</t>
  </si>
  <si>
    <t>SEF-42 page 2 line 80</t>
  </si>
  <si>
    <t>SEF-42 page 3 line 12</t>
  </si>
  <si>
    <t>SEF-42 page 2 line 82</t>
  </si>
  <si>
    <t>SEF-42 page 3 line 17</t>
  </si>
  <si>
    <t>Exh. SEF-42 page 2 of 3</t>
  </si>
  <si>
    <t>Exh. SEF-42 page 3 of 3</t>
  </si>
  <si>
    <t>Exh. SEF-33 page 2</t>
  </si>
  <si>
    <t>Exh. SEF-35</t>
  </si>
  <si>
    <t>Note: Amounts in bold and italics are different from February 15, 2024 Original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</si>
</sst>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b/>
      <i/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color rgb="FF0000FF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b/>
      <i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43" fontId="5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/>
    <xf numFmtId="43" fontId="6" fillId="0" borderId="0" xfId="0" applyNumberFormat="1" applyFont="1"/>
    <xf numFmtId="0" fontId="6" fillId="0" borderId="0" xfId="0" quotePrefix="1" applyFont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43" fontId="1" fillId="0" borderId="0" xfId="0" applyNumberFormat="1" applyFont="1" applyFill="1"/>
    <xf numFmtId="164" fontId="1" fillId="0" borderId="0" xfId="0" applyNumberFormat="1" applyFont="1" applyFill="1"/>
    <xf numFmtId="43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Fill="1"/>
    <xf numFmtId="43" fontId="1" fillId="0" borderId="0" xfId="0" applyNumberFormat="1" applyFont="1" applyFill="1" applyBorder="1"/>
    <xf numFmtId="164" fontId="1" fillId="0" borderId="0" xfId="0" applyNumberFormat="1" applyFont="1" applyFill="1" applyBorder="1"/>
    <xf numFmtId="9" fontId="1" fillId="0" borderId="0" xfId="0" applyNumberFormat="1" applyFont="1" applyFill="1"/>
    <xf numFmtId="43" fontId="1" fillId="0" borderId="2" xfId="0" applyNumberFormat="1" applyFont="1" applyFill="1" applyBorder="1"/>
    <xf numFmtId="43" fontId="1" fillId="0" borderId="5" xfId="0" applyNumberFormat="1" applyFont="1" applyFill="1" applyBorder="1"/>
    <xf numFmtId="164" fontId="1" fillId="0" borderId="5" xfId="0" applyNumberFormat="1" applyFont="1" applyFill="1" applyBorder="1"/>
    <xf numFmtId="43" fontId="10" fillId="0" borderId="0" xfId="0" applyNumberFormat="1" applyFont="1" applyFill="1"/>
    <xf numFmtId="164" fontId="1" fillId="0" borderId="2" xfId="0" applyNumberFormat="1" applyFont="1" applyFill="1" applyBorder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43" fontId="0" fillId="0" borderId="0" xfId="0" applyNumberFormat="1" applyFill="1" applyAlignment="1">
      <alignment horizontal="left"/>
    </xf>
    <xf numFmtId="10" fontId="0" fillId="0" borderId="0" xfId="1" applyNumberFormat="1" applyFont="1" applyFill="1" applyAlignment="1">
      <alignment horizontal="left"/>
    </xf>
    <xf numFmtId="0" fontId="11" fillId="0" borderId="0" xfId="0" applyFont="1"/>
    <xf numFmtId="10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12" fillId="0" borderId="0" xfId="0" applyNumberFormat="1" applyFont="1" applyFill="1" applyBorder="1"/>
    <xf numFmtId="0" fontId="7" fillId="0" borderId="1" xfId="0" applyFont="1" applyBorder="1" applyAlignment="1">
      <alignment horizontal="center"/>
    </xf>
    <xf numFmtId="43" fontId="13" fillId="0" borderId="0" xfId="0" applyNumberFormat="1" applyFont="1"/>
    <xf numFmtId="43" fontId="13" fillId="0" borderId="1" xfId="0" applyNumberFormat="1" applyFont="1" applyBorder="1"/>
    <xf numFmtId="43" fontId="13" fillId="0" borderId="5" xfId="0" applyNumberFormat="1" applyFont="1" applyBorder="1"/>
    <xf numFmtId="0" fontId="12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  <xf numFmtId="0" fontId="5" fillId="0" borderId="6" xfId="0" applyNumberFormat="1" applyFont="1" applyFill="1" applyBorder="1" applyAlignment="1">
      <alignment horizontal="left"/>
    </xf>
    <xf numFmtId="166" fontId="5" fillId="0" borderId="7" xfId="0" applyNumberFormat="1" applyFont="1" applyFill="1" applyBorder="1" applyAlignment="1">
      <alignment horizontal="left"/>
    </xf>
    <xf numFmtId="10" fontId="14" fillId="0" borderId="0" xfId="0" applyNumberFormat="1" applyFont="1" applyFill="1" applyBorder="1"/>
    <xf numFmtId="165" fontId="14" fillId="0" borderId="0" xfId="0" applyNumberFormat="1" applyFont="1" applyFill="1" applyBorder="1"/>
    <xf numFmtId="164" fontId="14" fillId="0" borderId="0" xfId="0" applyNumberFormat="1" applyFont="1" applyFill="1" applyBorder="1"/>
    <xf numFmtId="164" fontId="14" fillId="0" borderId="2" xfId="0" applyNumberFormat="1" applyFont="1" applyFill="1" applyBorder="1"/>
    <xf numFmtId="164" fontId="14" fillId="0" borderId="3" xfId="0" applyNumberFormat="1" applyFont="1" applyFill="1" applyBorder="1"/>
    <xf numFmtId="43" fontId="14" fillId="0" borderId="0" xfId="0" applyNumberFormat="1" applyFont="1" applyFill="1" applyBorder="1"/>
    <xf numFmtId="164" fontId="14" fillId="0" borderId="4" xfId="0" applyNumberFormat="1" applyFont="1" applyFill="1" applyBorder="1"/>
    <xf numFmtId="0" fontId="15" fillId="0" borderId="0" xfId="0" applyFont="1"/>
    <xf numFmtId="43" fontId="16" fillId="0" borderId="0" xfId="0" applyNumberFormat="1" applyFont="1"/>
    <xf numFmtId="43" fontId="16" fillId="0" borderId="1" xfId="0" applyNumberFormat="1" applyFont="1" applyBorder="1"/>
    <xf numFmtId="9" fontId="1" fillId="0" borderId="0" xfId="0" applyNumberFormat="1" applyFont="1"/>
    <xf numFmtId="43" fontId="16" fillId="0" borderId="5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4%20Rebuttal/240004-05-PSE-WP-REVREQ-COS-24GRC-Rebuttal-09-2024%20(C)/240004-05-PSE-WP-SEF-34G-GAS-REV-REQ-MODEL-24GRC-09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4%20Rebuttal/240004-05-PSE-WP-REVREQ-COS-24GRC-Rebuttal-09-2024%20(C)/240004-05-PSE-WP-SEF-41-42-STR-ProvProforma-24GRC-09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4%20Rebuttal/240004-05-PSE-WP-REVREQ-COS-24GRC-Rebuttal-09-2024%20(C)/240004-05-PSE-WP-SEF-19-20-STR-EstPlantRetiresDeprRevsl-24GRC-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Def, COC, ConvF"/>
      <sheetName val="Summary"/>
      <sheetName val="Detailed Summary"/>
      <sheetName val="Common Adj"/>
      <sheetName val="Gas Adj"/>
      <sheetName val="O&amp;M"/>
      <sheetName val="4081"/>
      <sheetName val="BD-FF"/>
      <sheetName val="Subject to Refund"/>
      <sheetName val="Adj List"/>
      <sheetName val="SEF-NOI-RB p1 Gas wp"/>
      <sheetName val="SEF-NOI-RB p2 Gas wp"/>
      <sheetName val="Final Rate Years"/>
      <sheetName val="Named Ranges E"/>
      <sheetName val="Proofs=&gt;"/>
      <sheetName val="GAS COS Revenues"/>
      <sheetName val="TBPI, ETR, Rev"/>
      <sheetName val="G OOR"/>
      <sheetName val="G OOE"/>
    </sheetNames>
    <definedNames>
      <definedName name="FIT" refersTo="='Named Ranges E'!$B$11" sheetId="0"/>
    </definedNames>
    <sheetDataSet>
      <sheetData sheetId="0" refreshError="1"/>
      <sheetData sheetId="1">
        <row r="20">
          <cell r="P20">
            <v>0.75342299999999995</v>
          </cell>
        </row>
        <row r="22">
          <cell r="K22">
            <v>2.6699999999999998E-2</v>
          </cell>
        </row>
        <row r="24">
          <cell r="K24">
            <v>7.6499999999999999E-2</v>
          </cell>
        </row>
        <row r="31">
          <cell r="K31">
            <v>2.63E-2</v>
          </cell>
        </row>
        <row r="33">
          <cell r="K33">
            <v>7.9899999999999999E-2</v>
          </cell>
        </row>
      </sheetData>
      <sheetData sheetId="2">
        <row r="30">
          <cell r="K30">
            <v>8236810.4740378801</v>
          </cell>
        </row>
      </sheetData>
      <sheetData sheetId="3">
        <row r="34">
          <cell r="E34">
            <v>123632.45326100978</v>
          </cell>
        </row>
      </sheetData>
      <sheetData sheetId="4">
        <row r="16">
          <cell r="HT16">
            <v>30503.742766919091</v>
          </cell>
        </row>
      </sheetData>
      <sheetData sheetId="5">
        <row r="40">
          <cell r="BI40">
            <v>-58054.486119000001</v>
          </cell>
        </row>
      </sheetData>
      <sheetData sheetId="6">
        <row r="40">
          <cell r="L40">
            <v>2674780.2619089624</v>
          </cell>
        </row>
      </sheetData>
      <sheetData sheetId="7" refreshError="1"/>
      <sheetData sheetId="8">
        <row r="14">
          <cell r="E14">
            <v>-99777.814414048684</v>
          </cell>
        </row>
      </sheetData>
      <sheetData sheetId="9" refreshError="1"/>
      <sheetData sheetId="10">
        <row r="7">
          <cell r="A7" t="str">
            <v>REVENUES AND EXPENSES</v>
          </cell>
        </row>
      </sheetData>
      <sheetData sheetId="11" refreshError="1"/>
      <sheetData sheetId="12" refreshError="1"/>
      <sheetData sheetId="13" refreshError="1"/>
      <sheetData sheetId="14">
        <row r="11">
          <cell r="B11">
            <v>0.21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"/>
      <sheetName val="Gas Lead"/>
      <sheetName val="Calc Program Gross Plant"/>
      <sheetName val="Calc DG Gross Plant"/>
      <sheetName val="Calc Program Accum Depreciation"/>
      <sheetName val="Calc DG Accum Depreciation"/>
      <sheetName val="Calc DG Deprec Exp"/>
      <sheetName val="Calc Program Deprec Exp"/>
      <sheetName val="Calc Program DFIT"/>
      <sheetName val="Calc DG DFIT"/>
      <sheetName val="Pivot Prog Gross Plant"/>
      <sheetName val="Gross Plant Detail"/>
      <sheetName val="Pivot Prog Accum Depr"/>
      <sheetName val="Accum Depr Detail"/>
      <sheetName val="Pivot Prog Depr Exp"/>
      <sheetName val="Depr Exp Detail"/>
      <sheetName val="Pivot Prog DFIT"/>
      <sheetName val="DFIT Detail"/>
    </sheetNames>
    <sheetDataSet>
      <sheetData sheetId="0">
        <row r="12">
          <cell r="D12">
            <v>0</v>
          </cell>
        </row>
      </sheetData>
      <sheetData sheetId="1">
        <row r="12">
          <cell r="D12">
            <v>0</v>
          </cell>
          <cell r="E12">
            <v>0</v>
          </cell>
          <cell r="G12">
            <v>2062086.78</v>
          </cell>
          <cell r="H12">
            <v>6990896.830000001</v>
          </cell>
          <cell r="I12">
            <v>9052983.6100000013</v>
          </cell>
          <cell r="J12">
            <v>6362082.7699999996</v>
          </cell>
          <cell r="K12">
            <v>15415066.380000001</v>
          </cell>
        </row>
        <row r="13">
          <cell r="D13">
            <v>0</v>
          </cell>
          <cell r="E13">
            <v>0</v>
          </cell>
          <cell r="G13">
            <v>22264.610805</v>
          </cell>
          <cell r="H13">
            <v>534246.59817500005</v>
          </cell>
          <cell r="I13">
            <v>556511.20898</v>
          </cell>
          <cell r="J13">
            <v>539806.42563499988</v>
          </cell>
          <cell r="K13">
            <v>1096317.6346149999</v>
          </cell>
        </row>
        <row r="14">
          <cell r="D14">
            <v>0</v>
          </cell>
          <cell r="E14">
            <v>0</v>
          </cell>
          <cell r="G14">
            <v>34977.57</v>
          </cell>
          <cell r="H14">
            <v>872281.72000000009</v>
          </cell>
          <cell r="I14">
            <v>907259.29</v>
          </cell>
          <cell r="J14">
            <v>305957.89999999991</v>
          </cell>
          <cell r="K14">
            <v>1213217.19</v>
          </cell>
        </row>
        <row r="15">
          <cell r="D15">
            <v>0</v>
          </cell>
          <cell r="E15">
            <v>0</v>
          </cell>
          <cell r="G15">
            <v>62475.839059999998</v>
          </cell>
          <cell r="H15">
            <v>1579752.9608849999</v>
          </cell>
          <cell r="I15">
            <v>1642228.7999449999</v>
          </cell>
          <cell r="J15">
            <v>3378928.3697100002</v>
          </cell>
          <cell r="K15">
            <v>5021157.1696549999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2181804.7998649999</v>
          </cell>
          <cell r="H16">
            <v>9977178.1090600006</v>
          </cell>
          <cell r="I16">
            <v>12158982.908925001</v>
          </cell>
          <cell r="J16">
            <v>10586775.465344999</v>
          </cell>
          <cell r="K16">
            <v>22745758.37427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2181804.7998649999</v>
          </cell>
          <cell r="H18">
            <v>9977178.1090600006</v>
          </cell>
          <cell r="I18">
            <v>12158982.908925001</v>
          </cell>
          <cell r="J18">
            <v>10586775.465344999</v>
          </cell>
          <cell r="K18">
            <v>22745758.37427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-458179.00797164999</v>
          </cell>
          <cell r="H20">
            <v>-2095207.4029026001</v>
          </cell>
          <cell r="I20">
            <v>-2553386.4108742499</v>
          </cell>
          <cell r="J20">
            <v>-2223222.8477224498</v>
          </cell>
          <cell r="K20">
            <v>-4776609.2585966997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-1723625.79189335</v>
          </cell>
          <cell r="H22">
            <v>-7881970.7061574003</v>
          </cell>
          <cell r="I22">
            <v>-9605596.4980507512</v>
          </cell>
          <cell r="J22">
            <v>-8363552.6176225487</v>
          </cell>
          <cell r="K22">
            <v>-17969149.1156733</v>
          </cell>
        </row>
        <row r="24">
          <cell r="D24">
            <v>0</v>
          </cell>
          <cell r="E24">
            <v>0</v>
          </cell>
          <cell r="G24">
            <v>131322935.64942503</v>
          </cell>
          <cell r="H24">
            <v>61825282.398979962</v>
          </cell>
          <cell r="I24">
            <v>193148218.04840499</v>
          </cell>
          <cell r="J24">
            <v>149684851.31722504</v>
          </cell>
          <cell r="K24">
            <v>342833069.36563003</v>
          </cell>
        </row>
        <row r="25">
          <cell r="D25">
            <v>0</v>
          </cell>
          <cell r="E25">
            <v>0</v>
          </cell>
          <cell r="G25">
            <v>-2168971.8763300003</v>
          </cell>
          <cell r="H25">
            <v>-5299828.0565400003</v>
          </cell>
          <cell r="I25">
            <v>-7468799.9328700006</v>
          </cell>
          <cell r="J25">
            <v>-17301515.265239999</v>
          </cell>
          <cell r="K25">
            <v>-24770315.198109999</v>
          </cell>
        </row>
        <row r="26">
          <cell r="D26">
            <v>0</v>
          </cell>
          <cell r="E26">
            <v>0</v>
          </cell>
          <cell r="G26">
            <v>-528689.97648499999</v>
          </cell>
          <cell r="H26">
            <v>-810885.71265499992</v>
          </cell>
          <cell r="I26">
            <v>-1339575.6891399999</v>
          </cell>
          <cell r="J26">
            <v>-1924989.7656899998</v>
          </cell>
          <cell r="K26">
            <v>-3264565.4548299997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128625273.79661003</v>
          </cell>
          <cell r="H27">
            <v>55714568.629784964</v>
          </cell>
          <cell r="I27">
            <v>184339842.426395</v>
          </cell>
          <cell r="J27">
            <v>130458346.28629504</v>
          </cell>
          <cell r="K27">
            <v>314798188.71269006</v>
          </cell>
        </row>
        <row r="30">
          <cell r="D30">
            <v>0</v>
          </cell>
          <cell r="E30">
            <v>0</v>
          </cell>
          <cell r="G30">
            <v>1466954.92</v>
          </cell>
          <cell r="H30">
            <v>3919280.0599999996</v>
          </cell>
          <cell r="I30">
            <v>5386234.9799999995</v>
          </cell>
          <cell r="J30">
            <v>2294484.2299999995</v>
          </cell>
          <cell r="K30">
            <v>7680719.209999999</v>
          </cell>
        </row>
        <row r="31"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1466954.92</v>
          </cell>
          <cell r="H34">
            <v>3919280.0599999996</v>
          </cell>
          <cell r="I34">
            <v>5386234.9799999995</v>
          </cell>
          <cell r="J34">
            <v>2294484.2299999995</v>
          </cell>
          <cell r="K34">
            <v>7680719.209999999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1466954.92</v>
          </cell>
          <cell r="H36">
            <v>3919280.0599999996</v>
          </cell>
          <cell r="I36">
            <v>5386234.9799999995</v>
          </cell>
          <cell r="J36">
            <v>2294484.2299999995</v>
          </cell>
          <cell r="K36">
            <v>7680719.209999999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-308060.53319999995</v>
          </cell>
          <cell r="H38">
            <v>-823048.81259999983</v>
          </cell>
          <cell r="I38">
            <v>-1131109.3457999998</v>
          </cell>
          <cell r="J38">
            <v>-481841.68829999986</v>
          </cell>
          <cell r="K38">
            <v>-1612951.0340999998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-1158894.3868</v>
          </cell>
          <cell r="H40">
            <v>-3096231.2473999998</v>
          </cell>
          <cell r="I40">
            <v>-4255125.6341999993</v>
          </cell>
          <cell r="J40">
            <v>-1812642.5416999997</v>
          </cell>
          <cell r="K40">
            <v>-6067768.1758999992</v>
          </cell>
        </row>
        <row r="42">
          <cell r="D42">
            <v>0</v>
          </cell>
          <cell r="E42">
            <v>0</v>
          </cell>
          <cell r="G42">
            <v>89119728.280000001</v>
          </cell>
          <cell r="H42">
            <v>28472966.339999989</v>
          </cell>
          <cell r="I42">
            <v>117592694.61999999</v>
          </cell>
          <cell r="J42">
            <v>53719330.550000027</v>
          </cell>
          <cell r="K42">
            <v>171312025.17000002</v>
          </cell>
        </row>
        <row r="43">
          <cell r="D43">
            <v>0</v>
          </cell>
          <cell r="E43">
            <v>0</v>
          </cell>
          <cell r="G43">
            <v>-1466954.92</v>
          </cell>
          <cell r="H43">
            <v>-2485599.2499999995</v>
          </cell>
          <cell r="I43">
            <v>-3952554.1699999995</v>
          </cell>
          <cell r="J43">
            <v>-6587471.9399999995</v>
          </cell>
          <cell r="K43">
            <v>-10540026.109999999</v>
          </cell>
        </row>
        <row r="44">
          <cell r="D44">
            <v>0</v>
          </cell>
          <cell r="E44">
            <v>0</v>
          </cell>
          <cell r="G44">
            <v>574216.32999999996</v>
          </cell>
          <cell r="H44">
            <v>-1381718.29</v>
          </cell>
          <cell r="I44">
            <v>-807501.96</v>
          </cell>
          <cell r="J44">
            <v>-839701.1100000001</v>
          </cell>
          <cell r="K44">
            <v>-1647203.07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88226989.689999998</v>
          </cell>
          <cell r="H45">
            <v>24605648.79999999</v>
          </cell>
          <cell r="I45">
            <v>112832638.48999999</v>
          </cell>
          <cell r="J45">
            <v>46292157.50000003</v>
          </cell>
          <cell r="K45">
            <v>159124795.99000001</v>
          </cell>
        </row>
        <row r="48">
          <cell r="D48">
            <v>0</v>
          </cell>
          <cell r="E48">
            <v>0</v>
          </cell>
          <cell r="G48">
            <v>14279.69</v>
          </cell>
          <cell r="H48">
            <v>449374.99000000005</v>
          </cell>
          <cell r="I48">
            <v>463654.68000000005</v>
          </cell>
          <cell r="J48">
            <v>0</v>
          </cell>
          <cell r="K48">
            <v>463654.68000000005</v>
          </cell>
        </row>
        <row r="49"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243767.49736000001</v>
          </cell>
          <cell r="K51">
            <v>243767.49736000001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14279.69</v>
          </cell>
          <cell r="H52">
            <v>449374.99000000005</v>
          </cell>
          <cell r="I52">
            <v>463654.68000000005</v>
          </cell>
          <cell r="J52">
            <v>243767.49736000001</v>
          </cell>
          <cell r="K52">
            <v>707422.17736000009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14279.69</v>
          </cell>
          <cell r="H54">
            <v>449374.99000000005</v>
          </cell>
          <cell r="I54">
            <v>463654.68000000005</v>
          </cell>
          <cell r="J54">
            <v>243767.49736000001</v>
          </cell>
          <cell r="K54">
            <v>707422.17736000009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-2998.7348999999999</v>
          </cell>
          <cell r="H56">
            <v>-94368.747900000002</v>
          </cell>
          <cell r="I56">
            <v>-97367.482800000013</v>
          </cell>
          <cell r="J56">
            <v>-51191.174445600001</v>
          </cell>
          <cell r="K56">
            <v>-148558.65724560001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-11280.955100000001</v>
          </cell>
          <cell r="H58">
            <v>-355006.24210000003</v>
          </cell>
          <cell r="I58">
            <v>-366287.19720000005</v>
          </cell>
          <cell r="J58">
            <v>-192576.32291440002</v>
          </cell>
          <cell r="K58">
            <v>-558863.52011440007</v>
          </cell>
        </row>
        <row r="60">
          <cell r="D60">
            <v>0</v>
          </cell>
          <cell r="E60">
            <v>0</v>
          </cell>
          <cell r="G60">
            <v>13145865.390000001</v>
          </cell>
          <cell r="H60">
            <v>0</v>
          </cell>
          <cell r="I60">
            <v>13145865.390000001</v>
          </cell>
          <cell r="J60">
            <v>2437674.9908750001</v>
          </cell>
          <cell r="K60">
            <v>15583540.380875001</v>
          </cell>
        </row>
        <row r="61">
          <cell r="D61">
            <v>0</v>
          </cell>
          <cell r="E61">
            <v>0</v>
          </cell>
          <cell r="G61">
            <v>-14279.69</v>
          </cell>
          <cell r="H61">
            <v>-231827.34</v>
          </cell>
          <cell r="I61">
            <v>-246107.03</v>
          </cell>
          <cell r="J61">
            <v>-489970.5512499999</v>
          </cell>
          <cell r="K61">
            <v>-736077.58124999993</v>
          </cell>
        </row>
        <row r="62">
          <cell r="D62">
            <v>0</v>
          </cell>
          <cell r="E62">
            <v>0</v>
          </cell>
          <cell r="G62">
            <v>-37177.541364999997</v>
          </cell>
          <cell r="H62">
            <v>-110562.12863499999</v>
          </cell>
          <cell r="I62">
            <v>-147739.66999999998</v>
          </cell>
          <cell r="J62">
            <v>-170466.12979500002</v>
          </cell>
          <cell r="K62">
            <v>-318205.799795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13094408.158635002</v>
          </cell>
          <cell r="H63">
            <v>-342389.468635</v>
          </cell>
          <cell r="I63">
            <v>12752018.690000001</v>
          </cell>
          <cell r="J63">
            <v>1777238.3098300002</v>
          </cell>
          <cell r="K63">
            <v>14529256.99983</v>
          </cell>
        </row>
        <row r="66">
          <cell r="D66">
            <v>0</v>
          </cell>
          <cell r="E66">
            <v>0</v>
          </cell>
          <cell r="G66">
            <v>143020.69999999998</v>
          </cell>
          <cell r="H66">
            <v>861328.6100000001</v>
          </cell>
          <cell r="I66">
            <v>1004349.31</v>
          </cell>
          <cell r="J66">
            <v>881172.92999999993</v>
          </cell>
          <cell r="K66">
            <v>1885522.24</v>
          </cell>
        </row>
        <row r="67">
          <cell r="D67">
            <v>0</v>
          </cell>
          <cell r="E67">
            <v>0</v>
          </cell>
          <cell r="G67">
            <v>63077.029789999993</v>
          </cell>
          <cell r="H67">
            <v>1185416.8986599997</v>
          </cell>
          <cell r="I67">
            <v>1248493.9284499998</v>
          </cell>
          <cell r="J67">
            <v>1001332.5569499999</v>
          </cell>
          <cell r="K67">
            <v>2249826.4853999997</v>
          </cell>
        </row>
        <row r="68">
          <cell r="D68">
            <v>0</v>
          </cell>
          <cell r="E68">
            <v>0</v>
          </cell>
          <cell r="G68">
            <v>135970.47</v>
          </cell>
          <cell r="H68">
            <v>2271649.96</v>
          </cell>
          <cell r="I68">
            <v>2407620.4300000002</v>
          </cell>
          <cell r="J68">
            <v>1575923.9</v>
          </cell>
          <cell r="K68">
            <v>3983544.33</v>
          </cell>
        </row>
        <row r="69">
          <cell r="D69">
            <v>0</v>
          </cell>
          <cell r="E69">
            <v>0</v>
          </cell>
          <cell r="G69">
            <v>1004956.8484949999</v>
          </cell>
          <cell r="H69">
            <v>4675711.5133499997</v>
          </cell>
          <cell r="I69">
            <v>5680668.3618449997</v>
          </cell>
          <cell r="J69">
            <v>4916127.1977399997</v>
          </cell>
          <cell r="K69">
            <v>10596795.559584999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1347025.048285</v>
          </cell>
          <cell r="H70">
            <v>8994106.9820099995</v>
          </cell>
          <cell r="I70">
            <v>10341132.030294999</v>
          </cell>
          <cell r="J70">
            <v>8374556.584689999</v>
          </cell>
          <cell r="K70">
            <v>18715688.614985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1347025.048285</v>
          </cell>
          <cell r="H72">
            <v>8994106.9820099995</v>
          </cell>
          <cell r="I72">
            <v>10341132.030294999</v>
          </cell>
          <cell r="J72">
            <v>8374556.584689999</v>
          </cell>
          <cell r="K72">
            <v>18715688.614985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-282875.26013984997</v>
          </cell>
          <cell r="H74">
            <v>-1888762.4662220997</v>
          </cell>
          <cell r="I74">
            <v>-2171637.7263619499</v>
          </cell>
          <cell r="J74">
            <v>-1758656.8827848998</v>
          </cell>
          <cell r="K74">
            <v>-3930294.6091468497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-1064149.7881451501</v>
          </cell>
          <cell r="H76">
            <v>-7105344.5157878995</v>
          </cell>
          <cell r="I76">
            <v>-8169494.3039330496</v>
          </cell>
          <cell r="J76">
            <v>-6615899.7019050997</v>
          </cell>
          <cell r="K76">
            <v>-14785394.00583815</v>
          </cell>
        </row>
        <row r="78">
          <cell r="D78">
            <v>0</v>
          </cell>
          <cell r="E78">
            <v>0</v>
          </cell>
          <cell r="G78">
            <v>64107645.040875003</v>
          </cell>
          <cell r="H78">
            <v>13373548.638129994</v>
          </cell>
          <cell r="I78">
            <v>77481193.679004997</v>
          </cell>
          <cell r="J78">
            <v>69089233.731759995</v>
          </cell>
          <cell r="K78">
            <v>146570427.41076499</v>
          </cell>
        </row>
        <row r="79">
          <cell r="D79">
            <v>0</v>
          </cell>
          <cell r="E79">
            <v>0</v>
          </cell>
          <cell r="G79">
            <v>-1353530.9238449999</v>
          </cell>
          <cell r="H79">
            <v>-4844765.3998750001</v>
          </cell>
          <cell r="I79">
            <v>-6198296.3237199998</v>
          </cell>
          <cell r="J79">
            <v>-14898919.700029999</v>
          </cell>
          <cell r="K79">
            <v>-21097216.02375</v>
          </cell>
        </row>
        <row r="80">
          <cell r="D80">
            <v>0</v>
          </cell>
          <cell r="E80">
            <v>0</v>
          </cell>
          <cell r="G80">
            <v>-621942.82918999984</v>
          </cell>
          <cell r="H80">
            <v>-1012089.6924299999</v>
          </cell>
          <cell r="I80">
            <v>-1634032.5216199998</v>
          </cell>
          <cell r="J80">
            <v>-2502965.9315050002</v>
          </cell>
          <cell r="K80">
            <v>-4136998.453125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62132171.287840001</v>
          </cell>
          <cell r="H81">
            <v>7516693.5458249943</v>
          </cell>
          <cell r="I81">
            <v>69648864.833664998</v>
          </cell>
          <cell r="J81">
            <v>51687348.100224994</v>
          </cell>
          <cell r="K81">
            <v>121336212.93388999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12220880.490000002</v>
          </cell>
          <cell r="I84">
            <v>12220880.490000002</v>
          </cell>
          <cell r="J84">
            <v>9537739.9299999997</v>
          </cell>
          <cell r="K84">
            <v>21758620.420000002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1719663.4968349999</v>
          </cell>
          <cell r="I85">
            <v>1719663.4968349999</v>
          </cell>
          <cell r="J85">
            <v>1541138.9825849999</v>
          </cell>
          <cell r="K85">
            <v>3260802.4794199998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3143931.68</v>
          </cell>
          <cell r="I86">
            <v>3143931.68</v>
          </cell>
          <cell r="J86">
            <v>1881881.7999999998</v>
          </cell>
          <cell r="K86">
            <v>5025813.4800000004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6255464.4742350001</v>
          </cell>
          <cell r="I87">
            <v>6255464.4742350001</v>
          </cell>
          <cell r="J87">
            <v>8538823.0648100004</v>
          </cell>
          <cell r="K87">
            <v>14794287.539045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23339940.141070001</v>
          </cell>
          <cell r="I88">
            <v>23339940.141070001</v>
          </cell>
          <cell r="J88">
            <v>21499583.777394999</v>
          </cell>
          <cell r="K88">
            <v>44839523.918465003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23339940.141070001</v>
          </cell>
          <cell r="I90">
            <v>23339940.141070001</v>
          </cell>
          <cell r="J90">
            <v>21499583.777394999</v>
          </cell>
          <cell r="K90">
            <v>44839523.918465003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-4901387.4296247</v>
          </cell>
          <cell r="I92">
            <v>-4901387.4296247</v>
          </cell>
          <cell r="J92">
            <v>-4514912.5932529494</v>
          </cell>
          <cell r="K92">
            <v>-9416300.0228776503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-18438552.711445302</v>
          </cell>
          <cell r="I94">
            <v>-18438552.711445302</v>
          </cell>
          <cell r="J94">
            <v>-16984671.184142049</v>
          </cell>
          <cell r="K94">
            <v>-35423223.895587355</v>
          </cell>
        </row>
        <row r="96">
          <cell r="D96">
            <v>0</v>
          </cell>
          <cell r="E96">
            <v>0</v>
          </cell>
          <cell r="G96">
            <v>297696174.36030006</v>
          </cell>
          <cell r="H96">
            <v>103671797.37710989</v>
          </cell>
          <cell r="I96">
            <v>401367971.73740995</v>
          </cell>
          <cell r="J96">
            <v>274931090.58986008</v>
          </cell>
          <cell r="K96">
            <v>676299062.32727003</v>
          </cell>
        </row>
        <row r="97">
          <cell r="D97">
            <v>0</v>
          </cell>
          <cell r="E97">
            <v>0</v>
          </cell>
          <cell r="G97">
            <v>-5003737.4101750003</v>
          </cell>
          <cell r="H97">
            <v>-12862020.046415001</v>
          </cell>
          <cell r="I97">
            <v>-17865757.456590001</v>
          </cell>
          <cell r="J97">
            <v>-39277877.456519999</v>
          </cell>
          <cell r="K97">
            <v>-57143634.913110003</v>
          </cell>
        </row>
        <row r="98">
          <cell r="D98">
            <v>0</v>
          </cell>
          <cell r="E98">
            <v>0</v>
          </cell>
          <cell r="G98">
            <v>-613594.01703999983</v>
          </cell>
          <cell r="H98">
            <v>-3315255.8237199998</v>
          </cell>
          <cell r="I98">
            <v>-3928849.8407599996</v>
          </cell>
          <cell r="J98">
            <v>-5438122.9369900003</v>
          </cell>
          <cell r="K98">
            <v>-9366972.7777500004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292078842.93308502</v>
          </cell>
          <cell r="H99">
            <v>87494521.506974891</v>
          </cell>
          <cell r="I99">
            <v>379573364.44005996</v>
          </cell>
          <cell r="J99">
            <v>230215090.1963501</v>
          </cell>
          <cell r="K99">
            <v>609788454.63641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"/>
      <sheetName val="Gas Lead"/>
      <sheetName val="Pivot Accum Depr"/>
      <sheetName val="Pivot Reduce Depr Expense"/>
      <sheetName val="Reduce Depr Exp Detail"/>
      <sheetName val="Accum Depr Detail"/>
      <sheetName val="DFIT"/>
      <sheetName val="Subject to Refund (Delta)"/>
    </sheetNames>
    <sheetDataSet>
      <sheetData sheetId="0">
        <row r="12">
          <cell r="D12"/>
        </row>
      </sheetData>
      <sheetData sheetId="1">
        <row r="12">
          <cell r="D12"/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-214282.08999999988</v>
          </cell>
          <cell r="J12">
            <v>-214282.08999999988</v>
          </cell>
          <cell r="K12">
            <v>-455630.04000000015</v>
          </cell>
          <cell r="L12">
            <v>-669912.13</v>
          </cell>
        </row>
        <row r="13">
          <cell r="D13"/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/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/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-214282.08999999988</v>
          </cell>
          <cell r="J16">
            <v>-214282.08999999988</v>
          </cell>
          <cell r="K16">
            <v>-455630.04000000015</v>
          </cell>
          <cell r="L16">
            <v>-669912.13</v>
          </cell>
        </row>
        <row r="17">
          <cell r="D17"/>
          <cell r="E17"/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/>
          <cell r="E18"/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/>
          <cell r="E19"/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-214282.08999999988</v>
          </cell>
          <cell r="J20">
            <v>-214282.08999999988</v>
          </cell>
          <cell r="K20">
            <v>-455630.04000000015</v>
          </cell>
          <cell r="L20">
            <v>-669912.13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-214282.08999999988</v>
          </cell>
          <cell r="J22">
            <v>-214282.08999999988</v>
          </cell>
          <cell r="K22">
            <v>-455630.04000000015</v>
          </cell>
          <cell r="L22">
            <v>-669912.13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44999.238899999975</v>
          </cell>
          <cell r="J24">
            <v>44999.238899999975</v>
          </cell>
          <cell r="K24">
            <v>95682.308400000024</v>
          </cell>
          <cell r="L24">
            <v>140681.54730000001</v>
          </cell>
        </row>
        <row r="25">
          <cell r="D25"/>
          <cell r="E25"/>
          <cell r="F25"/>
          <cell r="G25"/>
          <cell r="H25"/>
          <cell r="I25">
            <v>3663960.3320967015</v>
          </cell>
          <cell r="J25">
            <v>3663960.3320967015</v>
          </cell>
          <cell r="K25">
            <v>43486.4824282974</v>
          </cell>
          <cell r="L25">
            <v>3707446.8145249989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3708959.5709967013</v>
          </cell>
          <cell r="J26">
            <v>3708959.5709967013</v>
          </cell>
          <cell r="K26">
            <v>139168.79082829744</v>
          </cell>
          <cell r="L26">
            <v>3848128.3618249991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-3494677.4809967014</v>
          </cell>
          <cell r="J28">
            <v>-3494677.4809967014</v>
          </cell>
          <cell r="K28">
            <v>316461.24917170272</v>
          </cell>
          <cell r="L28">
            <v>-3178216.2318249992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</row>
        <row r="31">
          <cell r="D31"/>
          <cell r="E31"/>
          <cell r="F31"/>
          <cell r="G31"/>
          <cell r="H31"/>
          <cell r="I31">
            <v>68041.709999999992</v>
          </cell>
          <cell r="J31">
            <v>68041.709999999992</v>
          </cell>
          <cell r="K31">
            <v>442097.11</v>
          </cell>
          <cell r="L31">
            <v>510138.82</v>
          </cell>
        </row>
        <row r="32">
          <cell r="D32"/>
          <cell r="E32"/>
          <cell r="F32"/>
          <cell r="G32"/>
          <cell r="H32"/>
          <cell r="I32">
            <v>-7274793.0995210409</v>
          </cell>
          <cell r="J32">
            <v>-7274793.0995210409</v>
          </cell>
          <cell r="K32">
            <v>-18379248.085825503</v>
          </cell>
          <cell r="L32">
            <v>-25654041.185346544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-7206751.389521041</v>
          </cell>
          <cell r="J33">
            <v>-7206751.389521041</v>
          </cell>
          <cell r="K33">
            <v>-17937150.975825503</v>
          </cell>
          <cell r="L33">
            <v>-25143902.365346543</v>
          </cell>
        </row>
        <row r="38">
          <cell r="E38">
            <v>0.34549999999999997</v>
          </cell>
        </row>
        <row r="39">
          <cell r="E39">
            <v>0.65449999999999997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pane ySplit="7" topLeftCell="A8" activePane="bottomLeft" state="frozen"/>
      <selection pane="bottomLeft" activeCell="B8" sqref="B8"/>
    </sheetView>
  </sheetViews>
  <sheetFormatPr defaultColWidth="9.1796875" defaultRowHeight="14.5" x14ac:dyDescent="0.35"/>
  <cols>
    <col min="1" max="1" width="6.26953125" style="7" customWidth="1"/>
    <col min="2" max="2" width="53.81640625" style="7" bestFit="1" customWidth="1"/>
    <col min="3" max="3" width="16.81640625" bestFit="1" customWidth="1"/>
    <col min="4" max="5" width="16.81640625" style="11" bestFit="1" customWidth="1"/>
    <col min="6" max="6" width="16.81640625" style="1" bestFit="1" customWidth="1"/>
    <col min="7" max="7" width="21.54296875" style="7" bestFit="1" customWidth="1"/>
    <col min="8" max="8" width="11.1796875" style="7" bestFit="1" customWidth="1"/>
    <col min="9" max="16384" width="9.1796875" style="7"/>
  </cols>
  <sheetData>
    <row r="1" spans="1:7" x14ac:dyDescent="0.35">
      <c r="A1" s="3" t="s">
        <v>0</v>
      </c>
      <c r="G1" s="59" t="s">
        <v>84</v>
      </c>
    </row>
    <row r="2" spans="1:7" ht="15" thickBot="1" x14ac:dyDescent="0.4">
      <c r="A2" s="3" t="s">
        <v>72</v>
      </c>
      <c r="G2" s="60" t="s">
        <v>85</v>
      </c>
    </row>
    <row r="3" spans="1:7" x14ac:dyDescent="0.35">
      <c r="A3" s="3" t="s">
        <v>1</v>
      </c>
      <c r="G3" s="8"/>
    </row>
    <row r="4" spans="1:7" x14ac:dyDescent="0.35">
      <c r="A4" s="3"/>
      <c r="B4" s="42"/>
    </row>
    <row r="5" spans="1:7" x14ac:dyDescent="0.35">
      <c r="A5" s="14" t="s">
        <v>2</v>
      </c>
    </row>
    <row r="7" spans="1:7" x14ac:dyDescent="0.35">
      <c r="A7" s="9" t="s">
        <v>3</v>
      </c>
      <c r="B7" s="9" t="s">
        <v>4</v>
      </c>
      <c r="D7" s="46">
        <v>2025</v>
      </c>
      <c r="E7" s="46">
        <v>2026</v>
      </c>
      <c r="G7" s="9" t="s">
        <v>18</v>
      </c>
    </row>
    <row r="9" spans="1:7" x14ac:dyDescent="0.35">
      <c r="A9" s="10">
        <f>ROW()</f>
        <v>9</v>
      </c>
      <c r="B9" s="7" t="s">
        <v>5</v>
      </c>
      <c r="D9" s="43">
        <f>'[1]Def, COC, ConvF'!$K$22</f>
        <v>2.6699999999999998E-2</v>
      </c>
      <c r="E9" s="43">
        <f>'[1]Def, COC, ConvF'!$K$31</f>
        <v>2.63E-2</v>
      </c>
      <c r="G9" s="7" t="s">
        <v>94</v>
      </c>
    </row>
    <row r="10" spans="1:7" x14ac:dyDescent="0.35">
      <c r="A10" s="10">
        <f>ROW()</f>
        <v>10</v>
      </c>
      <c r="B10" s="7" t="s">
        <v>19</v>
      </c>
      <c r="D10" s="43">
        <f>'[1]Def, COC, ConvF'!$K$24</f>
        <v>7.6499999999999999E-2</v>
      </c>
      <c r="E10" s="43">
        <f>'[1]Def, COC, ConvF'!$K$33</f>
        <v>7.9899999999999999E-2</v>
      </c>
      <c r="G10" s="7" t="s">
        <v>94</v>
      </c>
    </row>
    <row r="11" spans="1:7" x14ac:dyDescent="0.35">
      <c r="A11" s="10">
        <f>ROW()</f>
        <v>11</v>
      </c>
      <c r="B11" s="7" t="s">
        <v>6</v>
      </c>
      <c r="D11" s="43">
        <f>[1]Rollforward!FIT</f>
        <v>0.21</v>
      </c>
      <c r="E11" s="43">
        <f>[1]Rollforward!FIT</f>
        <v>0.21</v>
      </c>
    </row>
    <row r="12" spans="1:7" x14ac:dyDescent="0.35">
      <c r="A12" s="10">
        <f>ROW()</f>
        <v>12</v>
      </c>
      <c r="B12" s="7" t="s">
        <v>7</v>
      </c>
      <c r="D12" s="61">
        <f>'[1]Def, COC, ConvF'!$P$20</f>
        <v>0.75342299999999995</v>
      </c>
      <c r="E12" s="61">
        <f>'[1]Def, COC, ConvF'!$P$20</f>
        <v>0.75342299999999995</v>
      </c>
      <c r="G12" s="7" t="s">
        <v>95</v>
      </c>
    </row>
    <row r="13" spans="1:7" x14ac:dyDescent="0.35">
      <c r="A13" s="10">
        <f>ROW()</f>
        <v>13</v>
      </c>
      <c r="D13" s="43"/>
      <c r="E13" s="43"/>
    </row>
    <row r="14" spans="1:7" x14ac:dyDescent="0.35">
      <c r="A14" s="10">
        <f>ROW()</f>
        <v>14</v>
      </c>
      <c r="B14" s="7" t="s">
        <v>78</v>
      </c>
      <c r="D14" s="62">
        <f>'SEF-42 Plant Prov Proforma'!I99</f>
        <v>379573364.44005996</v>
      </c>
      <c r="E14" s="62">
        <f>'SEF-42 Plant Prov Proforma'!K99</f>
        <v>609788454.63641</v>
      </c>
      <c r="G14" s="11" t="s">
        <v>86</v>
      </c>
    </row>
    <row r="15" spans="1:7" x14ac:dyDescent="0.35">
      <c r="A15" s="10">
        <f>ROW()</f>
        <v>15</v>
      </c>
      <c r="B15" s="7" t="s">
        <v>79</v>
      </c>
      <c r="D15" s="44">
        <f>'SEF-42 Retirements'!J34</f>
        <v>-7206751.389521041</v>
      </c>
      <c r="E15" s="44">
        <f>'SEF-42 Retirements'!L34</f>
        <v>-25143902.365346543</v>
      </c>
      <c r="G15" s="11" t="s">
        <v>87</v>
      </c>
    </row>
    <row r="16" spans="1:7" x14ac:dyDescent="0.35">
      <c r="A16" s="10">
        <f>ROW()</f>
        <v>16</v>
      </c>
      <c r="B16" s="3" t="s">
        <v>20</v>
      </c>
      <c r="D16" s="63">
        <f>SUM(D14:D15)</f>
        <v>372366613.0505389</v>
      </c>
      <c r="E16" s="63">
        <f>SUM(E14:E15)</f>
        <v>584644552.27106345</v>
      </c>
      <c r="G16" s="11"/>
    </row>
    <row r="17" spans="1:8" x14ac:dyDescent="0.35">
      <c r="A17" s="10">
        <f>ROW()</f>
        <v>17</v>
      </c>
      <c r="D17" s="45"/>
      <c r="E17" s="45"/>
      <c r="G17" s="11"/>
    </row>
    <row r="18" spans="1:8" x14ac:dyDescent="0.35">
      <c r="A18" s="10">
        <f>ROW()</f>
        <v>18</v>
      </c>
      <c r="B18" s="7" t="s">
        <v>80</v>
      </c>
      <c r="D18" s="63">
        <f>-'SEF-42 Plant Prov Proforma'!I90</f>
        <v>-23339940.141070001</v>
      </c>
      <c r="E18" s="63">
        <f>-'SEF-42 Plant Prov Proforma'!K90</f>
        <v>-44839523.918465003</v>
      </c>
      <c r="G18" s="11" t="s">
        <v>88</v>
      </c>
    </row>
    <row r="19" spans="1:8" x14ac:dyDescent="0.35">
      <c r="A19" s="10">
        <f>ROW()</f>
        <v>19</v>
      </c>
      <c r="B19" s="7" t="s">
        <v>81</v>
      </c>
      <c r="D19" s="44">
        <f>-'SEF-42 Retirements'!J22</f>
        <v>214282.08999999988</v>
      </c>
      <c r="E19" s="44">
        <f>-'SEF-42 Retirements'!L22</f>
        <v>669912.13</v>
      </c>
      <c r="G19" s="11" t="s">
        <v>89</v>
      </c>
    </row>
    <row r="20" spans="1:8" x14ac:dyDescent="0.35">
      <c r="A20" s="10">
        <f>ROW()</f>
        <v>20</v>
      </c>
      <c r="B20" s="3" t="s">
        <v>8</v>
      </c>
      <c r="D20" s="63">
        <f>SUM(D18:D19)</f>
        <v>-23125658.051070001</v>
      </c>
      <c r="E20" s="63">
        <f>SUM(E18:E19)</f>
        <v>-44169611.788465001</v>
      </c>
      <c r="G20" s="11"/>
    </row>
    <row r="21" spans="1:8" x14ac:dyDescent="0.35">
      <c r="A21" s="10">
        <f>ROW()</f>
        <v>21</v>
      </c>
      <c r="D21" s="45"/>
      <c r="E21" s="45"/>
      <c r="G21" s="11"/>
    </row>
    <row r="22" spans="1:8" x14ac:dyDescent="0.35">
      <c r="A22" s="10">
        <f>ROW()</f>
        <v>22</v>
      </c>
      <c r="B22" s="7" t="s">
        <v>82</v>
      </c>
      <c r="D22" s="63">
        <f>-'SEF-42 Plant Prov Proforma'!I92</f>
        <v>4901387.4296247</v>
      </c>
      <c r="E22" s="63">
        <f>-'SEF-42 Plant Prov Proforma'!K92</f>
        <v>9416300.0228776503</v>
      </c>
      <c r="G22" s="11" t="s">
        <v>90</v>
      </c>
    </row>
    <row r="23" spans="1:8" x14ac:dyDescent="0.35">
      <c r="A23" s="10">
        <f>ROW()</f>
        <v>23</v>
      </c>
      <c r="B23" s="7" t="s">
        <v>83</v>
      </c>
      <c r="D23" s="44">
        <f>-'SEF-42 Retirements'!J27</f>
        <v>-3708959.5709967013</v>
      </c>
      <c r="E23" s="44">
        <f>-'SEF-42 Retirements'!L27</f>
        <v>-3848128.3618249991</v>
      </c>
      <c r="G23" s="11" t="s">
        <v>91</v>
      </c>
    </row>
    <row r="24" spans="1:8" x14ac:dyDescent="0.35">
      <c r="A24" s="10">
        <f>ROW()</f>
        <v>24</v>
      </c>
      <c r="B24" s="3" t="s">
        <v>9</v>
      </c>
      <c r="D24" s="63">
        <f>SUM(D22:D23)</f>
        <v>1192427.8586279987</v>
      </c>
      <c r="E24" s="63">
        <f>SUM(E22:E23)</f>
        <v>5568171.6610526517</v>
      </c>
    </row>
    <row r="25" spans="1:8" x14ac:dyDescent="0.35">
      <c r="A25" s="10">
        <f>ROW()</f>
        <v>25</v>
      </c>
      <c r="D25" s="45"/>
      <c r="E25" s="45"/>
      <c r="H25" s="12"/>
    </row>
    <row r="26" spans="1:8" x14ac:dyDescent="0.35">
      <c r="A26" s="10">
        <f>ROW()</f>
        <v>26</v>
      </c>
      <c r="B26" s="7" t="s">
        <v>10</v>
      </c>
      <c r="D26" s="63">
        <f>SUM(D20,D24)</f>
        <v>-21933230.192442004</v>
      </c>
      <c r="E26" s="63">
        <f>SUM(E20,E24)</f>
        <v>-38601440.127412349</v>
      </c>
    </row>
    <row r="27" spans="1:8" x14ac:dyDescent="0.35">
      <c r="A27" s="10">
        <f>ROW()</f>
        <v>27</v>
      </c>
      <c r="D27" s="45"/>
      <c r="E27" s="45"/>
    </row>
    <row r="28" spans="1:8" x14ac:dyDescent="0.35">
      <c r="A28" s="10">
        <f>ROW()</f>
        <v>28</v>
      </c>
      <c r="B28" s="7" t="s">
        <v>11</v>
      </c>
      <c r="D28" s="63">
        <f>D16*D9*D11</f>
        <v>2087859.5993743713</v>
      </c>
      <c r="E28" s="63">
        <f>E16*E9*E11</f>
        <v>3228991.8621930834</v>
      </c>
      <c r="G28" s="13" t="s">
        <v>21</v>
      </c>
    </row>
    <row r="29" spans="1:8" x14ac:dyDescent="0.35">
      <c r="A29" s="10">
        <f>ROW()</f>
        <v>29</v>
      </c>
      <c r="D29" s="45"/>
      <c r="E29" s="45"/>
    </row>
    <row r="30" spans="1:8" x14ac:dyDescent="0.35">
      <c r="A30" s="10">
        <f>ROW()</f>
        <v>30</v>
      </c>
      <c r="B30" s="7" t="s">
        <v>12</v>
      </c>
      <c r="D30" s="64">
        <f>SUM(D26:D28)</f>
        <v>-19845370.593067631</v>
      </c>
      <c r="E30" s="64">
        <f>SUM(E26:E28)</f>
        <v>-35372448.265219264</v>
      </c>
      <c r="G30" s="7" t="s">
        <v>69</v>
      </c>
    </row>
    <row r="31" spans="1:8" x14ac:dyDescent="0.35">
      <c r="A31" s="10">
        <f>ROW()</f>
        <v>31</v>
      </c>
      <c r="D31" s="45"/>
      <c r="E31" s="45"/>
    </row>
    <row r="32" spans="1:8" x14ac:dyDescent="0.35">
      <c r="A32" s="10">
        <f>ROW()</f>
        <v>32</v>
      </c>
      <c r="B32" s="7" t="s">
        <v>13</v>
      </c>
      <c r="D32" s="63">
        <f>D16*D10</f>
        <v>28486045.898366224</v>
      </c>
      <c r="E32" s="63">
        <f>E16*E10</f>
        <v>46713099.726457968</v>
      </c>
      <c r="G32" s="7" t="s">
        <v>22</v>
      </c>
    </row>
    <row r="33" spans="1:7" x14ac:dyDescent="0.35">
      <c r="A33" s="10">
        <f>ROW()</f>
        <v>33</v>
      </c>
      <c r="D33" s="63"/>
      <c r="E33" s="63"/>
    </row>
    <row r="34" spans="1:7" x14ac:dyDescent="0.35">
      <c r="A34" s="10">
        <f>ROW()</f>
        <v>34</v>
      </c>
      <c r="B34" s="7" t="s">
        <v>14</v>
      </c>
      <c r="D34" s="64">
        <f>D32-D30</f>
        <v>48331416.491433859</v>
      </c>
      <c r="E34" s="64">
        <f>E32-E30</f>
        <v>82085547.991677225</v>
      </c>
      <c r="G34" s="7" t="s">
        <v>70</v>
      </c>
    </row>
    <row r="35" spans="1:7" x14ac:dyDescent="0.35">
      <c r="A35" s="10">
        <f>ROW()</f>
        <v>35</v>
      </c>
      <c r="D35" s="64"/>
      <c r="E35" s="64"/>
    </row>
    <row r="36" spans="1:7" x14ac:dyDescent="0.35">
      <c r="A36" s="10">
        <f>ROW()</f>
        <v>36</v>
      </c>
      <c r="B36" s="7" t="s">
        <v>15</v>
      </c>
      <c r="D36" s="65">
        <f>D34/D12</f>
        <v>64149112.107586123</v>
      </c>
      <c r="E36" s="65">
        <f>E34/E12</f>
        <v>108950148.84291723</v>
      </c>
      <c r="G36" s="7" t="s">
        <v>71</v>
      </c>
    </row>
    <row r="37" spans="1:7" x14ac:dyDescent="0.35">
      <c r="A37" s="10">
        <f>ROW()</f>
        <v>37</v>
      </c>
      <c r="D37" s="64"/>
      <c r="E37" s="64"/>
    </row>
    <row r="38" spans="1:7" x14ac:dyDescent="0.35">
      <c r="A38" s="10">
        <f>ROW()</f>
        <v>38</v>
      </c>
      <c r="B38" s="7" t="s">
        <v>16</v>
      </c>
      <c r="D38" s="64">
        <f>D36</f>
        <v>64149112.107586123</v>
      </c>
      <c r="E38" s="64">
        <f>E36</f>
        <v>108950148.84291723</v>
      </c>
      <c r="G38" s="7" t="s">
        <v>23</v>
      </c>
    </row>
    <row r="39" spans="1:7" x14ac:dyDescent="0.35">
      <c r="A39" s="10">
        <f>ROW()</f>
        <v>39</v>
      </c>
      <c r="D39" s="66"/>
      <c r="E39" s="66"/>
    </row>
    <row r="40" spans="1:7" ht="15" thickBot="1" x14ac:dyDescent="0.4">
      <c r="A40" s="10">
        <f>ROW()</f>
        <v>40</v>
      </c>
      <c r="B40" s="7" t="s">
        <v>17</v>
      </c>
      <c r="D40" s="67">
        <f>D38-C38</f>
        <v>64149112.107586123</v>
      </c>
      <c r="E40" s="67">
        <f>E38-D38</f>
        <v>44801036.735331111</v>
      </c>
      <c r="G40" s="7" t="s">
        <v>24</v>
      </c>
    </row>
    <row r="41" spans="1:7" ht="15" thickTop="1" x14ac:dyDescent="0.35">
      <c r="A41" s="68" t="s">
        <v>96</v>
      </c>
    </row>
  </sheetData>
  <pageMargins left="0.45" right="0.45" top="0.75" bottom="0.5" header="0.3" footer="0.3"/>
  <pageSetup scale="86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76" workbookViewId="0">
      <selection activeCell="A100" sqref="A100"/>
    </sheetView>
  </sheetViews>
  <sheetFormatPr defaultRowHeight="14.5" x14ac:dyDescent="0.35"/>
  <cols>
    <col min="1" max="1" width="4.7265625" bestFit="1" customWidth="1"/>
    <col min="2" max="2" width="46.54296875" customWidth="1"/>
    <col min="3" max="3" width="4.453125" bestFit="1" customWidth="1"/>
    <col min="4" max="4" width="13.26953125" bestFit="1" customWidth="1"/>
    <col min="5" max="5" width="11.7265625" bestFit="1" customWidth="1"/>
    <col min="6" max="6" width="14.81640625" customWidth="1"/>
    <col min="7" max="7" width="15.7265625" bestFit="1" customWidth="1"/>
    <col min="8" max="11" width="15.26953125" bestFit="1" customWidth="1"/>
    <col min="13" max="16" width="15.26953125" customWidth="1"/>
    <col min="17" max="17" width="14" bestFit="1" customWidth="1"/>
    <col min="18" max="18" width="16" bestFit="1" customWidth="1"/>
    <col min="19" max="19" width="14.26953125" bestFit="1" customWidth="1"/>
    <col min="20" max="20" width="16" bestFit="1" customWidth="1"/>
  </cols>
  <sheetData>
    <row r="1" spans="1:11" x14ac:dyDescent="0.35">
      <c r="A1" s="3" t="s">
        <v>0</v>
      </c>
      <c r="B1" s="7"/>
      <c r="C1" s="7"/>
      <c r="D1" s="7"/>
      <c r="E1" s="7"/>
      <c r="F1" s="1"/>
      <c r="K1" t="s">
        <v>84</v>
      </c>
    </row>
    <row r="2" spans="1:11" x14ac:dyDescent="0.35">
      <c r="A2" s="3" t="s">
        <v>73</v>
      </c>
      <c r="B2" s="7"/>
      <c r="C2" s="7"/>
      <c r="D2" s="7"/>
      <c r="E2" s="7"/>
      <c r="F2" s="1"/>
      <c r="K2" t="s">
        <v>92</v>
      </c>
    </row>
    <row r="3" spans="1:11" x14ac:dyDescent="0.35">
      <c r="A3" s="3" t="s">
        <v>1</v>
      </c>
      <c r="B3" s="7"/>
      <c r="C3" s="7"/>
      <c r="D3" s="7"/>
      <c r="E3" s="7"/>
      <c r="F3" s="1"/>
      <c r="G3" s="8"/>
    </row>
    <row r="4" spans="1:11" x14ac:dyDescent="0.35">
      <c r="A4" s="3"/>
      <c r="B4" s="42"/>
      <c r="C4" s="7"/>
      <c r="D4" s="7"/>
      <c r="E4" s="7"/>
      <c r="F4" s="1"/>
      <c r="G4" s="7"/>
    </row>
    <row r="5" spans="1:11" x14ac:dyDescent="0.35">
      <c r="A5" s="14" t="s">
        <v>2</v>
      </c>
      <c r="B5" s="58"/>
      <c r="C5" s="58"/>
      <c r="D5" s="51"/>
      <c r="E5" s="51" t="s">
        <v>56</v>
      </c>
      <c r="F5" s="51"/>
      <c r="G5" s="51" t="s">
        <v>56</v>
      </c>
      <c r="H5" s="51"/>
      <c r="I5" s="51" t="s">
        <v>57</v>
      </c>
      <c r="J5" s="51"/>
      <c r="K5" s="51" t="s">
        <v>57</v>
      </c>
    </row>
    <row r="6" spans="1:11" x14ac:dyDescent="0.35">
      <c r="A6" s="58"/>
      <c r="B6" s="58"/>
      <c r="C6" s="58"/>
      <c r="D6" s="51"/>
      <c r="E6" s="51"/>
      <c r="F6" s="51"/>
      <c r="G6" s="51"/>
      <c r="H6" s="51"/>
      <c r="I6" s="51"/>
      <c r="J6" s="51"/>
      <c r="K6" s="51"/>
    </row>
    <row r="7" spans="1:11" x14ac:dyDescent="0.35">
      <c r="A7" s="58"/>
      <c r="B7" s="58"/>
      <c r="C7" s="58"/>
      <c r="D7" s="51"/>
      <c r="E7" s="52">
        <v>45261</v>
      </c>
      <c r="F7" s="51">
        <v>2024</v>
      </c>
      <c r="G7" s="51" t="s">
        <v>25</v>
      </c>
      <c r="H7" s="51">
        <v>2025</v>
      </c>
      <c r="I7" s="17" t="s">
        <v>25</v>
      </c>
      <c r="J7" s="17">
        <v>2026</v>
      </c>
      <c r="K7" s="53" t="s">
        <v>25</v>
      </c>
    </row>
    <row r="8" spans="1:11" x14ac:dyDescent="0.35">
      <c r="A8" s="58"/>
      <c r="B8" s="58"/>
      <c r="C8" s="4"/>
      <c r="D8" s="5" t="s">
        <v>58</v>
      </c>
      <c r="E8" s="51" t="s">
        <v>25</v>
      </c>
      <c r="F8" s="51" t="s">
        <v>27</v>
      </c>
      <c r="G8" s="51" t="s">
        <v>28</v>
      </c>
      <c r="H8" s="51" t="s">
        <v>29</v>
      </c>
      <c r="I8" s="17" t="s">
        <v>28</v>
      </c>
      <c r="J8" s="17" t="s">
        <v>30</v>
      </c>
      <c r="K8" s="53" t="s">
        <v>28</v>
      </c>
    </row>
    <row r="9" spans="1:11" x14ac:dyDescent="0.35">
      <c r="A9" s="51" t="s">
        <v>3</v>
      </c>
      <c r="B9" s="6"/>
      <c r="C9" s="54"/>
      <c r="D9" s="54" t="s">
        <v>26</v>
      </c>
      <c r="E9" s="51" t="s">
        <v>31</v>
      </c>
      <c r="F9" s="51" t="s">
        <v>26</v>
      </c>
      <c r="G9" s="51" t="s">
        <v>33</v>
      </c>
      <c r="H9" s="51" t="s">
        <v>32</v>
      </c>
      <c r="I9" s="17" t="s">
        <v>34</v>
      </c>
      <c r="J9" s="17" t="s">
        <v>32</v>
      </c>
      <c r="K9" s="53" t="s">
        <v>34</v>
      </c>
    </row>
    <row r="10" spans="1:11" x14ac:dyDescent="0.35">
      <c r="A10" s="55" t="s">
        <v>37</v>
      </c>
      <c r="B10" s="55" t="s">
        <v>38</v>
      </c>
      <c r="C10" s="55"/>
      <c r="D10" s="55" t="s">
        <v>35</v>
      </c>
      <c r="E10" s="55" t="s">
        <v>36</v>
      </c>
      <c r="F10" s="55" t="s">
        <v>35</v>
      </c>
      <c r="G10" s="55" t="s">
        <v>29</v>
      </c>
      <c r="H10" s="55" t="s">
        <v>35</v>
      </c>
      <c r="I10" s="23" t="s">
        <v>29</v>
      </c>
      <c r="J10" s="23" t="s">
        <v>35</v>
      </c>
      <c r="K10" s="56" t="s">
        <v>30</v>
      </c>
    </row>
    <row r="11" spans="1:11" ht="18.5" x14ac:dyDescent="0.45">
      <c r="A11" s="51">
        <v>1</v>
      </c>
      <c r="B11" s="15" t="s">
        <v>59</v>
      </c>
      <c r="C11" s="54"/>
      <c r="D11" s="54"/>
      <c r="E11" s="58"/>
      <c r="F11" s="58"/>
      <c r="G11" s="58"/>
      <c r="H11" s="58"/>
      <c r="I11" s="58"/>
      <c r="J11" s="58"/>
      <c r="K11" s="58"/>
    </row>
    <row r="12" spans="1:11" x14ac:dyDescent="0.35">
      <c r="A12" s="51">
        <v>2</v>
      </c>
      <c r="B12" s="58" t="s">
        <v>39</v>
      </c>
      <c r="C12" s="58"/>
      <c r="D12" s="47">
        <f>'[2]Gas Lead'!D12</f>
        <v>0</v>
      </c>
      <c r="E12" s="47">
        <f>'[2]Gas Lead'!E12</f>
        <v>0</v>
      </c>
      <c r="F12" s="47">
        <f>'[2]Gas Lead'!F12</f>
        <v>0</v>
      </c>
      <c r="G12" s="69">
        <f>'[2]Gas Lead'!G12</f>
        <v>2062086.78</v>
      </c>
      <c r="H12" s="69">
        <f>'[2]Gas Lead'!H12</f>
        <v>6990896.830000001</v>
      </c>
      <c r="I12" s="69">
        <f>'[2]Gas Lead'!I12</f>
        <v>9052983.6100000013</v>
      </c>
      <c r="J12" s="47">
        <f>'[2]Gas Lead'!J12</f>
        <v>6362082.7699999996</v>
      </c>
      <c r="K12" s="69">
        <f>'[2]Gas Lead'!K12</f>
        <v>15415066.380000001</v>
      </c>
    </row>
    <row r="13" spans="1:11" x14ac:dyDescent="0.35">
      <c r="A13" s="51">
        <v>3</v>
      </c>
      <c r="B13" s="58" t="s">
        <v>40</v>
      </c>
      <c r="C13" s="58"/>
      <c r="D13" s="47">
        <f>'[2]Gas Lead'!D13</f>
        <v>0</v>
      </c>
      <c r="E13" s="47">
        <f>'[2]Gas Lead'!E13</f>
        <v>0</v>
      </c>
      <c r="F13" s="47">
        <f>'[2]Gas Lead'!F13</f>
        <v>0</v>
      </c>
      <c r="G13" s="69">
        <f>'[2]Gas Lead'!G13</f>
        <v>22264.610805</v>
      </c>
      <c r="H13" s="69">
        <f>'[2]Gas Lead'!H13</f>
        <v>534246.59817500005</v>
      </c>
      <c r="I13" s="69">
        <f>'[2]Gas Lead'!I13</f>
        <v>556511.20898</v>
      </c>
      <c r="J13" s="47">
        <f>'[2]Gas Lead'!J13</f>
        <v>539806.42563499988</v>
      </c>
      <c r="K13" s="69">
        <f>'[2]Gas Lead'!K13</f>
        <v>1096317.6346149999</v>
      </c>
    </row>
    <row r="14" spans="1:11" x14ac:dyDescent="0.35">
      <c r="A14" s="51">
        <v>4</v>
      </c>
      <c r="B14" s="58" t="s">
        <v>41</v>
      </c>
      <c r="C14" s="58"/>
      <c r="D14" s="47">
        <f>'[2]Gas Lead'!D14</f>
        <v>0</v>
      </c>
      <c r="E14" s="47">
        <f>'[2]Gas Lead'!E14</f>
        <v>0</v>
      </c>
      <c r="F14" s="47">
        <f>'[2]Gas Lead'!F14</f>
        <v>0</v>
      </c>
      <c r="G14" s="69">
        <f>'[2]Gas Lead'!G14</f>
        <v>34977.57</v>
      </c>
      <c r="H14" s="69">
        <f>'[2]Gas Lead'!H14</f>
        <v>872281.72000000009</v>
      </c>
      <c r="I14" s="69">
        <f>'[2]Gas Lead'!I14</f>
        <v>907259.29</v>
      </c>
      <c r="J14" s="47">
        <f>'[2]Gas Lead'!J14</f>
        <v>305957.89999999991</v>
      </c>
      <c r="K14" s="69">
        <f>'[2]Gas Lead'!K14</f>
        <v>1213217.19</v>
      </c>
    </row>
    <row r="15" spans="1:11" x14ac:dyDescent="0.35">
      <c r="A15" s="51">
        <v>5</v>
      </c>
      <c r="B15" s="58" t="s">
        <v>42</v>
      </c>
      <c r="C15" s="58"/>
      <c r="D15" s="48">
        <f>'[2]Gas Lead'!D15</f>
        <v>0</v>
      </c>
      <c r="E15" s="48">
        <f>'[2]Gas Lead'!E15</f>
        <v>0</v>
      </c>
      <c r="F15" s="48">
        <f>'[2]Gas Lead'!F15</f>
        <v>0</v>
      </c>
      <c r="G15" s="70">
        <f>'[2]Gas Lead'!G15</f>
        <v>62475.839059999998</v>
      </c>
      <c r="H15" s="70">
        <f>'[2]Gas Lead'!H15</f>
        <v>1579752.9608849999</v>
      </c>
      <c r="I15" s="70">
        <f>'[2]Gas Lead'!I15</f>
        <v>1642228.7999449999</v>
      </c>
      <c r="J15" s="48">
        <f>'[2]Gas Lead'!J15</f>
        <v>3378928.3697100002</v>
      </c>
      <c r="K15" s="70">
        <f>'[2]Gas Lead'!K15</f>
        <v>5021157.1696549999</v>
      </c>
    </row>
    <row r="16" spans="1:11" x14ac:dyDescent="0.35">
      <c r="A16" s="51">
        <v>6</v>
      </c>
      <c r="B16" s="58" t="s">
        <v>43</v>
      </c>
      <c r="C16" s="58"/>
      <c r="D16" s="47">
        <f>'[2]Gas Lead'!D16</f>
        <v>0</v>
      </c>
      <c r="E16" s="47">
        <f>'[2]Gas Lead'!E16</f>
        <v>0</v>
      </c>
      <c r="F16" s="47">
        <f>'[2]Gas Lead'!F16</f>
        <v>0</v>
      </c>
      <c r="G16" s="69">
        <f>'[2]Gas Lead'!G16</f>
        <v>2181804.7998649999</v>
      </c>
      <c r="H16" s="69">
        <f>'[2]Gas Lead'!H16</f>
        <v>9977178.1090600006</v>
      </c>
      <c r="I16" s="69">
        <f>'[2]Gas Lead'!I16</f>
        <v>12158982.908925001</v>
      </c>
      <c r="J16" s="47">
        <f>'[2]Gas Lead'!J16</f>
        <v>10586775.465344999</v>
      </c>
      <c r="K16" s="69">
        <f>'[2]Gas Lead'!K16</f>
        <v>22745758.37427</v>
      </c>
    </row>
    <row r="17" spans="1:11" x14ac:dyDescent="0.35">
      <c r="A17" s="51">
        <v>7</v>
      </c>
      <c r="B17" s="58"/>
      <c r="C17" s="58"/>
      <c r="D17" s="47"/>
      <c r="E17" s="47"/>
      <c r="F17" s="47"/>
      <c r="G17" s="69"/>
      <c r="H17" s="47"/>
      <c r="I17" s="47"/>
      <c r="J17" s="47"/>
      <c r="K17" s="47"/>
    </row>
    <row r="18" spans="1:11" x14ac:dyDescent="0.35">
      <c r="A18" s="51">
        <v>8</v>
      </c>
      <c r="B18" s="58" t="s">
        <v>44</v>
      </c>
      <c r="C18" s="58"/>
      <c r="D18" s="47">
        <f>'[2]Gas Lead'!D18</f>
        <v>0</v>
      </c>
      <c r="E18" s="47">
        <f>'[2]Gas Lead'!E18</f>
        <v>0</v>
      </c>
      <c r="F18" s="47">
        <f>'[2]Gas Lead'!F18</f>
        <v>0</v>
      </c>
      <c r="G18" s="69">
        <f>'[2]Gas Lead'!G18</f>
        <v>2181804.7998649999</v>
      </c>
      <c r="H18" s="69">
        <f>'[2]Gas Lead'!H18</f>
        <v>9977178.1090600006</v>
      </c>
      <c r="I18" s="69">
        <f>'[2]Gas Lead'!I18</f>
        <v>12158982.908925001</v>
      </c>
      <c r="J18" s="47">
        <f>'[2]Gas Lead'!J18</f>
        <v>10586775.465344999</v>
      </c>
      <c r="K18" s="69">
        <f>'[2]Gas Lead'!K18</f>
        <v>22745758.37427</v>
      </c>
    </row>
    <row r="19" spans="1:11" x14ac:dyDescent="0.35">
      <c r="A19" s="51">
        <v>9</v>
      </c>
      <c r="B19" s="58"/>
      <c r="C19" s="58"/>
      <c r="D19" s="47"/>
      <c r="E19" s="47"/>
      <c r="F19" s="47"/>
      <c r="G19" s="69"/>
      <c r="H19" s="47"/>
      <c r="I19" s="47"/>
      <c r="J19" s="47"/>
      <c r="K19" s="47"/>
    </row>
    <row r="20" spans="1:11" x14ac:dyDescent="0.35">
      <c r="A20" s="51">
        <v>10</v>
      </c>
      <c r="B20" s="58" t="s">
        <v>45</v>
      </c>
      <c r="C20" s="71">
        <v>0.21</v>
      </c>
      <c r="D20" s="48">
        <f>'[2]Gas Lead'!D20</f>
        <v>0</v>
      </c>
      <c r="E20" s="48">
        <f>'[2]Gas Lead'!E20</f>
        <v>0</v>
      </c>
      <c r="F20" s="48">
        <f>'[2]Gas Lead'!F20</f>
        <v>0</v>
      </c>
      <c r="G20" s="70">
        <f>'[2]Gas Lead'!G20</f>
        <v>-458179.00797164999</v>
      </c>
      <c r="H20" s="70">
        <f>'[2]Gas Lead'!H20</f>
        <v>-2095207.4029026001</v>
      </c>
      <c r="I20" s="70">
        <f>'[2]Gas Lead'!I20</f>
        <v>-2553386.4108742499</v>
      </c>
      <c r="J20" s="48">
        <f>'[2]Gas Lead'!J20</f>
        <v>-2223222.8477224498</v>
      </c>
      <c r="K20" s="70">
        <f>'[2]Gas Lead'!K20</f>
        <v>-4776609.2585966997</v>
      </c>
    </row>
    <row r="21" spans="1:11" x14ac:dyDescent="0.35">
      <c r="A21" s="51">
        <v>11</v>
      </c>
      <c r="B21" s="58"/>
      <c r="C21" s="58"/>
      <c r="D21" s="47"/>
      <c r="E21" s="47"/>
      <c r="F21" s="47"/>
      <c r="G21" s="69"/>
      <c r="H21" s="47"/>
      <c r="I21" s="47"/>
      <c r="J21" s="47"/>
      <c r="K21" s="47"/>
    </row>
    <row r="22" spans="1:11" ht="15" thickBot="1" x14ac:dyDescent="0.4">
      <c r="A22" s="51">
        <v>12</v>
      </c>
      <c r="B22" s="2" t="s">
        <v>46</v>
      </c>
      <c r="C22" s="58"/>
      <c r="D22" s="49">
        <f>'[2]Gas Lead'!D22</f>
        <v>0</v>
      </c>
      <c r="E22" s="49">
        <f>'[2]Gas Lead'!E22</f>
        <v>0</v>
      </c>
      <c r="F22" s="49">
        <f>'[2]Gas Lead'!F22</f>
        <v>0</v>
      </c>
      <c r="G22" s="72">
        <f>'[2]Gas Lead'!G22</f>
        <v>-1723625.79189335</v>
      </c>
      <c r="H22" s="72">
        <f>'[2]Gas Lead'!H22</f>
        <v>-7881970.7061574003</v>
      </c>
      <c r="I22" s="72">
        <f>'[2]Gas Lead'!I22</f>
        <v>-9605596.4980507512</v>
      </c>
      <c r="J22" s="49">
        <f>'[2]Gas Lead'!J22</f>
        <v>-8363552.6176225487</v>
      </c>
      <c r="K22" s="72">
        <f>'[2]Gas Lead'!K22</f>
        <v>-17969149.1156733</v>
      </c>
    </row>
    <row r="23" spans="1:11" ht="15" thickTop="1" x14ac:dyDescent="0.35">
      <c r="A23" s="51">
        <v>13</v>
      </c>
      <c r="B23" s="58"/>
      <c r="C23" s="58"/>
      <c r="D23" s="47"/>
      <c r="E23" s="47"/>
      <c r="F23" s="47"/>
      <c r="G23" s="69"/>
      <c r="H23" s="47"/>
      <c r="I23" s="47"/>
      <c r="J23" s="47"/>
      <c r="K23" s="47"/>
    </row>
    <row r="24" spans="1:11" x14ac:dyDescent="0.35">
      <c r="A24" s="51">
        <v>14</v>
      </c>
      <c r="B24" s="58" t="s">
        <v>60</v>
      </c>
      <c r="C24" s="58"/>
      <c r="D24" s="47">
        <f>'[2]Gas Lead'!D24</f>
        <v>0</v>
      </c>
      <c r="E24" s="47">
        <f>'[2]Gas Lead'!E24</f>
        <v>0</v>
      </c>
      <c r="F24" s="47">
        <f>'[2]Gas Lead'!F24</f>
        <v>0</v>
      </c>
      <c r="G24" s="69">
        <f>'[2]Gas Lead'!G24</f>
        <v>131322935.64942503</v>
      </c>
      <c r="H24" s="69">
        <f>'[2]Gas Lead'!H24</f>
        <v>61825282.398979962</v>
      </c>
      <c r="I24" s="69">
        <f>'[2]Gas Lead'!I24</f>
        <v>193148218.04840499</v>
      </c>
      <c r="J24" s="69">
        <f>'[2]Gas Lead'!J24</f>
        <v>149684851.31722504</v>
      </c>
      <c r="K24" s="69">
        <f>'[2]Gas Lead'!K24</f>
        <v>342833069.36563003</v>
      </c>
    </row>
    <row r="25" spans="1:11" x14ac:dyDescent="0.35">
      <c r="A25" s="51">
        <v>15</v>
      </c>
      <c r="B25" s="58" t="s">
        <v>61</v>
      </c>
      <c r="C25" s="58"/>
      <c r="D25" s="47">
        <f>'[2]Gas Lead'!D25</f>
        <v>0</v>
      </c>
      <c r="E25" s="47">
        <f>'[2]Gas Lead'!E25</f>
        <v>0</v>
      </c>
      <c r="F25" s="47">
        <f>'[2]Gas Lead'!F25</f>
        <v>0</v>
      </c>
      <c r="G25" s="69">
        <f>'[2]Gas Lead'!G25</f>
        <v>-2168971.8763300003</v>
      </c>
      <c r="H25" s="69">
        <f>'[2]Gas Lead'!H25</f>
        <v>-5299828.0565400003</v>
      </c>
      <c r="I25" s="69">
        <f>'[2]Gas Lead'!I25</f>
        <v>-7468799.9328700006</v>
      </c>
      <c r="J25" s="69">
        <f>'[2]Gas Lead'!J25</f>
        <v>-17301515.265239999</v>
      </c>
      <c r="K25" s="69">
        <f>'[2]Gas Lead'!K25</f>
        <v>-24770315.198109999</v>
      </c>
    </row>
    <row r="26" spans="1:11" x14ac:dyDescent="0.35">
      <c r="A26" s="51">
        <v>16</v>
      </c>
      <c r="B26" s="58" t="s">
        <v>62</v>
      </c>
      <c r="C26" s="58"/>
      <c r="D26" s="48">
        <f>'[2]Gas Lead'!D26</f>
        <v>0</v>
      </c>
      <c r="E26" s="48">
        <f>'[2]Gas Lead'!E26</f>
        <v>0</v>
      </c>
      <c r="F26" s="48">
        <f>'[2]Gas Lead'!F26</f>
        <v>0</v>
      </c>
      <c r="G26" s="70">
        <f>'[2]Gas Lead'!G26</f>
        <v>-528689.97648499999</v>
      </c>
      <c r="H26" s="70">
        <f>'[2]Gas Lead'!H26</f>
        <v>-810885.71265499992</v>
      </c>
      <c r="I26" s="70">
        <f>'[2]Gas Lead'!I26</f>
        <v>-1339575.6891399999</v>
      </c>
      <c r="J26" s="70">
        <f>'[2]Gas Lead'!J26</f>
        <v>-1924989.7656899998</v>
      </c>
      <c r="K26" s="70">
        <f>'[2]Gas Lead'!K26</f>
        <v>-3264565.4548299997</v>
      </c>
    </row>
    <row r="27" spans="1:11" x14ac:dyDescent="0.35">
      <c r="A27" s="51">
        <v>17</v>
      </c>
      <c r="B27" s="2" t="s">
        <v>47</v>
      </c>
      <c r="C27" s="58"/>
      <c r="D27" s="47">
        <f>'[2]Gas Lead'!D27</f>
        <v>0</v>
      </c>
      <c r="E27" s="47">
        <f>'[2]Gas Lead'!E27</f>
        <v>0</v>
      </c>
      <c r="F27" s="47">
        <f>'[2]Gas Lead'!F27</f>
        <v>0</v>
      </c>
      <c r="G27" s="69">
        <f>'[2]Gas Lead'!G27</f>
        <v>128625273.79661003</v>
      </c>
      <c r="H27" s="69">
        <f>'[2]Gas Lead'!H27</f>
        <v>55714568.629784964</v>
      </c>
      <c r="I27" s="69">
        <f>'[2]Gas Lead'!I27</f>
        <v>184339842.426395</v>
      </c>
      <c r="J27" s="69">
        <f>'[2]Gas Lead'!J27</f>
        <v>130458346.28629504</v>
      </c>
      <c r="K27" s="69">
        <f>'[2]Gas Lead'!K27</f>
        <v>314798188.71269006</v>
      </c>
    </row>
    <row r="28" spans="1:11" x14ac:dyDescent="0.35">
      <c r="A28" s="51">
        <v>18</v>
      </c>
      <c r="B28" s="58"/>
      <c r="C28" s="58"/>
      <c r="D28" s="47"/>
      <c r="E28" s="47"/>
      <c r="F28" s="47"/>
      <c r="G28" s="69"/>
      <c r="H28" s="47"/>
      <c r="I28" s="47"/>
      <c r="J28" s="47"/>
      <c r="K28" s="47"/>
    </row>
    <row r="29" spans="1:11" ht="18.5" x14ac:dyDescent="0.45">
      <c r="A29" s="51">
        <v>19</v>
      </c>
      <c r="B29" s="15" t="s">
        <v>74</v>
      </c>
      <c r="C29" s="58"/>
      <c r="D29" s="47">
        <f>'[2]Gas Lead'!D29</f>
        <v>0</v>
      </c>
      <c r="E29" s="47">
        <f>'[2]Gas Lead'!E29</f>
        <v>0</v>
      </c>
      <c r="F29" s="47">
        <f>'[2]Gas Lead'!F29</f>
        <v>0</v>
      </c>
      <c r="G29" s="69">
        <f>'[2]Gas Lead'!G29</f>
        <v>0</v>
      </c>
      <c r="H29" s="47">
        <f>'[2]Gas Lead'!H29</f>
        <v>0</v>
      </c>
      <c r="I29" s="47">
        <f>'[2]Gas Lead'!I29</f>
        <v>0</v>
      </c>
      <c r="J29" s="47">
        <f>'[2]Gas Lead'!J29</f>
        <v>0</v>
      </c>
      <c r="K29" s="47">
        <f>'[2]Gas Lead'!K29</f>
        <v>0</v>
      </c>
    </row>
    <row r="30" spans="1:11" x14ac:dyDescent="0.35">
      <c r="A30" s="51">
        <v>20</v>
      </c>
      <c r="B30" s="58" t="s">
        <v>39</v>
      </c>
      <c r="C30" s="58"/>
      <c r="D30" s="47">
        <f>'[2]Gas Lead'!D30</f>
        <v>0</v>
      </c>
      <c r="E30" s="47">
        <f>'[2]Gas Lead'!E30</f>
        <v>0</v>
      </c>
      <c r="F30" s="47">
        <f>'[2]Gas Lead'!F30</f>
        <v>0</v>
      </c>
      <c r="G30" s="69">
        <f>'[2]Gas Lead'!G30</f>
        <v>1466954.92</v>
      </c>
      <c r="H30" s="69">
        <f>'[2]Gas Lead'!H30</f>
        <v>3919280.0599999996</v>
      </c>
      <c r="I30" s="69">
        <f>'[2]Gas Lead'!I30</f>
        <v>5386234.9799999995</v>
      </c>
      <c r="J30" s="69">
        <f>'[2]Gas Lead'!J30</f>
        <v>2294484.2299999995</v>
      </c>
      <c r="K30" s="69">
        <f>'[2]Gas Lead'!K30</f>
        <v>7680719.209999999</v>
      </c>
    </row>
    <row r="31" spans="1:11" x14ac:dyDescent="0.35">
      <c r="A31" s="51">
        <v>21</v>
      </c>
      <c r="B31" s="58" t="s">
        <v>40</v>
      </c>
      <c r="C31" s="58"/>
      <c r="D31" s="47">
        <f>'[2]Gas Lead'!D31</f>
        <v>0</v>
      </c>
      <c r="E31" s="47">
        <f>'[2]Gas Lead'!E31</f>
        <v>0</v>
      </c>
      <c r="F31" s="47">
        <f>'[2]Gas Lead'!F31</f>
        <v>0</v>
      </c>
      <c r="G31" s="69">
        <f>'[2]Gas Lead'!G31</f>
        <v>0</v>
      </c>
      <c r="H31" s="47">
        <f>'[2]Gas Lead'!H31</f>
        <v>0</v>
      </c>
      <c r="I31" s="47">
        <f>'[2]Gas Lead'!I31</f>
        <v>0</v>
      </c>
      <c r="J31" s="47">
        <f>'[2]Gas Lead'!J31</f>
        <v>0</v>
      </c>
      <c r="K31" s="47">
        <f>'[2]Gas Lead'!K31</f>
        <v>0</v>
      </c>
    </row>
    <row r="32" spans="1:11" x14ac:dyDescent="0.35">
      <c r="A32" s="51">
        <v>22</v>
      </c>
      <c r="B32" s="58" t="s">
        <v>41</v>
      </c>
      <c r="C32" s="58"/>
      <c r="D32" s="47">
        <f>'[2]Gas Lead'!D32</f>
        <v>0</v>
      </c>
      <c r="E32" s="47">
        <f>'[2]Gas Lead'!E32</f>
        <v>0</v>
      </c>
      <c r="F32" s="47">
        <f>'[2]Gas Lead'!F32</f>
        <v>0</v>
      </c>
      <c r="G32" s="69">
        <f>'[2]Gas Lead'!G32</f>
        <v>0</v>
      </c>
      <c r="H32" s="47">
        <f>'[2]Gas Lead'!H32</f>
        <v>0</v>
      </c>
      <c r="I32" s="47">
        <f>'[2]Gas Lead'!I32</f>
        <v>0</v>
      </c>
      <c r="J32" s="47">
        <f>'[2]Gas Lead'!J32</f>
        <v>0</v>
      </c>
      <c r="K32" s="47">
        <f>'[2]Gas Lead'!K32</f>
        <v>0</v>
      </c>
    </row>
    <row r="33" spans="1:11" x14ac:dyDescent="0.35">
      <c r="A33" s="51">
        <v>23</v>
      </c>
      <c r="B33" s="58" t="s">
        <v>42</v>
      </c>
      <c r="C33" s="58"/>
      <c r="D33" s="48">
        <f>'[2]Gas Lead'!D33</f>
        <v>0</v>
      </c>
      <c r="E33" s="48">
        <f>'[2]Gas Lead'!E33</f>
        <v>0</v>
      </c>
      <c r="F33" s="48">
        <f>'[2]Gas Lead'!F33</f>
        <v>0</v>
      </c>
      <c r="G33" s="70">
        <f>'[2]Gas Lead'!G33</f>
        <v>0</v>
      </c>
      <c r="H33" s="48">
        <f>'[2]Gas Lead'!H33</f>
        <v>0</v>
      </c>
      <c r="I33" s="48">
        <f>'[2]Gas Lead'!I33</f>
        <v>0</v>
      </c>
      <c r="J33" s="48">
        <f>'[2]Gas Lead'!J33</f>
        <v>0</v>
      </c>
      <c r="K33" s="48">
        <f>'[2]Gas Lead'!K33</f>
        <v>0</v>
      </c>
    </row>
    <row r="34" spans="1:11" x14ac:dyDescent="0.35">
      <c r="A34" s="51">
        <v>24</v>
      </c>
      <c r="B34" s="58" t="s">
        <v>43</v>
      </c>
      <c r="C34" s="58"/>
      <c r="D34" s="47">
        <f>'[2]Gas Lead'!D34</f>
        <v>0</v>
      </c>
      <c r="E34" s="47">
        <f>'[2]Gas Lead'!E34</f>
        <v>0</v>
      </c>
      <c r="F34" s="47">
        <f>'[2]Gas Lead'!F34</f>
        <v>0</v>
      </c>
      <c r="G34" s="69">
        <f>'[2]Gas Lead'!G34</f>
        <v>1466954.92</v>
      </c>
      <c r="H34" s="69">
        <f>'[2]Gas Lead'!H34</f>
        <v>3919280.0599999996</v>
      </c>
      <c r="I34" s="69">
        <f>'[2]Gas Lead'!I34</f>
        <v>5386234.9799999995</v>
      </c>
      <c r="J34" s="69">
        <f>'[2]Gas Lead'!J34</f>
        <v>2294484.2299999995</v>
      </c>
      <c r="K34" s="69">
        <f>'[2]Gas Lead'!K34</f>
        <v>7680719.209999999</v>
      </c>
    </row>
    <row r="35" spans="1:11" x14ac:dyDescent="0.35">
      <c r="A35" s="51">
        <v>25</v>
      </c>
      <c r="B35" s="58"/>
      <c r="C35" s="58"/>
      <c r="D35" s="47"/>
      <c r="E35" s="47"/>
      <c r="F35" s="47"/>
      <c r="G35" s="69"/>
      <c r="H35" s="47"/>
      <c r="I35" s="47"/>
      <c r="J35" s="47"/>
      <c r="K35" s="47"/>
    </row>
    <row r="36" spans="1:11" x14ac:dyDescent="0.35">
      <c r="A36" s="51">
        <v>26</v>
      </c>
      <c r="B36" s="58" t="s">
        <v>44</v>
      </c>
      <c r="C36" s="58"/>
      <c r="D36" s="47">
        <f>'[2]Gas Lead'!D36</f>
        <v>0</v>
      </c>
      <c r="E36" s="47">
        <f>'[2]Gas Lead'!E36</f>
        <v>0</v>
      </c>
      <c r="F36" s="47">
        <f>'[2]Gas Lead'!F36</f>
        <v>0</v>
      </c>
      <c r="G36" s="69">
        <f>'[2]Gas Lead'!G36</f>
        <v>1466954.92</v>
      </c>
      <c r="H36" s="69">
        <f>'[2]Gas Lead'!H36</f>
        <v>3919280.0599999996</v>
      </c>
      <c r="I36" s="69">
        <f>'[2]Gas Lead'!I36</f>
        <v>5386234.9799999995</v>
      </c>
      <c r="J36" s="69">
        <f>'[2]Gas Lead'!J36</f>
        <v>2294484.2299999995</v>
      </c>
      <c r="K36" s="69">
        <f>'[2]Gas Lead'!K36</f>
        <v>7680719.209999999</v>
      </c>
    </row>
    <row r="37" spans="1:11" x14ac:dyDescent="0.35">
      <c r="A37" s="51">
        <v>27</v>
      </c>
      <c r="B37" s="58"/>
      <c r="C37" s="58"/>
      <c r="D37" s="47"/>
      <c r="E37" s="47"/>
      <c r="F37" s="47"/>
      <c r="G37" s="69"/>
      <c r="H37" s="47"/>
      <c r="I37" s="47"/>
      <c r="J37" s="47"/>
      <c r="K37" s="47"/>
    </row>
    <row r="38" spans="1:11" x14ac:dyDescent="0.35">
      <c r="A38" s="51">
        <v>28</v>
      </c>
      <c r="B38" s="58" t="s">
        <v>45</v>
      </c>
      <c r="C38" s="71">
        <v>0.21</v>
      </c>
      <c r="D38" s="48">
        <f>'[2]Gas Lead'!D38</f>
        <v>0</v>
      </c>
      <c r="E38" s="48">
        <f>'[2]Gas Lead'!E38</f>
        <v>0</v>
      </c>
      <c r="F38" s="48">
        <f>'[2]Gas Lead'!F38</f>
        <v>0</v>
      </c>
      <c r="G38" s="70">
        <f>'[2]Gas Lead'!G38</f>
        <v>-308060.53319999995</v>
      </c>
      <c r="H38" s="70">
        <f>'[2]Gas Lead'!H38</f>
        <v>-823048.81259999983</v>
      </c>
      <c r="I38" s="70">
        <f>'[2]Gas Lead'!I38</f>
        <v>-1131109.3457999998</v>
      </c>
      <c r="J38" s="70">
        <f>'[2]Gas Lead'!J38</f>
        <v>-481841.68829999986</v>
      </c>
      <c r="K38" s="70">
        <f>'[2]Gas Lead'!K38</f>
        <v>-1612951.0340999998</v>
      </c>
    </row>
    <row r="39" spans="1:11" x14ac:dyDescent="0.35">
      <c r="A39" s="51">
        <v>29</v>
      </c>
      <c r="B39" s="58"/>
      <c r="C39" s="58"/>
      <c r="D39" s="47"/>
      <c r="E39" s="47"/>
      <c r="F39" s="47"/>
      <c r="G39" s="69"/>
      <c r="H39" s="47"/>
      <c r="I39" s="47"/>
      <c r="J39" s="47"/>
      <c r="K39" s="47"/>
    </row>
    <row r="40" spans="1:11" ht="15" thickBot="1" x14ac:dyDescent="0.4">
      <c r="A40" s="51">
        <v>30</v>
      </c>
      <c r="B40" s="2" t="s">
        <v>46</v>
      </c>
      <c r="C40" s="58"/>
      <c r="D40" s="49">
        <f>'[2]Gas Lead'!D40</f>
        <v>0</v>
      </c>
      <c r="E40" s="49">
        <f>'[2]Gas Lead'!E40</f>
        <v>0</v>
      </c>
      <c r="F40" s="49">
        <f>'[2]Gas Lead'!F40</f>
        <v>0</v>
      </c>
      <c r="G40" s="72">
        <f>'[2]Gas Lead'!G40</f>
        <v>-1158894.3868</v>
      </c>
      <c r="H40" s="72">
        <f>'[2]Gas Lead'!H40</f>
        <v>-3096231.2473999998</v>
      </c>
      <c r="I40" s="72">
        <f>'[2]Gas Lead'!I40</f>
        <v>-4255125.6341999993</v>
      </c>
      <c r="J40" s="72">
        <f>'[2]Gas Lead'!J40</f>
        <v>-1812642.5416999997</v>
      </c>
      <c r="K40" s="72">
        <f>'[2]Gas Lead'!K40</f>
        <v>-6067768.1758999992</v>
      </c>
    </row>
    <row r="41" spans="1:11" ht="15" thickTop="1" x14ac:dyDescent="0.35">
      <c r="A41" s="51">
        <v>31</v>
      </c>
      <c r="B41" s="58"/>
      <c r="C41" s="58"/>
      <c r="D41" s="47"/>
      <c r="E41" s="47"/>
      <c r="F41" s="47"/>
      <c r="G41" s="69"/>
      <c r="H41" s="47"/>
      <c r="I41" s="47"/>
      <c r="J41" s="47"/>
      <c r="K41" s="47"/>
    </row>
    <row r="42" spans="1:11" x14ac:dyDescent="0.35">
      <c r="A42" s="51">
        <v>32</v>
      </c>
      <c r="B42" s="58" t="s">
        <v>60</v>
      </c>
      <c r="C42" s="58"/>
      <c r="D42" s="47">
        <f>'[2]Gas Lead'!D42</f>
        <v>0</v>
      </c>
      <c r="E42" s="47">
        <f>'[2]Gas Lead'!E42</f>
        <v>0</v>
      </c>
      <c r="F42" s="47">
        <f>'[2]Gas Lead'!F42</f>
        <v>0</v>
      </c>
      <c r="G42" s="69">
        <f>'[2]Gas Lead'!G42</f>
        <v>89119728.280000001</v>
      </c>
      <c r="H42" s="47">
        <f>'[2]Gas Lead'!H42</f>
        <v>28472966.339999989</v>
      </c>
      <c r="I42" s="69">
        <f>'[2]Gas Lead'!I42</f>
        <v>117592694.61999999</v>
      </c>
      <c r="J42" s="47">
        <f>'[2]Gas Lead'!J42</f>
        <v>53719330.550000027</v>
      </c>
      <c r="K42" s="69">
        <f>'[2]Gas Lead'!K42</f>
        <v>171312025.17000002</v>
      </c>
    </row>
    <row r="43" spans="1:11" x14ac:dyDescent="0.35">
      <c r="A43" s="51">
        <v>33</v>
      </c>
      <c r="B43" s="58" t="s">
        <v>61</v>
      </c>
      <c r="C43" s="58"/>
      <c r="D43" s="47">
        <f>'[2]Gas Lead'!D43</f>
        <v>0</v>
      </c>
      <c r="E43" s="47">
        <f>'[2]Gas Lead'!E43</f>
        <v>0</v>
      </c>
      <c r="F43" s="47">
        <f>'[2]Gas Lead'!F43</f>
        <v>0</v>
      </c>
      <c r="G43" s="69">
        <f>'[2]Gas Lead'!G43</f>
        <v>-1466954.92</v>
      </c>
      <c r="H43" s="69">
        <f>'[2]Gas Lead'!H43</f>
        <v>-2485599.2499999995</v>
      </c>
      <c r="I43" s="69">
        <f>'[2]Gas Lead'!I43</f>
        <v>-3952554.1699999995</v>
      </c>
      <c r="J43" s="69">
        <f>'[2]Gas Lead'!J43</f>
        <v>-6587471.9399999995</v>
      </c>
      <c r="K43" s="69">
        <f>'[2]Gas Lead'!K43</f>
        <v>-10540026.109999999</v>
      </c>
    </row>
    <row r="44" spans="1:11" x14ac:dyDescent="0.35">
      <c r="A44" s="51">
        <v>34</v>
      </c>
      <c r="B44" s="58" t="s">
        <v>62</v>
      </c>
      <c r="C44" s="58"/>
      <c r="D44" s="48">
        <f>'[2]Gas Lead'!D44</f>
        <v>0</v>
      </c>
      <c r="E44" s="48">
        <f>'[2]Gas Lead'!E44</f>
        <v>0</v>
      </c>
      <c r="F44" s="48">
        <f>'[2]Gas Lead'!F44</f>
        <v>0</v>
      </c>
      <c r="G44" s="70">
        <f>'[2]Gas Lead'!G44</f>
        <v>574216.32999999996</v>
      </c>
      <c r="H44" s="70">
        <f>'[2]Gas Lead'!H44</f>
        <v>-1381718.29</v>
      </c>
      <c r="I44" s="70">
        <f>'[2]Gas Lead'!I44</f>
        <v>-807501.96</v>
      </c>
      <c r="J44" s="70">
        <f>'[2]Gas Lead'!J44</f>
        <v>-839701.1100000001</v>
      </c>
      <c r="K44" s="70">
        <f>'[2]Gas Lead'!K44</f>
        <v>-1647203.07</v>
      </c>
    </row>
    <row r="45" spans="1:11" x14ac:dyDescent="0.35">
      <c r="A45" s="51">
        <v>35</v>
      </c>
      <c r="B45" s="2" t="s">
        <v>47</v>
      </c>
      <c r="C45" s="58"/>
      <c r="D45" s="47">
        <f>'[2]Gas Lead'!D45</f>
        <v>0</v>
      </c>
      <c r="E45" s="47">
        <f>'[2]Gas Lead'!E45</f>
        <v>0</v>
      </c>
      <c r="F45" s="47">
        <f>'[2]Gas Lead'!F45</f>
        <v>0</v>
      </c>
      <c r="G45" s="69">
        <f>'[2]Gas Lead'!G45</f>
        <v>88226989.689999998</v>
      </c>
      <c r="H45" s="69">
        <f>'[2]Gas Lead'!H45</f>
        <v>24605648.79999999</v>
      </c>
      <c r="I45" s="69">
        <f>'[2]Gas Lead'!I45</f>
        <v>112832638.48999999</v>
      </c>
      <c r="J45" s="69">
        <f>'[2]Gas Lead'!J45</f>
        <v>46292157.50000003</v>
      </c>
      <c r="K45" s="69">
        <f>'[2]Gas Lead'!K45</f>
        <v>159124795.99000001</v>
      </c>
    </row>
    <row r="46" spans="1:11" x14ac:dyDescent="0.35">
      <c r="A46" s="51">
        <v>36</v>
      </c>
      <c r="B46" s="58"/>
      <c r="C46" s="58"/>
      <c r="D46" s="47"/>
      <c r="E46" s="47"/>
      <c r="F46" s="47"/>
      <c r="G46" s="69"/>
      <c r="H46" s="47"/>
      <c r="I46" s="47"/>
      <c r="J46" s="47"/>
      <c r="K46" s="47"/>
    </row>
    <row r="47" spans="1:11" ht="18.5" x14ac:dyDescent="0.45">
      <c r="A47" s="51">
        <v>37</v>
      </c>
      <c r="B47" s="15" t="s">
        <v>63</v>
      </c>
      <c r="C47" s="58"/>
      <c r="D47" s="47"/>
      <c r="E47" s="47"/>
      <c r="F47" s="47"/>
      <c r="G47" s="69"/>
      <c r="H47" s="47"/>
      <c r="I47" s="47"/>
      <c r="J47" s="47"/>
      <c r="K47" s="47"/>
    </row>
    <row r="48" spans="1:11" x14ac:dyDescent="0.35">
      <c r="A48" s="51">
        <v>38</v>
      </c>
      <c r="B48" s="58" t="s">
        <v>39</v>
      </c>
      <c r="C48" s="58"/>
      <c r="D48" s="47">
        <f>'[2]Gas Lead'!D48</f>
        <v>0</v>
      </c>
      <c r="E48" s="47">
        <f>'[2]Gas Lead'!E48</f>
        <v>0</v>
      </c>
      <c r="F48" s="47">
        <f>'[2]Gas Lead'!F48</f>
        <v>0</v>
      </c>
      <c r="G48" s="69">
        <f>'[2]Gas Lead'!G48</f>
        <v>14279.69</v>
      </c>
      <c r="H48" s="69">
        <f>'[2]Gas Lead'!H48</f>
        <v>449374.99000000005</v>
      </c>
      <c r="I48" s="69">
        <f>'[2]Gas Lead'!I48</f>
        <v>463654.68000000005</v>
      </c>
      <c r="J48" s="47">
        <f>'[2]Gas Lead'!J48</f>
        <v>0</v>
      </c>
      <c r="K48" s="69">
        <f>'[2]Gas Lead'!K48</f>
        <v>463654.68000000005</v>
      </c>
    </row>
    <row r="49" spans="1:11" x14ac:dyDescent="0.35">
      <c r="A49" s="51">
        <v>39</v>
      </c>
      <c r="B49" s="58" t="s">
        <v>40</v>
      </c>
      <c r="C49" s="58"/>
      <c r="D49" s="47">
        <f>'[2]Gas Lead'!D49</f>
        <v>0</v>
      </c>
      <c r="E49" s="47">
        <f>'[2]Gas Lead'!E49</f>
        <v>0</v>
      </c>
      <c r="F49" s="47">
        <f>'[2]Gas Lead'!F49</f>
        <v>0</v>
      </c>
      <c r="G49" s="69">
        <f>'[2]Gas Lead'!G49</f>
        <v>0</v>
      </c>
      <c r="H49" s="47">
        <f>'[2]Gas Lead'!H49</f>
        <v>0</v>
      </c>
      <c r="I49" s="47">
        <f>'[2]Gas Lead'!I49</f>
        <v>0</v>
      </c>
      <c r="J49" s="47">
        <f>'[2]Gas Lead'!J49</f>
        <v>0</v>
      </c>
      <c r="K49" s="47">
        <f>'[2]Gas Lead'!K49</f>
        <v>0</v>
      </c>
    </row>
    <row r="50" spans="1:11" x14ac:dyDescent="0.35">
      <c r="A50" s="51">
        <v>40</v>
      </c>
      <c r="B50" s="58" t="s">
        <v>41</v>
      </c>
      <c r="C50" s="58"/>
      <c r="D50" s="47">
        <f>'[2]Gas Lead'!D50</f>
        <v>0</v>
      </c>
      <c r="E50" s="47">
        <f>'[2]Gas Lead'!E50</f>
        <v>0</v>
      </c>
      <c r="F50" s="47">
        <f>'[2]Gas Lead'!F50</f>
        <v>0</v>
      </c>
      <c r="G50" s="69">
        <f>'[2]Gas Lead'!G50</f>
        <v>0</v>
      </c>
      <c r="H50" s="47">
        <f>'[2]Gas Lead'!H50</f>
        <v>0</v>
      </c>
      <c r="I50" s="47">
        <f>'[2]Gas Lead'!I50</f>
        <v>0</v>
      </c>
      <c r="J50" s="47">
        <f>'[2]Gas Lead'!J50</f>
        <v>0</v>
      </c>
      <c r="K50" s="47">
        <f>'[2]Gas Lead'!K50</f>
        <v>0</v>
      </c>
    </row>
    <row r="51" spans="1:11" x14ac:dyDescent="0.35">
      <c r="A51" s="51">
        <v>41</v>
      </c>
      <c r="B51" s="58" t="s">
        <v>42</v>
      </c>
      <c r="C51" s="58"/>
      <c r="D51" s="48">
        <f>'[2]Gas Lead'!D51</f>
        <v>0</v>
      </c>
      <c r="E51" s="48">
        <f>'[2]Gas Lead'!E51</f>
        <v>0</v>
      </c>
      <c r="F51" s="48">
        <f>'[2]Gas Lead'!F51</f>
        <v>0</v>
      </c>
      <c r="G51" s="70">
        <f>'[2]Gas Lead'!G51</f>
        <v>0</v>
      </c>
      <c r="H51" s="48">
        <f>'[2]Gas Lead'!H51</f>
        <v>0</v>
      </c>
      <c r="I51" s="48">
        <f>'[2]Gas Lead'!I51</f>
        <v>0</v>
      </c>
      <c r="J51" s="48">
        <f>'[2]Gas Lead'!J51</f>
        <v>243767.49736000001</v>
      </c>
      <c r="K51" s="48">
        <f>'[2]Gas Lead'!K51</f>
        <v>243767.49736000001</v>
      </c>
    </row>
    <row r="52" spans="1:11" x14ac:dyDescent="0.35">
      <c r="A52" s="51">
        <v>42</v>
      </c>
      <c r="B52" s="58" t="s">
        <v>43</v>
      </c>
      <c r="C52" s="58"/>
      <c r="D52" s="47">
        <f>'[2]Gas Lead'!D52</f>
        <v>0</v>
      </c>
      <c r="E52" s="47">
        <f>'[2]Gas Lead'!E52</f>
        <v>0</v>
      </c>
      <c r="F52" s="47">
        <f>'[2]Gas Lead'!F52</f>
        <v>0</v>
      </c>
      <c r="G52" s="69">
        <f>'[2]Gas Lead'!G52</f>
        <v>14279.69</v>
      </c>
      <c r="H52" s="69">
        <f>'[2]Gas Lead'!H52</f>
        <v>449374.99000000005</v>
      </c>
      <c r="I52" s="69">
        <f>'[2]Gas Lead'!I52</f>
        <v>463654.68000000005</v>
      </c>
      <c r="J52" s="47">
        <f>'[2]Gas Lead'!J52</f>
        <v>243767.49736000001</v>
      </c>
      <c r="K52" s="69">
        <f>'[2]Gas Lead'!K52</f>
        <v>707422.17736000009</v>
      </c>
    </row>
    <row r="53" spans="1:11" x14ac:dyDescent="0.35">
      <c r="A53" s="51">
        <v>43</v>
      </c>
      <c r="B53" s="58"/>
      <c r="C53" s="58"/>
      <c r="D53" s="47"/>
      <c r="E53" s="47"/>
      <c r="F53" s="47"/>
      <c r="G53" s="69"/>
      <c r="H53" s="47"/>
      <c r="I53" s="47"/>
      <c r="J53" s="47"/>
      <c r="K53" s="47"/>
    </row>
    <row r="54" spans="1:11" x14ac:dyDescent="0.35">
      <c r="A54" s="51">
        <v>44</v>
      </c>
      <c r="B54" s="58" t="s">
        <v>44</v>
      </c>
      <c r="C54" s="58"/>
      <c r="D54" s="47">
        <f>'[2]Gas Lead'!D54</f>
        <v>0</v>
      </c>
      <c r="E54" s="47">
        <f>'[2]Gas Lead'!E54</f>
        <v>0</v>
      </c>
      <c r="F54" s="47">
        <f>'[2]Gas Lead'!F54</f>
        <v>0</v>
      </c>
      <c r="G54" s="69">
        <f>'[2]Gas Lead'!G54</f>
        <v>14279.69</v>
      </c>
      <c r="H54" s="69">
        <f>'[2]Gas Lead'!H54</f>
        <v>449374.99000000005</v>
      </c>
      <c r="I54" s="69">
        <f>'[2]Gas Lead'!I54</f>
        <v>463654.68000000005</v>
      </c>
      <c r="J54" s="47">
        <f>'[2]Gas Lead'!J54</f>
        <v>243767.49736000001</v>
      </c>
      <c r="K54" s="69">
        <f>'[2]Gas Lead'!K54</f>
        <v>707422.17736000009</v>
      </c>
    </row>
    <row r="55" spans="1:11" x14ac:dyDescent="0.35">
      <c r="A55" s="51">
        <v>45</v>
      </c>
      <c r="B55" s="58"/>
      <c r="C55" s="58"/>
      <c r="D55" s="47"/>
      <c r="E55" s="47"/>
      <c r="F55" s="47"/>
      <c r="G55" s="69"/>
      <c r="H55" s="47"/>
      <c r="I55" s="47"/>
      <c r="J55" s="47"/>
      <c r="K55" s="47"/>
    </row>
    <row r="56" spans="1:11" x14ac:dyDescent="0.35">
      <c r="A56" s="51">
        <v>46</v>
      </c>
      <c r="B56" s="58" t="s">
        <v>45</v>
      </c>
      <c r="C56" s="71">
        <v>0.21</v>
      </c>
      <c r="D56" s="48">
        <f>'[2]Gas Lead'!D56</f>
        <v>0</v>
      </c>
      <c r="E56" s="48">
        <f>'[2]Gas Lead'!E56</f>
        <v>0</v>
      </c>
      <c r="F56" s="48">
        <f>'[2]Gas Lead'!F56</f>
        <v>0</v>
      </c>
      <c r="G56" s="70">
        <f>'[2]Gas Lead'!G56</f>
        <v>-2998.7348999999999</v>
      </c>
      <c r="H56" s="70">
        <f>'[2]Gas Lead'!H56</f>
        <v>-94368.747900000002</v>
      </c>
      <c r="I56" s="70">
        <f>'[2]Gas Lead'!I56</f>
        <v>-97367.482800000013</v>
      </c>
      <c r="J56" s="48">
        <f>'[2]Gas Lead'!J56</f>
        <v>-51191.174445600001</v>
      </c>
      <c r="K56" s="70">
        <f>'[2]Gas Lead'!K56</f>
        <v>-148558.65724560001</v>
      </c>
    </row>
    <row r="57" spans="1:11" x14ac:dyDescent="0.35">
      <c r="A57" s="51">
        <v>47</v>
      </c>
      <c r="B57" s="58"/>
      <c r="C57" s="58"/>
      <c r="D57" s="47"/>
      <c r="E57" s="47"/>
      <c r="F57" s="47"/>
      <c r="G57" s="69"/>
      <c r="H57" s="47"/>
      <c r="I57" s="47"/>
      <c r="J57" s="47"/>
      <c r="K57" s="47"/>
    </row>
    <row r="58" spans="1:11" ht="15" thickBot="1" x14ac:dyDescent="0.4">
      <c r="A58" s="51">
        <v>48</v>
      </c>
      <c r="B58" s="2" t="s">
        <v>46</v>
      </c>
      <c r="C58" s="58"/>
      <c r="D58" s="49">
        <f>'[2]Gas Lead'!D58</f>
        <v>0</v>
      </c>
      <c r="E58" s="49">
        <f>'[2]Gas Lead'!E58</f>
        <v>0</v>
      </c>
      <c r="F58" s="49">
        <f>'[2]Gas Lead'!F58</f>
        <v>0</v>
      </c>
      <c r="G58" s="72">
        <f>'[2]Gas Lead'!G58</f>
        <v>-11280.955100000001</v>
      </c>
      <c r="H58" s="72">
        <f>'[2]Gas Lead'!H58</f>
        <v>-355006.24210000003</v>
      </c>
      <c r="I58" s="72">
        <f>'[2]Gas Lead'!I58</f>
        <v>-366287.19720000005</v>
      </c>
      <c r="J58" s="49">
        <f>'[2]Gas Lead'!J58</f>
        <v>-192576.32291440002</v>
      </c>
      <c r="K58" s="72">
        <f>'[2]Gas Lead'!K58</f>
        <v>-558863.52011440007</v>
      </c>
    </row>
    <row r="59" spans="1:11" ht="15" thickTop="1" x14ac:dyDescent="0.35">
      <c r="A59" s="51">
        <v>49</v>
      </c>
      <c r="B59" s="58"/>
      <c r="C59" s="58"/>
      <c r="D59" s="47"/>
      <c r="E59" s="47"/>
      <c r="F59" s="47"/>
      <c r="G59" s="69"/>
      <c r="H59" s="47"/>
      <c r="I59" s="47"/>
      <c r="J59" s="47"/>
      <c r="K59" s="47"/>
    </row>
    <row r="60" spans="1:11" x14ac:dyDescent="0.35">
      <c r="A60" s="51">
        <v>50</v>
      </c>
      <c r="B60" s="58" t="s">
        <v>60</v>
      </c>
      <c r="C60" s="58"/>
      <c r="D60" s="47">
        <f>'[2]Gas Lead'!D60</f>
        <v>0</v>
      </c>
      <c r="E60" s="47">
        <f>'[2]Gas Lead'!E60</f>
        <v>0</v>
      </c>
      <c r="F60" s="47">
        <f>'[2]Gas Lead'!F60</f>
        <v>0</v>
      </c>
      <c r="G60" s="69">
        <f>'[2]Gas Lead'!G60</f>
        <v>13145865.390000001</v>
      </c>
      <c r="H60" s="47">
        <f>'[2]Gas Lead'!H60</f>
        <v>0</v>
      </c>
      <c r="I60" s="69">
        <f>'[2]Gas Lead'!I60</f>
        <v>13145865.390000001</v>
      </c>
      <c r="J60" s="47">
        <f>'[2]Gas Lead'!J60</f>
        <v>2437674.9908750001</v>
      </c>
      <c r="K60" s="69">
        <f>'[2]Gas Lead'!K60</f>
        <v>15583540.380875001</v>
      </c>
    </row>
    <row r="61" spans="1:11" x14ac:dyDescent="0.35">
      <c r="A61" s="51">
        <v>51</v>
      </c>
      <c r="B61" s="58" t="s">
        <v>61</v>
      </c>
      <c r="C61" s="58"/>
      <c r="D61" s="47">
        <f>'[2]Gas Lead'!D61</f>
        <v>0</v>
      </c>
      <c r="E61" s="47">
        <f>'[2]Gas Lead'!E61</f>
        <v>0</v>
      </c>
      <c r="F61" s="47">
        <f>'[2]Gas Lead'!F61</f>
        <v>0</v>
      </c>
      <c r="G61" s="69">
        <f>'[2]Gas Lead'!G61</f>
        <v>-14279.69</v>
      </c>
      <c r="H61" s="69">
        <f>'[2]Gas Lead'!H61</f>
        <v>-231827.34</v>
      </c>
      <c r="I61" s="69">
        <f>'[2]Gas Lead'!I61</f>
        <v>-246107.03</v>
      </c>
      <c r="J61" s="69">
        <f>'[2]Gas Lead'!J61</f>
        <v>-489970.5512499999</v>
      </c>
      <c r="K61" s="69">
        <f>'[2]Gas Lead'!K61</f>
        <v>-736077.58124999993</v>
      </c>
    </row>
    <row r="62" spans="1:11" x14ac:dyDescent="0.35">
      <c r="A62" s="51">
        <v>52</v>
      </c>
      <c r="B62" s="58" t="s">
        <v>62</v>
      </c>
      <c r="C62" s="58"/>
      <c r="D62" s="48">
        <f>'[2]Gas Lead'!D62</f>
        <v>0</v>
      </c>
      <c r="E62" s="48">
        <f>'[2]Gas Lead'!E62</f>
        <v>0</v>
      </c>
      <c r="F62" s="48">
        <f>'[2]Gas Lead'!F62</f>
        <v>0</v>
      </c>
      <c r="G62" s="70">
        <f>'[2]Gas Lead'!G62</f>
        <v>-37177.541364999997</v>
      </c>
      <c r="H62" s="70">
        <f>'[2]Gas Lead'!H62</f>
        <v>-110562.12863499999</v>
      </c>
      <c r="I62" s="70">
        <f>'[2]Gas Lead'!I62</f>
        <v>-147739.66999999998</v>
      </c>
      <c r="J62" s="70">
        <f>'[2]Gas Lead'!J62</f>
        <v>-170466.12979500002</v>
      </c>
      <c r="K62" s="70">
        <f>'[2]Gas Lead'!K62</f>
        <v>-318205.799795</v>
      </c>
    </row>
    <row r="63" spans="1:11" x14ac:dyDescent="0.35">
      <c r="A63" s="51">
        <v>53</v>
      </c>
      <c r="B63" s="2" t="s">
        <v>47</v>
      </c>
      <c r="C63" s="58"/>
      <c r="D63" s="47">
        <f>'[2]Gas Lead'!D63</f>
        <v>0</v>
      </c>
      <c r="E63" s="47">
        <f>'[2]Gas Lead'!E63</f>
        <v>0</v>
      </c>
      <c r="F63" s="47">
        <f>'[2]Gas Lead'!F63</f>
        <v>0</v>
      </c>
      <c r="G63" s="69">
        <f>'[2]Gas Lead'!G63</f>
        <v>13094408.158635002</v>
      </c>
      <c r="H63" s="69">
        <f>'[2]Gas Lead'!H63</f>
        <v>-342389.468635</v>
      </c>
      <c r="I63" s="69">
        <f>'[2]Gas Lead'!I63</f>
        <v>12752018.690000001</v>
      </c>
      <c r="J63" s="69">
        <f>'[2]Gas Lead'!J63</f>
        <v>1777238.3098300002</v>
      </c>
      <c r="K63" s="69">
        <f>'[2]Gas Lead'!K63</f>
        <v>14529256.99983</v>
      </c>
    </row>
    <row r="64" spans="1:11" x14ac:dyDescent="0.35">
      <c r="A64" s="51">
        <v>54</v>
      </c>
      <c r="B64" s="58"/>
      <c r="C64" s="58"/>
      <c r="D64" s="47"/>
      <c r="E64" s="47"/>
      <c r="F64" s="47"/>
      <c r="G64" s="69"/>
      <c r="H64" s="47"/>
      <c r="I64" s="47"/>
      <c r="J64" s="47"/>
      <c r="K64" s="47"/>
    </row>
    <row r="65" spans="1:11" ht="18.5" x14ac:dyDescent="0.45">
      <c r="A65" s="51">
        <v>55</v>
      </c>
      <c r="B65" s="15" t="s">
        <v>64</v>
      </c>
      <c r="C65" s="58"/>
      <c r="D65" s="47">
        <f>'[2]Gas Lead'!D65</f>
        <v>0</v>
      </c>
      <c r="E65" s="47">
        <f>'[2]Gas Lead'!E65</f>
        <v>0</v>
      </c>
      <c r="F65" s="47">
        <f>'[2]Gas Lead'!F65</f>
        <v>0</v>
      </c>
      <c r="G65" s="69">
        <f>'[2]Gas Lead'!G65</f>
        <v>0</v>
      </c>
      <c r="H65" s="47">
        <f>'[2]Gas Lead'!H65</f>
        <v>0</v>
      </c>
      <c r="I65" s="47">
        <f>'[2]Gas Lead'!I65</f>
        <v>0</v>
      </c>
      <c r="J65" s="47">
        <f>'[2]Gas Lead'!J65</f>
        <v>0</v>
      </c>
      <c r="K65" s="47">
        <f>'[2]Gas Lead'!K65</f>
        <v>0</v>
      </c>
    </row>
    <row r="66" spans="1:11" x14ac:dyDescent="0.35">
      <c r="A66" s="51">
        <v>56</v>
      </c>
      <c r="B66" s="58" t="s">
        <v>39</v>
      </c>
      <c r="C66" s="58"/>
      <c r="D66" s="47">
        <f>'[2]Gas Lead'!D66</f>
        <v>0</v>
      </c>
      <c r="E66" s="47">
        <f>'[2]Gas Lead'!E66</f>
        <v>0</v>
      </c>
      <c r="F66" s="47">
        <f>'[2]Gas Lead'!F66</f>
        <v>0</v>
      </c>
      <c r="G66" s="69">
        <f>'[2]Gas Lead'!G66</f>
        <v>143020.69999999998</v>
      </c>
      <c r="H66" s="69">
        <f>'[2]Gas Lead'!H66</f>
        <v>861328.6100000001</v>
      </c>
      <c r="I66" s="69">
        <f>'[2]Gas Lead'!I66</f>
        <v>1004349.31</v>
      </c>
      <c r="J66" s="47">
        <f>'[2]Gas Lead'!J66</f>
        <v>881172.92999999993</v>
      </c>
      <c r="K66" s="69">
        <f>'[2]Gas Lead'!K66</f>
        <v>1885522.24</v>
      </c>
    </row>
    <row r="67" spans="1:11" x14ac:dyDescent="0.35">
      <c r="A67" s="51">
        <v>57</v>
      </c>
      <c r="B67" s="58" t="s">
        <v>40</v>
      </c>
      <c r="C67" s="58"/>
      <c r="D67" s="47">
        <f>'[2]Gas Lead'!D67</f>
        <v>0</v>
      </c>
      <c r="E67" s="47">
        <f>'[2]Gas Lead'!E67</f>
        <v>0</v>
      </c>
      <c r="F67" s="47">
        <f>'[2]Gas Lead'!F67</f>
        <v>0</v>
      </c>
      <c r="G67" s="69">
        <f>'[2]Gas Lead'!G67</f>
        <v>63077.029789999993</v>
      </c>
      <c r="H67" s="69">
        <f>'[2]Gas Lead'!H67</f>
        <v>1185416.8986599997</v>
      </c>
      <c r="I67" s="69">
        <f>'[2]Gas Lead'!I67</f>
        <v>1248493.9284499998</v>
      </c>
      <c r="J67" s="47">
        <f>'[2]Gas Lead'!J67</f>
        <v>1001332.5569499999</v>
      </c>
      <c r="K67" s="69">
        <f>'[2]Gas Lead'!K67</f>
        <v>2249826.4853999997</v>
      </c>
    </row>
    <row r="68" spans="1:11" x14ac:dyDescent="0.35">
      <c r="A68" s="51">
        <v>58</v>
      </c>
      <c r="B68" s="58" t="s">
        <v>41</v>
      </c>
      <c r="C68" s="58"/>
      <c r="D68" s="47">
        <f>'[2]Gas Lead'!D68</f>
        <v>0</v>
      </c>
      <c r="E68" s="47">
        <f>'[2]Gas Lead'!E68</f>
        <v>0</v>
      </c>
      <c r="F68" s="47">
        <f>'[2]Gas Lead'!F68</f>
        <v>0</v>
      </c>
      <c r="G68" s="69">
        <f>'[2]Gas Lead'!G68</f>
        <v>135970.47</v>
      </c>
      <c r="H68" s="69">
        <f>'[2]Gas Lead'!H68</f>
        <v>2271649.96</v>
      </c>
      <c r="I68" s="69">
        <f>'[2]Gas Lead'!I68</f>
        <v>2407620.4300000002</v>
      </c>
      <c r="J68" s="47">
        <f>'[2]Gas Lead'!J68</f>
        <v>1575923.9</v>
      </c>
      <c r="K68" s="69">
        <f>'[2]Gas Lead'!K68</f>
        <v>3983544.33</v>
      </c>
    </row>
    <row r="69" spans="1:11" x14ac:dyDescent="0.35">
      <c r="A69" s="51">
        <v>59</v>
      </c>
      <c r="B69" s="58" t="s">
        <v>42</v>
      </c>
      <c r="C69" s="58"/>
      <c r="D69" s="48">
        <f>'[2]Gas Lead'!D69</f>
        <v>0</v>
      </c>
      <c r="E69" s="48">
        <f>'[2]Gas Lead'!E69</f>
        <v>0</v>
      </c>
      <c r="F69" s="48">
        <f>'[2]Gas Lead'!F69</f>
        <v>0</v>
      </c>
      <c r="G69" s="70">
        <f>'[2]Gas Lead'!G69</f>
        <v>1004956.8484949999</v>
      </c>
      <c r="H69" s="70">
        <f>'[2]Gas Lead'!H69</f>
        <v>4675711.5133499997</v>
      </c>
      <c r="I69" s="70">
        <f>'[2]Gas Lead'!I69</f>
        <v>5680668.3618449997</v>
      </c>
      <c r="J69" s="48">
        <f>'[2]Gas Lead'!J69</f>
        <v>4916127.1977399997</v>
      </c>
      <c r="K69" s="70">
        <f>'[2]Gas Lead'!K69</f>
        <v>10596795.559584999</v>
      </c>
    </row>
    <row r="70" spans="1:11" x14ac:dyDescent="0.35">
      <c r="A70" s="51">
        <v>60</v>
      </c>
      <c r="B70" s="58" t="s">
        <v>43</v>
      </c>
      <c r="C70" s="58"/>
      <c r="D70" s="47">
        <f>'[2]Gas Lead'!D70</f>
        <v>0</v>
      </c>
      <c r="E70" s="47">
        <f>'[2]Gas Lead'!E70</f>
        <v>0</v>
      </c>
      <c r="F70" s="47">
        <f>'[2]Gas Lead'!F70</f>
        <v>0</v>
      </c>
      <c r="G70" s="69">
        <f>'[2]Gas Lead'!G70</f>
        <v>1347025.048285</v>
      </c>
      <c r="H70" s="69">
        <f>'[2]Gas Lead'!H70</f>
        <v>8994106.9820099995</v>
      </c>
      <c r="I70" s="69">
        <f>'[2]Gas Lead'!I70</f>
        <v>10341132.030294999</v>
      </c>
      <c r="J70" s="47">
        <f>'[2]Gas Lead'!J70</f>
        <v>8374556.584689999</v>
      </c>
      <c r="K70" s="69">
        <f>'[2]Gas Lead'!K70</f>
        <v>18715688.614985</v>
      </c>
    </row>
    <row r="71" spans="1:11" x14ac:dyDescent="0.35">
      <c r="A71" s="51">
        <v>61</v>
      </c>
      <c r="B71" s="58"/>
      <c r="C71" s="58"/>
      <c r="D71" s="47"/>
      <c r="E71" s="47"/>
      <c r="F71" s="47"/>
      <c r="G71" s="69"/>
      <c r="H71" s="69"/>
      <c r="I71" s="69"/>
      <c r="J71" s="47"/>
      <c r="K71" s="69"/>
    </row>
    <row r="72" spans="1:11" x14ac:dyDescent="0.35">
      <c r="A72" s="51">
        <v>62</v>
      </c>
      <c r="B72" s="58" t="s">
        <v>44</v>
      </c>
      <c r="C72" s="58"/>
      <c r="D72" s="47">
        <f>'[2]Gas Lead'!D72</f>
        <v>0</v>
      </c>
      <c r="E72" s="47">
        <f>'[2]Gas Lead'!E72</f>
        <v>0</v>
      </c>
      <c r="F72" s="47">
        <f>'[2]Gas Lead'!F72</f>
        <v>0</v>
      </c>
      <c r="G72" s="69">
        <f>'[2]Gas Lead'!G72</f>
        <v>1347025.048285</v>
      </c>
      <c r="H72" s="69">
        <f>'[2]Gas Lead'!H72</f>
        <v>8994106.9820099995</v>
      </c>
      <c r="I72" s="69">
        <f>'[2]Gas Lead'!I72</f>
        <v>10341132.030294999</v>
      </c>
      <c r="J72" s="47">
        <f>'[2]Gas Lead'!J72</f>
        <v>8374556.584689999</v>
      </c>
      <c r="K72" s="69">
        <f>'[2]Gas Lead'!K72</f>
        <v>18715688.614985</v>
      </c>
    </row>
    <row r="73" spans="1:11" x14ac:dyDescent="0.35">
      <c r="A73" s="51">
        <v>63</v>
      </c>
      <c r="B73" s="58"/>
      <c r="C73" s="58"/>
      <c r="D73" s="47"/>
      <c r="E73" s="47"/>
      <c r="F73" s="47"/>
      <c r="G73" s="69"/>
      <c r="H73" s="69"/>
      <c r="I73" s="69"/>
      <c r="J73" s="47"/>
      <c r="K73" s="69"/>
    </row>
    <row r="74" spans="1:11" x14ac:dyDescent="0.35">
      <c r="A74" s="51">
        <v>64</v>
      </c>
      <c r="B74" s="58" t="s">
        <v>45</v>
      </c>
      <c r="C74" s="71">
        <v>0.21</v>
      </c>
      <c r="D74" s="48">
        <f>'[2]Gas Lead'!D74</f>
        <v>0</v>
      </c>
      <c r="E74" s="48">
        <f>'[2]Gas Lead'!E74</f>
        <v>0</v>
      </c>
      <c r="F74" s="48">
        <f>'[2]Gas Lead'!F74</f>
        <v>0</v>
      </c>
      <c r="G74" s="70">
        <f>'[2]Gas Lead'!G74</f>
        <v>-282875.26013984997</v>
      </c>
      <c r="H74" s="70">
        <f>'[2]Gas Lead'!H74</f>
        <v>-1888762.4662220997</v>
      </c>
      <c r="I74" s="70">
        <f>'[2]Gas Lead'!I74</f>
        <v>-2171637.7263619499</v>
      </c>
      <c r="J74" s="48">
        <f>'[2]Gas Lead'!J74</f>
        <v>-1758656.8827848998</v>
      </c>
      <c r="K74" s="70">
        <f>'[2]Gas Lead'!K74</f>
        <v>-3930294.6091468497</v>
      </c>
    </row>
    <row r="75" spans="1:11" x14ac:dyDescent="0.35">
      <c r="A75" s="51">
        <v>65</v>
      </c>
      <c r="B75" s="58"/>
      <c r="C75" s="58"/>
      <c r="D75" s="47"/>
      <c r="E75" s="47"/>
      <c r="F75" s="47"/>
      <c r="G75" s="69"/>
      <c r="H75" s="69"/>
      <c r="I75" s="69"/>
      <c r="J75" s="47"/>
      <c r="K75" s="69"/>
    </row>
    <row r="76" spans="1:11" ht="15" thickBot="1" x14ac:dyDescent="0.4">
      <c r="A76" s="51">
        <v>66</v>
      </c>
      <c r="B76" s="2" t="s">
        <v>46</v>
      </c>
      <c r="C76" s="58"/>
      <c r="D76" s="49">
        <f>'[2]Gas Lead'!D76</f>
        <v>0</v>
      </c>
      <c r="E76" s="49">
        <f>'[2]Gas Lead'!E76</f>
        <v>0</v>
      </c>
      <c r="F76" s="49">
        <f>'[2]Gas Lead'!F76</f>
        <v>0</v>
      </c>
      <c r="G76" s="72">
        <f>'[2]Gas Lead'!G76</f>
        <v>-1064149.7881451501</v>
      </c>
      <c r="H76" s="72">
        <f>'[2]Gas Lead'!H76</f>
        <v>-7105344.5157878995</v>
      </c>
      <c r="I76" s="72">
        <f>'[2]Gas Lead'!I76</f>
        <v>-8169494.3039330496</v>
      </c>
      <c r="J76" s="49">
        <f>'[2]Gas Lead'!J76</f>
        <v>-6615899.7019050997</v>
      </c>
      <c r="K76" s="72">
        <f>'[2]Gas Lead'!K76</f>
        <v>-14785394.00583815</v>
      </c>
    </row>
    <row r="77" spans="1:11" ht="15" thickTop="1" x14ac:dyDescent="0.35">
      <c r="A77" s="51">
        <v>67</v>
      </c>
      <c r="B77" s="58"/>
      <c r="C77" s="58"/>
      <c r="D77" s="47"/>
      <c r="E77" s="47"/>
      <c r="F77" s="47"/>
      <c r="G77" s="69"/>
      <c r="H77" s="69"/>
      <c r="I77" s="69"/>
      <c r="J77" s="47"/>
      <c r="K77" s="69"/>
    </row>
    <row r="78" spans="1:11" x14ac:dyDescent="0.35">
      <c r="A78" s="51">
        <v>68</v>
      </c>
      <c r="B78" s="58" t="s">
        <v>60</v>
      </c>
      <c r="C78" s="58"/>
      <c r="D78" s="47">
        <f>'[2]Gas Lead'!D78</f>
        <v>0</v>
      </c>
      <c r="E78" s="47">
        <f>'[2]Gas Lead'!E78</f>
        <v>0</v>
      </c>
      <c r="F78" s="47">
        <f>'[2]Gas Lead'!F78</f>
        <v>0</v>
      </c>
      <c r="G78" s="69">
        <f>'[2]Gas Lead'!G78</f>
        <v>64107645.040875003</v>
      </c>
      <c r="H78" s="69">
        <f>'[2]Gas Lead'!H78</f>
        <v>13373548.638129994</v>
      </c>
      <c r="I78" s="69">
        <f>'[2]Gas Lead'!I78</f>
        <v>77481193.679004997</v>
      </c>
      <c r="J78" s="69">
        <f>'[2]Gas Lead'!J78</f>
        <v>69089233.731759995</v>
      </c>
      <c r="K78" s="69">
        <f>'[2]Gas Lead'!K78</f>
        <v>146570427.41076499</v>
      </c>
    </row>
    <row r="79" spans="1:11" x14ac:dyDescent="0.35">
      <c r="A79" s="51">
        <v>69</v>
      </c>
      <c r="B79" s="58" t="s">
        <v>61</v>
      </c>
      <c r="C79" s="58"/>
      <c r="D79" s="47">
        <f>'[2]Gas Lead'!D79</f>
        <v>0</v>
      </c>
      <c r="E79" s="47">
        <f>'[2]Gas Lead'!E79</f>
        <v>0</v>
      </c>
      <c r="F79" s="47">
        <f>'[2]Gas Lead'!F79</f>
        <v>0</v>
      </c>
      <c r="G79" s="69">
        <f>'[2]Gas Lead'!G79</f>
        <v>-1353530.9238449999</v>
      </c>
      <c r="H79" s="69">
        <f>'[2]Gas Lead'!H79</f>
        <v>-4844765.3998750001</v>
      </c>
      <c r="I79" s="69">
        <f>'[2]Gas Lead'!I79</f>
        <v>-6198296.3237199998</v>
      </c>
      <c r="J79" s="69">
        <f>'[2]Gas Lead'!J79</f>
        <v>-14898919.700029999</v>
      </c>
      <c r="K79" s="69">
        <f>'[2]Gas Lead'!K79</f>
        <v>-21097216.02375</v>
      </c>
    </row>
    <row r="80" spans="1:11" x14ac:dyDescent="0.35">
      <c r="A80" s="51">
        <v>70</v>
      </c>
      <c r="B80" s="58" t="s">
        <v>62</v>
      </c>
      <c r="C80" s="58"/>
      <c r="D80" s="48">
        <f>'[2]Gas Lead'!D80</f>
        <v>0</v>
      </c>
      <c r="E80" s="48">
        <f>'[2]Gas Lead'!E80</f>
        <v>0</v>
      </c>
      <c r="F80" s="48">
        <f>'[2]Gas Lead'!F80</f>
        <v>0</v>
      </c>
      <c r="G80" s="70">
        <f>'[2]Gas Lead'!G80</f>
        <v>-621942.82918999984</v>
      </c>
      <c r="H80" s="70">
        <f>'[2]Gas Lead'!H80</f>
        <v>-1012089.6924299999</v>
      </c>
      <c r="I80" s="70">
        <f>'[2]Gas Lead'!I80</f>
        <v>-1634032.5216199998</v>
      </c>
      <c r="J80" s="70">
        <f>'[2]Gas Lead'!J80</f>
        <v>-2502965.9315050002</v>
      </c>
      <c r="K80" s="70">
        <f>'[2]Gas Lead'!K80</f>
        <v>-4136998.453125</v>
      </c>
    </row>
    <row r="81" spans="1:11" x14ac:dyDescent="0.35">
      <c r="A81" s="51">
        <v>71</v>
      </c>
      <c r="B81" s="2" t="s">
        <v>47</v>
      </c>
      <c r="C81" s="58"/>
      <c r="D81" s="47">
        <f>'[2]Gas Lead'!D81</f>
        <v>0</v>
      </c>
      <c r="E81" s="47">
        <f>'[2]Gas Lead'!E81</f>
        <v>0</v>
      </c>
      <c r="F81" s="47">
        <f>'[2]Gas Lead'!F81</f>
        <v>0</v>
      </c>
      <c r="G81" s="69">
        <f>'[2]Gas Lead'!G81</f>
        <v>62132171.287840001</v>
      </c>
      <c r="H81" s="69">
        <f>'[2]Gas Lead'!H81</f>
        <v>7516693.5458249943</v>
      </c>
      <c r="I81" s="69">
        <f>'[2]Gas Lead'!I81</f>
        <v>69648864.833664998</v>
      </c>
      <c r="J81" s="69">
        <f>'[2]Gas Lead'!J81</f>
        <v>51687348.100224994</v>
      </c>
      <c r="K81" s="69">
        <f>'[2]Gas Lead'!K81</f>
        <v>121336212.93388999</v>
      </c>
    </row>
    <row r="82" spans="1:11" x14ac:dyDescent="0.35">
      <c r="A82" s="51">
        <v>72</v>
      </c>
      <c r="B82" s="58"/>
      <c r="C82" s="58"/>
      <c r="D82" s="47"/>
      <c r="E82" s="47"/>
      <c r="F82" s="47"/>
      <c r="G82" s="69"/>
      <c r="H82" s="69"/>
      <c r="I82" s="69"/>
      <c r="J82" s="47"/>
      <c r="K82" s="69"/>
    </row>
    <row r="83" spans="1:11" ht="18.5" x14ac:dyDescent="0.45">
      <c r="A83" s="51">
        <v>73</v>
      </c>
      <c r="B83" s="15" t="s">
        <v>65</v>
      </c>
      <c r="C83" s="58"/>
      <c r="D83" s="47"/>
      <c r="E83" s="47"/>
      <c r="F83" s="47"/>
      <c r="G83" s="69"/>
      <c r="H83" s="69"/>
      <c r="I83" s="69"/>
      <c r="J83" s="47"/>
      <c r="K83" s="69"/>
    </row>
    <row r="84" spans="1:11" x14ac:dyDescent="0.35">
      <c r="A84" s="51">
        <v>74</v>
      </c>
      <c r="B84" s="58" t="s">
        <v>39</v>
      </c>
      <c r="C84" s="58"/>
      <c r="D84" s="47">
        <f>'[2]Gas Lead'!D84</f>
        <v>0</v>
      </c>
      <c r="E84" s="47">
        <f>'[2]Gas Lead'!E84</f>
        <v>0</v>
      </c>
      <c r="F84" s="47">
        <f>'[2]Gas Lead'!F84</f>
        <v>0</v>
      </c>
      <c r="G84" s="69">
        <f>'[2]Gas Lead'!G84</f>
        <v>0</v>
      </c>
      <c r="H84" s="69">
        <f>'[2]Gas Lead'!H84</f>
        <v>12220880.490000002</v>
      </c>
      <c r="I84" s="69">
        <f>'[2]Gas Lead'!I84</f>
        <v>12220880.490000002</v>
      </c>
      <c r="J84" s="69">
        <f>'[2]Gas Lead'!J84</f>
        <v>9537739.9299999997</v>
      </c>
      <c r="K84" s="69">
        <f>'[2]Gas Lead'!K84</f>
        <v>21758620.420000002</v>
      </c>
    </row>
    <row r="85" spans="1:11" x14ac:dyDescent="0.35">
      <c r="A85" s="51">
        <v>75</v>
      </c>
      <c r="B85" s="58" t="s">
        <v>40</v>
      </c>
      <c r="C85" s="58"/>
      <c r="D85" s="47">
        <f>'[2]Gas Lead'!D85</f>
        <v>0</v>
      </c>
      <c r="E85" s="47">
        <f>'[2]Gas Lead'!E85</f>
        <v>0</v>
      </c>
      <c r="F85" s="47">
        <f>'[2]Gas Lead'!F85</f>
        <v>0</v>
      </c>
      <c r="G85" s="69">
        <f>'[2]Gas Lead'!G85</f>
        <v>0</v>
      </c>
      <c r="H85" s="69">
        <f>'[2]Gas Lead'!H85</f>
        <v>1719663.4968349999</v>
      </c>
      <c r="I85" s="69">
        <f>'[2]Gas Lead'!I85</f>
        <v>1719663.4968349999</v>
      </c>
      <c r="J85" s="47">
        <f>'[2]Gas Lead'!J85</f>
        <v>1541138.9825849999</v>
      </c>
      <c r="K85" s="69">
        <f>'[2]Gas Lead'!K85</f>
        <v>3260802.4794199998</v>
      </c>
    </row>
    <row r="86" spans="1:11" x14ac:dyDescent="0.35">
      <c r="A86" s="51">
        <v>76</v>
      </c>
      <c r="B86" s="58" t="s">
        <v>41</v>
      </c>
      <c r="C86" s="58"/>
      <c r="D86" s="47">
        <f>'[2]Gas Lead'!D86</f>
        <v>0</v>
      </c>
      <c r="E86" s="47">
        <f>'[2]Gas Lead'!E86</f>
        <v>0</v>
      </c>
      <c r="F86" s="47">
        <f>'[2]Gas Lead'!F86</f>
        <v>0</v>
      </c>
      <c r="G86" s="69">
        <f>'[2]Gas Lead'!G86</f>
        <v>0</v>
      </c>
      <c r="H86" s="69">
        <f>'[2]Gas Lead'!H86</f>
        <v>3143931.68</v>
      </c>
      <c r="I86" s="69">
        <f>'[2]Gas Lead'!I86</f>
        <v>3143931.68</v>
      </c>
      <c r="J86" s="47">
        <f>'[2]Gas Lead'!J86</f>
        <v>1881881.7999999998</v>
      </c>
      <c r="K86" s="69">
        <f>'[2]Gas Lead'!K86</f>
        <v>5025813.4800000004</v>
      </c>
    </row>
    <row r="87" spans="1:11" x14ac:dyDescent="0.35">
      <c r="A87" s="51">
        <v>77</v>
      </c>
      <c r="B87" s="58" t="s">
        <v>42</v>
      </c>
      <c r="C87" s="58"/>
      <c r="D87" s="48">
        <f>'[2]Gas Lead'!D87</f>
        <v>0</v>
      </c>
      <c r="E87" s="48">
        <f>'[2]Gas Lead'!E87</f>
        <v>0</v>
      </c>
      <c r="F87" s="48">
        <f>'[2]Gas Lead'!F87</f>
        <v>0</v>
      </c>
      <c r="G87" s="70">
        <f>'[2]Gas Lead'!G87</f>
        <v>0</v>
      </c>
      <c r="H87" s="70">
        <f>'[2]Gas Lead'!H87</f>
        <v>6255464.4742350001</v>
      </c>
      <c r="I87" s="70">
        <f>'[2]Gas Lead'!I87</f>
        <v>6255464.4742350001</v>
      </c>
      <c r="J87" s="48">
        <f>'[2]Gas Lead'!J87</f>
        <v>8538823.0648100004</v>
      </c>
      <c r="K87" s="70">
        <f>'[2]Gas Lead'!K87</f>
        <v>14794287.539045</v>
      </c>
    </row>
    <row r="88" spans="1:11" x14ac:dyDescent="0.35">
      <c r="A88" s="51">
        <v>78</v>
      </c>
      <c r="B88" s="58" t="s">
        <v>43</v>
      </c>
      <c r="C88" s="58"/>
      <c r="D88" s="47">
        <f>'[2]Gas Lead'!D88</f>
        <v>0</v>
      </c>
      <c r="E88" s="47">
        <f>'[2]Gas Lead'!E88</f>
        <v>0</v>
      </c>
      <c r="F88" s="47">
        <f>'[2]Gas Lead'!F88</f>
        <v>0</v>
      </c>
      <c r="G88" s="69">
        <f>'[2]Gas Lead'!G88</f>
        <v>0</v>
      </c>
      <c r="H88" s="69">
        <f>'[2]Gas Lead'!H88</f>
        <v>23339940.141070001</v>
      </c>
      <c r="I88" s="69">
        <f>'[2]Gas Lead'!I88</f>
        <v>23339940.141070001</v>
      </c>
      <c r="J88" s="69">
        <f>'[2]Gas Lead'!J88</f>
        <v>21499583.777394999</v>
      </c>
      <c r="K88" s="69">
        <f>'[2]Gas Lead'!K88</f>
        <v>44839523.918465003</v>
      </c>
    </row>
    <row r="89" spans="1:11" x14ac:dyDescent="0.35">
      <c r="A89" s="51">
        <v>79</v>
      </c>
      <c r="B89" s="58"/>
      <c r="C89" s="58"/>
      <c r="D89" s="47"/>
      <c r="E89" s="47"/>
      <c r="F89" s="47"/>
      <c r="G89" s="69"/>
      <c r="H89" s="69"/>
      <c r="I89" s="69"/>
      <c r="J89" s="47"/>
      <c r="K89" s="69"/>
    </row>
    <row r="90" spans="1:11" x14ac:dyDescent="0.35">
      <c r="A90" s="51">
        <v>80</v>
      </c>
      <c r="B90" s="58" t="s">
        <v>44</v>
      </c>
      <c r="C90" s="58"/>
      <c r="D90" s="47">
        <f>'[2]Gas Lead'!D90</f>
        <v>0</v>
      </c>
      <c r="E90" s="47">
        <f>'[2]Gas Lead'!E90</f>
        <v>0</v>
      </c>
      <c r="F90" s="47">
        <f>'[2]Gas Lead'!F90</f>
        <v>0</v>
      </c>
      <c r="G90" s="69">
        <f>'[2]Gas Lead'!G90</f>
        <v>0</v>
      </c>
      <c r="H90" s="69">
        <f>'[2]Gas Lead'!H90</f>
        <v>23339940.141070001</v>
      </c>
      <c r="I90" s="69">
        <f>'[2]Gas Lead'!I90</f>
        <v>23339940.141070001</v>
      </c>
      <c r="J90" s="69">
        <f>'[2]Gas Lead'!J90</f>
        <v>21499583.777394999</v>
      </c>
      <c r="K90" s="69">
        <f>'[2]Gas Lead'!K90</f>
        <v>44839523.918465003</v>
      </c>
    </row>
    <row r="91" spans="1:11" x14ac:dyDescent="0.35">
      <c r="A91" s="51">
        <v>81</v>
      </c>
      <c r="B91" s="58"/>
      <c r="C91" s="58"/>
      <c r="D91" s="47"/>
      <c r="E91" s="47"/>
      <c r="F91" s="47"/>
      <c r="G91" s="69"/>
      <c r="H91" s="69"/>
      <c r="I91" s="69"/>
      <c r="J91" s="47"/>
      <c r="K91" s="69"/>
    </row>
    <row r="92" spans="1:11" x14ac:dyDescent="0.35">
      <c r="A92" s="51">
        <v>82</v>
      </c>
      <c r="B92" s="58" t="s">
        <v>45</v>
      </c>
      <c r="C92" s="71">
        <v>0.21</v>
      </c>
      <c r="D92" s="48">
        <f>'[2]Gas Lead'!D92</f>
        <v>0</v>
      </c>
      <c r="E92" s="48">
        <f>'[2]Gas Lead'!E92</f>
        <v>0</v>
      </c>
      <c r="F92" s="48">
        <f>'[2]Gas Lead'!F92</f>
        <v>0</v>
      </c>
      <c r="G92" s="70">
        <f>'[2]Gas Lead'!G92</f>
        <v>0</v>
      </c>
      <c r="H92" s="70">
        <f>'[2]Gas Lead'!H92</f>
        <v>-4901387.4296247</v>
      </c>
      <c r="I92" s="70">
        <f>'[2]Gas Lead'!I92</f>
        <v>-4901387.4296247</v>
      </c>
      <c r="J92" s="70">
        <f>'[2]Gas Lead'!J92</f>
        <v>-4514912.5932529494</v>
      </c>
      <c r="K92" s="70">
        <f>'[2]Gas Lead'!K92</f>
        <v>-9416300.0228776503</v>
      </c>
    </row>
    <row r="93" spans="1:11" x14ac:dyDescent="0.35">
      <c r="A93" s="51">
        <v>83</v>
      </c>
      <c r="B93" s="58"/>
      <c r="C93" s="58"/>
      <c r="D93" s="47"/>
      <c r="E93" s="47"/>
      <c r="F93" s="47"/>
      <c r="G93" s="69"/>
      <c r="H93" s="69"/>
      <c r="I93" s="69"/>
      <c r="J93" s="47"/>
      <c r="K93" s="69"/>
    </row>
    <row r="94" spans="1:11" ht="15" thickBot="1" x14ac:dyDescent="0.4">
      <c r="A94" s="51">
        <v>84</v>
      </c>
      <c r="B94" s="2" t="s">
        <v>46</v>
      </c>
      <c r="C94" s="58"/>
      <c r="D94" s="49">
        <f>'[2]Gas Lead'!D94</f>
        <v>0</v>
      </c>
      <c r="E94" s="49">
        <f>'[2]Gas Lead'!E94</f>
        <v>0</v>
      </c>
      <c r="F94" s="49">
        <f>'[2]Gas Lead'!F94</f>
        <v>0</v>
      </c>
      <c r="G94" s="72">
        <f>'[2]Gas Lead'!G94</f>
        <v>0</v>
      </c>
      <c r="H94" s="72">
        <f>'[2]Gas Lead'!H94</f>
        <v>-18438552.711445302</v>
      </c>
      <c r="I94" s="72">
        <f>'[2]Gas Lead'!I94</f>
        <v>-18438552.711445302</v>
      </c>
      <c r="J94" s="72">
        <f>'[2]Gas Lead'!J94</f>
        <v>-16984671.184142049</v>
      </c>
      <c r="K94" s="72">
        <f>'[2]Gas Lead'!K94</f>
        <v>-35423223.895587355</v>
      </c>
    </row>
    <row r="95" spans="1:11" ht="15" thickTop="1" x14ac:dyDescent="0.35">
      <c r="A95" s="51">
        <v>85</v>
      </c>
      <c r="B95" s="58"/>
      <c r="C95" s="58"/>
      <c r="D95" s="47"/>
      <c r="E95" s="47"/>
      <c r="F95" s="47"/>
      <c r="G95" s="69"/>
      <c r="H95" s="69"/>
      <c r="I95" s="69"/>
      <c r="J95" s="47"/>
      <c r="K95" s="69"/>
    </row>
    <row r="96" spans="1:11" x14ac:dyDescent="0.35">
      <c r="A96" s="51">
        <v>86</v>
      </c>
      <c r="B96" s="58" t="s">
        <v>60</v>
      </c>
      <c r="C96" s="58"/>
      <c r="D96" s="47">
        <f>'[2]Gas Lead'!D96</f>
        <v>0</v>
      </c>
      <c r="E96" s="47">
        <f>'[2]Gas Lead'!E96</f>
        <v>0</v>
      </c>
      <c r="F96" s="47">
        <f>'[2]Gas Lead'!F96</f>
        <v>0</v>
      </c>
      <c r="G96" s="69">
        <f>'[2]Gas Lead'!G96</f>
        <v>297696174.36030006</v>
      </c>
      <c r="H96" s="69">
        <f>'[2]Gas Lead'!H96</f>
        <v>103671797.37710989</v>
      </c>
      <c r="I96" s="69">
        <f>'[2]Gas Lead'!I96</f>
        <v>401367971.73740995</v>
      </c>
      <c r="J96" s="69">
        <f>'[2]Gas Lead'!J96</f>
        <v>274931090.58986008</v>
      </c>
      <c r="K96" s="69">
        <f>'[2]Gas Lead'!K96</f>
        <v>676299062.32727003</v>
      </c>
    </row>
    <row r="97" spans="1:11" x14ac:dyDescent="0.35">
      <c r="A97" s="51">
        <v>87</v>
      </c>
      <c r="B97" s="58" t="s">
        <v>61</v>
      </c>
      <c r="C97" s="58"/>
      <c r="D97" s="47">
        <f>'[2]Gas Lead'!D97</f>
        <v>0</v>
      </c>
      <c r="E97" s="47">
        <f>'[2]Gas Lead'!E97</f>
        <v>0</v>
      </c>
      <c r="F97" s="47">
        <f>'[2]Gas Lead'!F97</f>
        <v>0</v>
      </c>
      <c r="G97" s="69">
        <f>'[2]Gas Lead'!G97</f>
        <v>-5003737.4101750003</v>
      </c>
      <c r="H97" s="69">
        <f>'[2]Gas Lead'!H97</f>
        <v>-12862020.046415001</v>
      </c>
      <c r="I97" s="69">
        <f>'[2]Gas Lead'!I97</f>
        <v>-17865757.456590001</v>
      </c>
      <c r="J97" s="69">
        <f>'[2]Gas Lead'!J97</f>
        <v>-39277877.456519999</v>
      </c>
      <c r="K97" s="69">
        <f>'[2]Gas Lead'!K97</f>
        <v>-57143634.913110003</v>
      </c>
    </row>
    <row r="98" spans="1:11" x14ac:dyDescent="0.35">
      <c r="A98" s="51">
        <v>88</v>
      </c>
      <c r="B98" s="58" t="s">
        <v>62</v>
      </c>
      <c r="C98" s="58"/>
      <c r="D98" s="48">
        <f>'[2]Gas Lead'!D98</f>
        <v>0</v>
      </c>
      <c r="E98" s="48">
        <f>'[2]Gas Lead'!E98</f>
        <v>0</v>
      </c>
      <c r="F98" s="48">
        <f>'[2]Gas Lead'!F98</f>
        <v>0</v>
      </c>
      <c r="G98" s="70">
        <f>'[2]Gas Lead'!G98</f>
        <v>-613594.01703999983</v>
      </c>
      <c r="H98" s="70">
        <f>'[2]Gas Lead'!H98</f>
        <v>-3315255.8237199998</v>
      </c>
      <c r="I98" s="70">
        <f>'[2]Gas Lead'!I98</f>
        <v>-3928849.8407599996</v>
      </c>
      <c r="J98" s="70">
        <f>'[2]Gas Lead'!J98</f>
        <v>-5438122.9369900003</v>
      </c>
      <c r="K98" s="70">
        <f>'[2]Gas Lead'!K98</f>
        <v>-9366972.7777500004</v>
      </c>
    </row>
    <row r="99" spans="1:11" x14ac:dyDescent="0.35">
      <c r="A99" s="51">
        <v>89</v>
      </c>
      <c r="B99" s="2" t="s">
        <v>47</v>
      </c>
      <c r="C99" s="58"/>
      <c r="D99" s="47">
        <f>'[2]Gas Lead'!D99</f>
        <v>0</v>
      </c>
      <c r="E99" s="47">
        <f>'[2]Gas Lead'!E99</f>
        <v>0</v>
      </c>
      <c r="F99" s="47">
        <f>'[2]Gas Lead'!F99</f>
        <v>0</v>
      </c>
      <c r="G99" s="69">
        <f>'[2]Gas Lead'!G99</f>
        <v>292078842.93308502</v>
      </c>
      <c r="H99" s="69">
        <f>'[2]Gas Lead'!H99</f>
        <v>87494521.506974891</v>
      </c>
      <c r="I99" s="69">
        <f>'[2]Gas Lead'!I99</f>
        <v>379573364.44005996</v>
      </c>
      <c r="J99" s="69">
        <f>'[2]Gas Lead'!J99</f>
        <v>230215090.1963501</v>
      </c>
      <c r="K99" s="69">
        <f>'[2]Gas Lead'!K99</f>
        <v>609788454.63641</v>
      </c>
    </row>
    <row r="100" spans="1:11" x14ac:dyDescent="0.35">
      <c r="A100" s="68" t="s">
        <v>96</v>
      </c>
      <c r="D100" s="50"/>
      <c r="E100" s="50"/>
      <c r="F100" s="50"/>
      <c r="G100" s="50"/>
      <c r="H100" s="50"/>
      <c r="I100" s="50"/>
      <c r="J100" s="50"/>
      <c r="K100" s="50"/>
    </row>
    <row r="101" spans="1:11" x14ac:dyDescent="0.35">
      <c r="D101" s="50"/>
      <c r="E101" s="50"/>
      <c r="F101" s="50"/>
      <c r="G101" s="50"/>
      <c r="H101" s="50"/>
      <c r="I101" s="50"/>
      <c r="J101" s="50"/>
      <c r="K101" s="50"/>
    </row>
    <row r="102" spans="1:11" x14ac:dyDescent="0.35">
      <c r="D102" s="50"/>
      <c r="E102" s="50"/>
      <c r="F102" s="50"/>
      <c r="G102" s="50"/>
      <c r="H102" s="50"/>
      <c r="I102" s="50"/>
      <c r="J102" s="50"/>
      <c r="K102" s="50"/>
    </row>
    <row r="103" spans="1:11" x14ac:dyDescent="0.35">
      <c r="D103" s="50"/>
      <c r="E103" s="50"/>
      <c r="F103" s="50"/>
      <c r="G103" s="50"/>
      <c r="H103" s="50"/>
      <c r="I103" s="50"/>
      <c r="J103" s="50"/>
      <c r="K103" s="50"/>
    </row>
    <row r="104" spans="1:11" x14ac:dyDescent="0.35">
      <c r="D104" s="50"/>
      <c r="E104" s="50"/>
      <c r="F104" s="50"/>
      <c r="G104" s="50"/>
      <c r="H104" s="50"/>
      <c r="I104" s="50"/>
      <c r="J104" s="50"/>
      <c r="K104" s="50"/>
    </row>
    <row r="105" spans="1:11" x14ac:dyDescent="0.35">
      <c r="D105" s="50"/>
      <c r="E105" s="50"/>
      <c r="F105" s="50"/>
      <c r="G105" s="50"/>
      <c r="H105" s="50"/>
      <c r="I105" s="50"/>
      <c r="J105" s="50"/>
      <c r="K105" s="50"/>
    </row>
    <row r="106" spans="1:11" x14ac:dyDescent="0.35">
      <c r="D106" s="50"/>
      <c r="E106" s="50"/>
      <c r="F106" s="50"/>
      <c r="G106" s="50"/>
      <c r="H106" s="50"/>
      <c r="I106" s="50"/>
      <c r="J106" s="50"/>
      <c r="K106" s="50"/>
    </row>
    <row r="107" spans="1:11" x14ac:dyDescent="0.35">
      <c r="D107" s="50"/>
      <c r="E107" s="50"/>
      <c r="F107" s="50"/>
      <c r="G107" s="50"/>
      <c r="H107" s="50"/>
      <c r="I107" s="50"/>
      <c r="J107" s="50"/>
      <c r="K107" s="50"/>
    </row>
    <row r="108" spans="1:11" x14ac:dyDescent="0.35">
      <c r="D108" s="50"/>
      <c r="E108" s="50"/>
      <c r="F108" s="50"/>
      <c r="G108" s="50"/>
      <c r="H108" s="50"/>
      <c r="I108" s="50"/>
      <c r="J108" s="50"/>
      <c r="K108" s="50"/>
    </row>
    <row r="109" spans="1:11" x14ac:dyDescent="0.35">
      <c r="D109" s="50"/>
      <c r="E109" s="50"/>
      <c r="F109" s="50"/>
      <c r="G109" s="50"/>
      <c r="H109" s="50"/>
      <c r="I109" s="50"/>
      <c r="J109" s="50"/>
      <c r="K109" s="50"/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36" sqref="E36"/>
    </sheetView>
  </sheetViews>
  <sheetFormatPr defaultColWidth="8.81640625" defaultRowHeight="14.5" x14ac:dyDescent="0.35"/>
  <cols>
    <col min="1" max="1" width="8.81640625" style="16"/>
    <col min="2" max="2" width="55.54296875" style="16" bestFit="1" customWidth="1"/>
    <col min="3" max="3" width="4.7265625" style="16" customWidth="1"/>
    <col min="4" max="4" width="16.7265625" style="16" bestFit="1" customWidth="1"/>
    <col min="5" max="11" width="17.453125" style="16" customWidth="1"/>
    <col min="12" max="12" width="19.26953125" style="16" bestFit="1" customWidth="1"/>
    <col min="13" max="14" width="17.453125" customWidth="1"/>
    <col min="15" max="31" width="17.453125" style="16" customWidth="1"/>
    <col min="32" max="16384" width="8.81640625" style="16"/>
  </cols>
  <sheetData>
    <row r="1" spans="1:12" x14ac:dyDescent="0.35">
      <c r="A1" s="3" t="s">
        <v>0</v>
      </c>
      <c r="B1" s="7"/>
      <c r="L1" s="59" t="s">
        <v>84</v>
      </c>
    </row>
    <row r="2" spans="1:12" ht="15" thickBot="1" x14ac:dyDescent="0.4">
      <c r="A2" s="3" t="s">
        <v>73</v>
      </c>
      <c r="B2" s="7"/>
      <c r="L2" s="60" t="s">
        <v>93</v>
      </c>
    </row>
    <row r="3" spans="1:12" x14ac:dyDescent="0.35">
      <c r="A3" s="3" t="s">
        <v>1</v>
      </c>
      <c r="B3" s="7"/>
    </row>
    <row r="4" spans="1:12" x14ac:dyDescent="0.35">
      <c r="A4" s="3"/>
      <c r="B4" s="42"/>
    </row>
    <row r="5" spans="1:12" x14ac:dyDescent="0.35">
      <c r="A5" s="14" t="s">
        <v>2</v>
      </c>
      <c r="E5" s="17"/>
      <c r="F5" s="17"/>
      <c r="G5" s="17"/>
      <c r="H5" s="17"/>
      <c r="I5" s="17"/>
      <c r="J5" s="17"/>
      <c r="K5" s="17"/>
      <c r="L5" s="17"/>
    </row>
    <row r="6" spans="1:12" x14ac:dyDescent="0.35">
      <c r="E6" s="18"/>
      <c r="F6" s="18"/>
      <c r="G6" s="18"/>
      <c r="H6" s="18"/>
      <c r="I6" s="18"/>
      <c r="J6" s="18"/>
      <c r="K6" s="18"/>
      <c r="L6" s="18"/>
    </row>
    <row r="7" spans="1:12" x14ac:dyDescent="0.35">
      <c r="E7" s="57" t="s">
        <v>75</v>
      </c>
      <c r="F7" s="52">
        <v>45261</v>
      </c>
      <c r="G7" s="51">
        <v>2024</v>
      </c>
      <c r="H7" s="51" t="s">
        <v>25</v>
      </c>
      <c r="I7" s="51">
        <v>2025</v>
      </c>
      <c r="J7" s="51" t="s">
        <v>25</v>
      </c>
      <c r="K7" s="51">
        <v>2026</v>
      </c>
      <c r="L7" s="51" t="s">
        <v>25</v>
      </c>
    </row>
    <row r="8" spans="1:12" x14ac:dyDescent="0.35">
      <c r="C8" s="19"/>
      <c r="D8" s="20"/>
      <c r="E8" s="51" t="s">
        <v>58</v>
      </c>
      <c r="F8" s="51" t="s">
        <v>25</v>
      </c>
      <c r="G8" s="51" t="s">
        <v>27</v>
      </c>
      <c r="H8" s="51" t="s">
        <v>28</v>
      </c>
      <c r="I8" s="51" t="s">
        <v>29</v>
      </c>
      <c r="J8" s="51" t="s">
        <v>28</v>
      </c>
      <c r="K8" s="51" t="s">
        <v>30</v>
      </c>
      <c r="L8" s="51" t="s">
        <v>28</v>
      </c>
    </row>
    <row r="9" spans="1:12" x14ac:dyDescent="0.35">
      <c r="A9" s="17" t="s">
        <v>3</v>
      </c>
      <c r="B9" s="21"/>
      <c r="C9" s="22"/>
      <c r="D9" s="22"/>
      <c r="E9" s="51" t="s">
        <v>26</v>
      </c>
      <c r="F9" s="51" t="s">
        <v>31</v>
      </c>
      <c r="G9" s="51" t="s">
        <v>26</v>
      </c>
      <c r="H9" s="51" t="s">
        <v>33</v>
      </c>
      <c r="I9" s="51" t="s">
        <v>32</v>
      </c>
      <c r="J9" s="51" t="s">
        <v>34</v>
      </c>
      <c r="K9" s="51" t="s">
        <v>32</v>
      </c>
      <c r="L9" s="51" t="s">
        <v>34</v>
      </c>
    </row>
    <row r="10" spans="1:12" x14ac:dyDescent="0.35">
      <c r="A10" s="23" t="s">
        <v>37</v>
      </c>
      <c r="B10" s="23" t="s">
        <v>38</v>
      </c>
      <c r="C10" s="23"/>
      <c r="D10" s="23"/>
      <c r="E10" s="55" t="s">
        <v>35</v>
      </c>
      <c r="F10" s="55" t="s">
        <v>36</v>
      </c>
      <c r="G10" s="55" t="s">
        <v>35</v>
      </c>
      <c r="H10" s="55" t="s">
        <v>29</v>
      </c>
      <c r="I10" s="55" t="s">
        <v>35</v>
      </c>
      <c r="J10" s="55" t="s">
        <v>29</v>
      </c>
      <c r="K10" s="55" t="s">
        <v>35</v>
      </c>
      <c r="L10" s="55" t="s">
        <v>30</v>
      </c>
    </row>
    <row r="11" spans="1:12" x14ac:dyDescent="0.35">
      <c r="A11" s="17">
        <v>1</v>
      </c>
      <c r="B11" s="24"/>
      <c r="C11" s="22"/>
      <c r="D11" s="22"/>
      <c r="E11" s="22"/>
      <c r="F11" s="22"/>
    </row>
    <row r="12" spans="1:12" x14ac:dyDescent="0.35">
      <c r="A12" s="17">
        <f>A11+1</f>
        <v>2</v>
      </c>
      <c r="B12" s="16" t="s">
        <v>39</v>
      </c>
      <c r="D12" s="25">
        <f>'[3]Gas Lead'!D12</f>
        <v>0</v>
      </c>
      <c r="E12" s="26">
        <f>'[3]Gas Lead'!E12</f>
        <v>0</v>
      </c>
      <c r="F12" s="26">
        <f>'[3]Gas Lead'!F12</f>
        <v>0</v>
      </c>
      <c r="G12" s="26">
        <f>'[3]Gas Lead'!G12</f>
        <v>0</v>
      </c>
      <c r="H12" s="26">
        <f>'[3]Gas Lead'!H12</f>
        <v>0</v>
      </c>
      <c r="I12" s="26">
        <f>'[3]Gas Lead'!I12</f>
        <v>-214282.08999999988</v>
      </c>
      <c r="J12" s="26">
        <f>'[3]Gas Lead'!J12</f>
        <v>-214282.08999999988</v>
      </c>
      <c r="K12" s="26">
        <f>'[3]Gas Lead'!K12</f>
        <v>-455630.04000000015</v>
      </c>
      <c r="L12" s="26">
        <f>'[3]Gas Lead'!L12</f>
        <v>-669912.13</v>
      </c>
    </row>
    <row r="13" spans="1:12" x14ac:dyDescent="0.35">
      <c r="A13" s="17">
        <f t="shared" ref="A13:A38" si="0">A12+1</f>
        <v>3</v>
      </c>
      <c r="B13" s="16" t="s">
        <v>40</v>
      </c>
      <c r="D13" s="25">
        <f>'[3]Gas Lead'!D13</f>
        <v>0</v>
      </c>
      <c r="E13" s="26">
        <f>'[3]Gas Lead'!E13</f>
        <v>0</v>
      </c>
      <c r="F13" s="26">
        <f>'[3]Gas Lead'!F13</f>
        <v>0</v>
      </c>
      <c r="G13" s="26">
        <f>'[3]Gas Lead'!G13</f>
        <v>0</v>
      </c>
      <c r="H13" s="26">
        <f>'[3]Gas Lead'!H13</f>
        <v>0</v>
      </c>
      <c r="I13" s="26">
        <f>'[3]Gas Lead'!I13</f>
        <v>0</v>
      </c>
      <c r="J13" s="26">
        <f>'[3]Gas Lead'!J13</f>
        <v>0</v>
      </c>
      <c r="K13" s="26">
        <f>'[3]Gas Lead'!K13</f>
        <v>0</v>
      </c>
      <c r="L13" s="26">
        <f>'[3]Gas Lead'!L13</f>
        <v>0</v>
      </c>
    </row>
    <row r="14" spans="1:12" x14ac:dyDescent="0.35">
      <c r="A14" s="17">
        <f t="shared" si="0"/>
        <v>4</v>
      </c>
      <c r="B14" s="16" t="s">
        <v>41</v>
      </c>
      <c r="D14" s="25">
        <f>'[3]Gas Lead'!D14</f>
        <v>0</v>
      </c>
      <c r="E14" s="26">
        <f>'[3]Gas Lead'!E14</f>
        <v>0</v>
      </c>
      <c r="F14" s="26">
        <f>'[3]Gas Lead'!F14</f>
        <v>0</v>
      </c>
      <c r="G14" s="26">
        <f>'[3]Gas Lead'!G14</f>
        <v>0</v>
      </c>
      <c r="H14" s="26">
        <f>'[3]Gas Lead'!H14</f>
        <v>0</v>
      </c>
      <c r="I14" s="26">
        <f>'[3]Gas Lead'!I14</f>
        <v>0</v>
      </c>
      <c r="J14" s="26">
        <f>'[3]Gas Lead'!J14</f>
        <v>0</v>
      </c>
      <c r="K14" s="26">
        <f>'[3]Gas Lead'!K14</f>
        <v>0</v>
      </c>
      <c r="L14" s="26">
        <f>'[3]Gas Lead'!L14</f>
        <v>0</v>
      </c>
    </row>
    <row r="15" spans="1:12" x14ac:dyDescent="0.35">
      <c r="A15" s="17">
        <f t="shared" si="0"/>
        <v>5</v>
      </c>
      <c r="B15" s="16" t="s">
        <v>42</v>
      </c>
      <c r="D15" s="27">
        <f>'[3]Gas Lead'!D15</f>
        <v>0</v>
      </c>
      <c r="E15" s="28">
        <f>'[3]Gas Lead'!E15</f>
        <v>0</v>
      </c>
      <c r="F15" s="28">
        <f>'[3]Gas Lead'!F15</f>
        <v>0</v>
      </c>
      <c r="G15" s="28">
        <f>'[3]Gas Lead'!G15</f>
        <v>0</v>
      </c>
      <c r="H15" s="28">
        <f>'[3]Gas Lead'!H15</f>
        <v>0</v>
      </c>
      <c r="I15" s="28">
        <f>'[3]Gas Lead'!I15</f>
        <v>0</v>
      </c>
      <c r="J15" s="28">
        <f>'[3]Gas Lead'!J15</f>
        <v>0</v>
      </c>
      <c r="K15" s="28">
        <f>'[3]Gas Lead'!K15</f>
        <v>0</v>
      </c>
      <c r="L15" s="28">
        <f>'[3]Gas Lead'!L15</f>
        <v>0</v>
      </c>
    </row>
    <row r="16" spans="1:12" x14ac:dyDescent="0.35">
      <c r="A16" s="17">
        <f t="shared" si="0"/>
        <v>6</v>
      </c>
      <c r="B16" s="29" t="s">
        <v>48</v>
      </c>
      <c r="D16" s="30">
        <f>'[3]Gas Lead'!D16</f>
        <v>0</v>
      </c>
      <c r="E16" s="31">
        <f>'[3]Gas Lead'!E16</f>
        <v>0</v>
      </c>
      <c r="F16" s="31">
        <f>'[3]Gas Lead'!F16</f>
        <v>0</v>
      </c>
      <c r="G16" s="31">
        <f>'[3]Gas Lead'!G16</f>
        <v>0</v>
      </c>
      <c r="H16" s="31">
        <f>'[3]Gas Lead'!H16</f>
        <v>0</v>
      </c>
      <c r="I16" s="31">
        <f>'[3]Gas Lead'!I16</f>
        <v>-214282.08999999988</v>
      </c>
      <c r="J16" s="31">
        <f>'[3]Gas Lead'!J16</f>
        <v>-214282.08999999988</v>
      </c>
      <c r="K16" s="31">
        <f>'[3]Gas Lead'!K16</f>
        <v>-455630.04000000015</v>
      </c>
      <c r="L16" s="31">
        <f>'[3]Gas Lead'!L16</f>
        <v>-669912.13</v>
      </c>
    </row>
    <row r="17" spans="1:15" x14ac:dyDescent="0.35">
      <c r="A17" s="17">
        <f t="shared" si="0"/>
        <v>7</v>
      </c>
      <c r="B17" s="29" t="s">
        <v>49</v>
      </c>
      <c r="D17" s="30">
        <f>'[3]Gas Lead'!D17</f>
        <v>0</v>
      </c>
      <c r="E17" s="26">
        <f>'[3]Gas Lead'!E17</f>
        <v>0</v>
      </c>
      <c r="F17" s="31">
        <f>'[3]Gas Lead'!F17</f>
        <v>0</v>
      </c>
      <c r="G17" s="26">
        <f>'[3]Gas Lead'!G17</f>
        <v>0</v>
      </c>
      <c r="H17" s="31">
        <f>'[3]Gas Lead'!H17</f>
        <v>0</v>
      </c>
      <c r="I17" s="26">
        <f>'[3]Gas Lead'!I17</f>
        <v>0</v>
      </c>
      <c r="J17" s="31">
        <f>'[3]Gas Lead'!J17</f>
        <v>0</v>
      </c>
      <c r="K17" s="26">
        <f>'[3]Gas Lead'!K17</f>
        <v>0</v>
      </c>
      <c r="L17" s="31">
        <f>'[3]Gas Lead'!L17</f>
        <v>0</v>
      </c>
    </row>
    <row r="18" spans="1:15" x14ac:dyDescent="0.35">
      <c r="A18" s="17">
        <f t="shared" si="0"/>
        <v>8</v>
      </c>
      <c r="B18" s="29" t="s">
        <v>50</v>
      </c>
      <c r="D18" s="30">
        <f>'[3]Gas Lead'!D18</f>
        <v>0</v>
      </c>
      <c r="E18" s="26">
        <f>'[3]Gas Lead'!E18</f>
        <v>0</v>
      </c>
      <c r="F18" s="31">
        <f>'[3]Gas Lead'!F18</f>
        <v>0</v>
      </c>
      <c r="G18" s="26">
        <f>'[3]Gas Lead'!G18</f>
        <v>0</v>
      </c>
      <c r="H18" s="31">
        <f>'[3]Gas Lead'!H18</f>
        <v>0</v>
      </c>
      <c r="I18" s="26">
        <f>'[3]Gas Lead'!I18</f>
        <v>0</v>
      </c>
      <c r="J18" s="31">
        <f>'[3]Gas Lead'!J18</f>
        <v>0</v>
      </c>
      <c r="K18" s="26">
        <f>'[3]Gas Lead'!K18</f>
        <v>0</v>
      </c>
      <c r="L18" s="31">
        <f>'[3]Gas Lead'!L18</f>
        <v>0</v>
      </c>
    </row>
    <row r="19" spans="1:15" x14ac:dyDescent="0.35">
      <c r="A19" s="17">
        <f t="shared" si="0"/>
        <v>9</v>
      </c>
      <c r="B19" s="29" t="s">
        <v>51</v>
      </c>
      <c r="D19" s="27">
        <f>'[3]Gas Lead'!D19</f>
        <v>0</v>
      </c>
      <c r="E19" s="28">
        <f>'[3]Gas Lead'!E19</f>
        <v>0</v>
      </c>
      <c r="F19" s="28">
        <f>'[3]Gas Lead'!F19</f>
        <v>0</v>
      </c>
      <c r="G19" s="28">
        <f>'[3]Gas Lead'!G19</f>
        <v>0</v>
      </c>
      <c r="H19" s="28">
        <f>'[3]Gas Lead'!H19</f>
        <v>0</v>
      </c>
      <c r="I19" s="28">
        <f>'[3]Gas Lead'!I19</f>
        <v>0</v>
      </c>
      <c r="J19" s="28">
        <f>'[3]Gas Lead'!J19</f>
        <v>0</v>
      </c>
      <c r="K19" s="28">
        <f>'[3]Gas Lead'!K19</f>
        <v>0</v>
      </c>
      <c r="L19" s="28">
        <f>'[3]Gas Lead'!L19</f>
        <v>0</v>
      </c>
    </row>
    <row r="20" spans="1:15" x14ac:dyDescent="0.35">
      <c r="A20" s="17">
        <f t="shared" si="0"/>
        <v>10</v>
      </c>
      <c r="B20" s="29" t="s">
        <v>52</v>
      </c>
      <c r="D20" s="25">
        <f>'[3]Gas Lead'!D20</f>
        <v>0</v>
      </c>
      <c r="E20" s="26">
        <f>'[3]Gas Lead'!E20</f>
        <v>0</v>
      </c>
      <c r="F20" s="26">
        <f>'[3]Gas Lead'!F20</f>
        <v>0</v>
      </c>
      <c r="G20" s="26">
        <f>'[3]Gas Lead'!G20</f>
        <v>0</v>
      </c>
      <c r="H20" s="26">
        <f>'[3]Gas Lead'!H20</f>
        <v>0</v>
      </c>
      <c r="I20" s="26">
        <f>'[3]Gas Lead'!I20</f>
        <v>-214282.08999999988</v>
      </c>
      <c r="J20" s="26">
        <f>'[3]Gas Lead'!J20</f>
        <v>-214282.08999999988</v>
      </c>
      <c r="K20" s="26">
        <f>'[3]Gas Lead'!K20</f>
        <v>-455630.04000000015</v>
      </c>
      <c r="L20" s="26">
        <f>'[3]Gas Lead'!L20</f>
        <v>-669912.13</v>
      </c>
    </row>
    <row r="21" spans="1:15" x14ac:dyDescent="0.35">
      <c r="A21" s="17">
        <f t="shared" si="0"/>
        <v>11</v>
      </c>
      <c r="D21" s="25"/>
      <c r="E21" s="26"/>
      <c r="F21" s="26"/>
      <c r="G21" s="26"/>
      <c r="H21" s="26"/>
      <c r="I21" s="26"/>
      <c r="J21" s="26"/>
      <c r="K21" s="26"/>
      <c r="L21" s="26"/>
    </row>
    <row r="22" spans="1:15" x14ac:dyDescent="0.35">
      <c r="A22" s="17">
        <f t="shared" si="0"/>
        <v>12</v>
      </c>
      <c r="B22" s="16" t="s">
        <v>44</v>
      </c>
      <c r="D22" s="25">
        <f>'[3]Gas Lead'!D22</f>
        <v>0</v>
      </c>
      <c r="E22" s="26">
        <f>'[3]Gas Lead'!E22</f>
        <v>0</v>
      </c>
      <c r="F22" s="26">
        <f>'[3]Gas Lead'!F22</f>
        <v>0</v>
      </c>
      <c r="G22" s="26">
        <f>'[3]Gas Lead'!G22</f>
        <v>0</v>
      </c>
      <c r="H22" s="26">
        <f>'[3]Gas Lead'!H22</f>
        <v>0</v>
      </c>
      <c r="I22" s="26">
        <f>'[3]Gas Lead'!I22</f>
        <v>-214282.08999999988</v>
      </c>
      <c r="J22" s="26">
        <f>'[3]Gas Lead'!J22</f>
        <v>-214282.08999999988</v>
      </c>
      <c r="K22" s="26">
        <f>'[3]Gas Lead'!K22</f>
        <v>-455630.04000000015</v>
      </c>
      <c r="L22" s="26">
        <f>'[3]Gas Lead'!L22</f>
        <v>-669912.13</v>
      </c>
    </row>
    <row r="23" spans="1:15" x14ac:dyDescent="0.35">
      <c r="A23" s="17">
        <f t="shared" si="0"/>
        <v>13</v>
      </c>
      <c r="D23" s="25"/>
      <c r="E23" s="26"/>
      <c r="F23" s="26"/>
      <c r="G23" s="26"/>
      <c r="H23" s="26"/>
      <c r="I23" s="26"/>
      <c r="J23" s="26"/>
      <c r="K23" s="26"/>
      <c r="L23" s="26"/>
    </row>
    <row r="24" spans="1:15" x14ac:dyDescent="0.35">
      <c r="A24" s="17">
        <f t="shared" si="0"/>
        <v>14</v>
      </c>
      <c r="C24" s="32"/>
      <c r="D24" s="30"/>
      <c r="E24" s="31"/>
      <c r="F24" s="31"/>
      <c r="G24" s="31"/>
      <c r="H24" s="31"/>
      <c r="I24" s="31"/>
      <c r="J24" s="31"/>
      <c r="K24" s="31"/>
      <c r="L24" s="31"/>
    </row>
    <row r="25" spans="1:15" x14ac:dyDescent="0.35">
      <c r="A25" s="17">
        <f t="shared" si="0"/>
        <v>15</v>
      </c>
      <c r="B25" s="58" t="s">
        <v>45</v>
      </c>
      <c r="C25" s="32"/>
      <c r="D25" s="30">
        <f>'[3]Gas Lead'!D24</f>
        <v>0</v>
      </c>
      <c r="E25" s="31">
        <f>'[3]Gas Lead'!E24</f>
        <v>0</v>
      </c>
      <c r="F25" s="31">
        <f>'[3]Gas Lead'!F24</f>
        <v>0</v>
      </c>
      <c r="G25" s="31">
        <f>'[3]Gas Lead'!G24</f>
        <v>0</v>
      </c>
      <c r="H25" s="31">
        <f>'[3]Gas Lead'!H24</f>
        <v>0</v>
      </c>
      <c r="I25" s="31">
        <f>'[3]Gas Lead'!I24</f>
        <v>44999.238899999975</v>
      </c>
      <c r="J25" s="31">
        <f>'[3]Gas Lead'!J24</f>
        <v>44999.238899999975</v>
      </c>
      <c r="K25" s="31">
        <f>'[3]Gas Lead'!K24</f>
        <v>95682.308400000024</v>
      </c>
      <c r="L25" s="31">
        <f>'[3]Gas Lead'!L24</f>
        <v>140681.54730000001</v>
      </c>
    </row>
    <row r="26" spans="1:15" x14ac:dyDescent="0.35">
      <c r="A26" s="17">
        <f t="shared" si="0"/>
        <v>16</v>
      </c>
      <c r="B26" s="58" t="s">
        <v>76</v>
      </c>
      <c r="C26" s="32"/>
      <c r="D26" s="30">
        <f>'[3]Gas Lead'!D25</f>
        <v>0</v>
      </c>
      <c r="E26" s="31">
        <f>'[3]Gas Lead'!E25</f>
        <v>0</v>
      </c>
      <c r="F26" s="31">
        <f>'[3]Gas Lead'!F25</f>
        <v>0</v>
      </c>
      <c r="G26" s="31">
        <f>'[3]Gas Lead'!G25</f>
        <v>0</v>
      </c>
      <c r="H26" s="31">
        <f>'[3]Gas Lead'!H25</f>
        <v>0</v>
      </c>
      <c r="I26" s="31">
        <f>'[3]Gas Lead'!I25</f>
        <v>3663960.3320967015</v>
      </c>
      <c r="J26" s="31">
        <f>'[3]Gas Lead'!J25</f>
        <v>3663960.3320967015</v>
      </c>
      <c r="K26" s="31">
        <f>'[3]Gas Lead'!K25</f>
        <v>43486.4824282974</v>
      </c>
      <c r="L26" s="31">
        <f>'[3]Gas Lead'!L25</f>
        <v>3707446.8145249989</v>
      </c>
    </row>
    <row r="27" spans="1:15" x14ac:dyDescent="0.35">
      <c r="A27" s="17">
        <f t="shared" si="0"/>
        <v>17</v>
      </c>
      <c r="B27" s="58" t="s">
        <v>55</v>
      </c>
      <c r="C27" s="32"/>
      <c r="D27" s="33">
        <f>'[3]Gas Lead'!D26</f>
        <v>0</v>
      </c>
      <c r="E27" s="33">
        <f>'[3]Gas Lead'!E26</f>
        <v>0</v>
      </c>
      <c r="F27" s="33">
        <f>'[3]Gas Lead'!F26</f>
        <v>0</v>
      </c>
      <c r="G27" s="37">
        <f>'[3]Gas Lead'!G26</f>
        <v>0</v>
      </c>
      <c r="H27" s="37">
        <f>'[3]Gas Lead'!H26</f>
        <v>0</v>
      </c>
      <c r="I27" s="37">
        <f>'[3]Gas Lead'!I26</f>
        <v>3708959.5709967013</v>
      </c>
      <c r="J27" s="37">
        <f>'[3]Gas Lead'!J26</f>
        <v>3708959.5709967013</v>
      </c>
      <c r="K27" s="37">
        <f>'[3]Gas Lead'!K26</f>
        <v>139168.79082829744</v>
      </c>
      <c r="L27" s="37">
        <f>'[3]Gas Lead'!L26</f>
        <v>3848128.3618249991</v>
      </c>
    </row>
    <row r="28" spans="1:15" x14ac:dyDescent="0.35">
      <c r="A28" s="17">
        <f t="shared" si="0"/>
        <v>18</v>
      </c>
      <c r="D28" s="25"/>
      <c r="E28" s="26"/>
      <c r="F28" s="26"/>
      <c r="G28" s="26"/>
      <c r="H28" s="26"/>
      <c r="I28" s="26"/>
      <c r="J28" s="26"/>
      <c r="K28" s="26"/>
      <c r="L28" s="26"/>
    </row>
    <row r="29" spans="1:15" ht="15" thickBot="1" x14ac:dyDescent="0.4">
      <c r="A29" s="17">
        <f t="shared" si="0"/>
        <v>19</v>
      </c>
      <c r="B29" s="16" t="s">
        <v>46</v>
      </c>
      <c r="D29" s="34">
        <f>'[3]Gas Lead'!D28</f>
        <v>0</v>
      </c>
      <c r="E29" s="35">
        <f>'[3]Gas Lead'!E28</f>
        <v>0</v>
      </c>
      <c r="F29" s="35">
        <f>'[3]Gas Lead'!F28</f>
        <v>0</v>
      </c>
      <c r="G29" s="35">
        <f>'[3]Gas Lead'!G28</f>
        <v>0</v>
      </c>
      <c r="H29" s="35">
        <f>'[3]Gas Lead'!H28</f>
        <v>0</v>
      </c>
      <c r="I29" s="35">
        <f>'[3]Gas Lead'!I28</f>
        <v>-3494677.4809967014</v>
      </c>
      <c r="J29" s="35">
        <f>'[3]Gas Lead'!J28</f>
        <v>-3494677.4809967014</v>
      </c>
      <c r="K29" s="35">
        <f>'[3]Gas Lead'!K28</f>
        <v>316461.24917170272</v>
      </c>
      <c r="L29" s="35">
        <f>'[3]Gas Lead'!L28</f>
        <v>-3178216.2318249992</v>
      </c>
    </row>
    <row r="30" spans="1:15" ht="15" thickTop="1" x14ac:dyDescent="0.35">
      <c r="A30" s="17">
        <f t="shared" si="0"/>
        <v>20</v>
      </c>
      <c r="D30" s="25"/>
      <c r="E30" s="26"/>
      <c r="F30" s="26"/>
      <c r="G30" s="26"/>
      <c r="H30" s="26"/>
      <c r="I30" s="26"/>
      <c r="J30" s="26"/>
      <c r="K30" s="26"/>
      <c r="L30" s="26"/>
    </row>
    <row r="31" spans="1:15" x14ac:dyDescent="0.35">
      <c r="A31" s="17">
        <f t="shared" si="0"/>
        <v>21</v>
      </c>
      <c r="B31" s="29" t="s">
        <v>53</v>
      </c>
      <c r="D31" s="25">
        <f>'[3]Gas Lead'!D30</f>
        <v>0</v>
      </c>
      <c r="E31" s="26">
        <f>'[3]Gas Lead'!E30</f>
        <v>0</v>
      </c>
      <c r="F31" s="26">
        <f>'[3]Gas Lead'!F30</f>
        <v>0</v>
      </c>
      <c r="G31" s="26">
        <f>'[3]Gas Lead'!G30</f>
        <v>0</v>
      </c>
      <c r="H31" s="26">
        <f>'[3]Gas Lead'!H30</f>
        <v>0</v>
      </c>
      <c r="I31" s="26">
        <f>'[3]Gas Lead'!I30</f>
        <v>0</v>
      </c>
      <c r="J31" s="26">
        <f>'[3]Gas Lead'!J30</f>
        <v>0</v>
      </c>
      <c r="K31" s="26">
        <f>'[3]Gas Lead'!K30</f>
        <v>0</v>
      </c>
      <c r="L31" s="26">
        <f>'[3]Gas Lead'!L30</f>
        <v>0</v>
      </c>
    </row>
    <row r="32" spans="1:15" x14ac:dyDescent="0.35">
      <c r="A32" s="17">
        <f t="shared" si="0"/>
        <v>22</v>
      </c>
      <c r="B32" t="s">
        <v>77</v>
      </c>
      <c r="D32" s="25">
        <f>'[3]Gas Lead'!D31</f>
        <v>0</v>
      </c>
      <c r="E32" s="26">
        <f>'[3]Gas Lead'!E31</f>
        <v>0</v>
      </c>
      <c r="F32" s="26">
        <f>'[3]Gas Lead'!F31</f>
        <v>0</v>
      </c>
      <c r="G32" s="26">
        <f>'[3]Gas Lead'!G31</f>
        <v>0</v>
      </c>
      <c r="H32" s="26">
        <f>'[3]Gas Lead'!H31</f>
        <v>0</v>
      </c>
      <c r="I32" s="26">
        <f>'[3]Gas Lead'!I31</f>
        <v>68041.709999999992</v>
      </c>
      <c r="J32" s="26">
        <f>'[3]Gas Lead'!J31</f>
        <v>68041.709999999992</v>
      </c>
      <c r="K32" s="26">
        <f>'[3]Gas Lead'!K31</f>
        <v>442097.11</v>
      </c>
      <c r="L32" s="26">
        <f>'[3]Gas Lead'!L31</f>
        <v>510138.82</v>
      </c>
      <c r="O32" s="36"/>
    </row>
    <row r="33" spans="1:12" x14ac:dyDescent="0.35">
      <c r="A33" s="17">
        <f t="shared" si="0"/>
        <v>23</v>
      </c>
      <c r="B33" t="s">
        <v>62</v>
      </c>
      <c r="D33" s="30">
        <f>'[3]Gas Lead'!D32</f>
        <v>0</v>
      </c>
      <c r="E33" s="31">
        <f>'[3]Gas Lead'!E32</f>
        <v>0</v>
      </c>
      <c r="F33" s="31">
        <f>'[3]Gas Lead'!F32</f>
        <v>0</v>
      </c>
      <c r="G33" s="31">
        <f>'[3]Gas Lead'!G32</f>
        <v>0</v>
      </c>
      <c r="H33" s="31">
        <f>'[3]Gas Lead'!H32</f>
        <v>0</v>
      </c>
      <c r="I33" s="31">
        <f>'[3]Gas Lead'!I32</f>
        <v>-7274793.0995210409</v>
      </c>
      <c r="J33" s="31">
        <f>'[3]Gas Lead'!J32</f>
        <v>-7274793.0995210409</v>
      </c>
      <c r="K33" s="31">
        <f>'[3]Gas Lead'!K32</f>
        <v>-18379248.085825503</v>
      </c>
      <c r="L33" s="31">
        <f>'[3]Gas Lead'!L32</f>
        <v>-25654041.185346544</v>
      </c>
    </row>
    <row r="34" spans="1:12" x14ac:dyDescent="0.35">
      <c r="A34" s="17">
        <f t="shared" si="0"/>
        <v>24</v>
      </c>
      <c r="B34" s="29" t="s">
        <v>54</v>
      </c>
      <c r="D34" s="33">
        <f>'[3]Gas Lead'!D33</f>
        <v>0</v>
      </c>
      <c r="E34" s="37">
        <f>'[3]Gas Lead'!E33</f>
        <v>0</v>
      </c>
      <c r="F34" s="37">
        <f>'[3]Gas Lead'!F33</f>
        <v>0</v>
      </c>
      <c r="G34" s="37">
        <f>'[3]Gas Lead'!G33</f>
        <v>0</v>
      </c>
      <c r="H34" s="37">
        <f>'[3]Gas Lead'!H33</f>
        <v>0</v>
      </c>
      <c r="I34" s="37">
        <f>'[3]Gas Lead'!I33</f>
        <v>-7206751.389521041</v>
      </c>
      <c r="J34" s="37">
        <f>'[3]Gas Lead'!J33</f>
        <v>-7206751.389521041</v>
      </c>
      <c r="K34" s="37">
        <f>'[3]Gas Lead'!K33</f>
        <v>-17937150.975825503</v>
      </c>
      <c r="L34" s="37">
        <f>'[3]Gas Lead'!L33</f>
        <v>-25143902.365346543</v>
      </c>
    </row>
    <row r="35" spans="1:12" x14ac:dyDescent="0.35">
      <c r="A35" s="17">
        <f t="shared" si="0"/>
        <v>25</v>
      </c>
      <c r="D35" s="25"/>
      <c r="E35" s="25"/>
      <c r="F35" s="25"/>
      <c r="G35" s="25"/>
      <c r="H35" s="25"/>
      <c r="I35" s="25"/>
      <c r="J35" s="25"/>
      <c r="K35" s="25"/>
      <c r="L35" s="25"/>
    </row>
    <row r="36" spans="1:12" x14ac:dyDescent="0.35">
      <c r="A36" s="17">
        <f t="shared" si="0"/>
        <v>26</v>
      </c>
      <c r="D36" s="25"/>
      <c r="E36" s="25"/>
      <c r="F36" s="25"/>
      <c r="G36" s="25"/>
      <c r="H36" s="25"/>
      <c r="I36" s="25"/>
      <c r="J36" s="25"/>
      <c r="K36" s="25"/>
      <c r="L36" s="25"/>
    </row>
    <row r="37" spans="1:12" x14ac:dyDescent="0.35">
      <c r="A37" s="17">
        <f t="shared" si="0"/>
        <v>27</v>
      </c>
      <c r="B37" s="29" t="s">
        <v>66</v>
      </c>
      <c r="C37" s="38" t="s">
        <v>67</v>
      </c>
      <c r="D37" s="39"/>
      <c r="E37" s="41">
        <f>'[3]Gas Lead'!$E$38</f>
        <v>0.34549999999999997</v>
      </c>
      <c r="F37" s="40"/>
      <c r="G37" s="25"/>
      <c r="H37" s="25"/>
      <c r="I37" s="25"/>
      <c r="J37" s="25"/>
      <c r="K37" s="25"/>
      <c r="L37" s="25"/>
    </row>
    <row r="38" spans="1:12" x14ac:dyDescent="0.35">
      <c r="A38" s="17">
        <f t="shared" si="0"/>
        <v>28</v>
      </c>
      <c r="C38" s="38" t="s">
        <v>68</v>
      </c>
      <c r="D38" s="39"/>
      <c r="E38" s="41">
        <f>'[3]Gas Lead'!$E$39</f>
        <v>0.65449999999999997</v>
      </c>
      <c r="F38" s="40"/>
      <c r="G38" s="25"/>
      <c r="H38" s="25"/>
      <c r="I38" s="25"/>
      <c r="J38" s="25"/>
      <c r="K38" s="25"/>
      <c r="L38" s="25"/>
    </row>
    <row r="39" spans="1:12" x14ac:dyDescent="0.35">
      <c r="D39" s="25"/>
      <c r="E39" s="25"/>
      <c r="F39" s="25"/>
      <c r="G39" s="25"/>
      <c r="H39" s="25"/>
      <c r="I39" s="25"/>
      <c r="J39" s="25"/>
      <c r="K39" s="25"/>
      <c r="L39" s="25"/>
    </row>
    <row r="40" spans="1:12" x14ac:dyDescent="0.35">
      <c r="D40" s="26"/>
      <c r="E40" s="26"/>
      <c r="F40" s="26"/>
      <c r="G40" s="26"/>
      <c r="H40" s="26"/>
      <c r="I40" s="26"/>
      <c r="J40" s="26"/>
      <c r="K40" s="26"/>
      <c r="L40" s="26"/>
    </row>
    <row r="42" spans="1:12" x14ac:dyDescent="0.35">
      <c r="E42" s="25"/>
      <c r="F42" s="25"/>
      <c r="G42" s="25"/>
      <c r="H42" s="25"/>
      <c r="I42" s="25"/>
      <c r="J42" s="25"/>
      <c r="K42" s="25"/>
      <c r="L42" s="25"/>
    </row>
    <row r="44" spans="1:12" x14ac:dyDescent="0.35">
      <c r="I44" s="25"/>
      <c r="K44" s="25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5E0442-5F69-40B8-8B0D-CAD7DD7B22B4}"/>
</file>

<file path=customXml/itemProps2.xml><?xml version="1.0" encoding="utf-8"?>
<ds:datastoreItem xmlns:ds="http://schemas.openxmlformats.org/officeDocument/2006/customXml" ds:itemID="{FF334E78-F475-4BA8-890C-E17391A29602}"/>
</file>

<file path=customXml/itemProps3.xml><?xml version="1.0" encoding="utf-8"?>
<ds:datastoreItem xmlns:ds="http://schemas.openxmlformats.org/officeDocument/2006/customXml" ds:itemID="{421538A9-5779-4707-A803-E0C9D5E25D1A}"/>
</file>

<file path=customXml/itemProps4.xml><?xml version="1.0" encoding="utf-8"?>
<ds:datastoreItem xmlns:ds="http://schemas.openxmlformats.org/officeDocument/2006/customXml" ds:itemID="{4D2A3540-F66C-41FD-9CE8-DC597BD21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SEF-42 Summary</vt:lpstr>
      <vt:lpstr>SEF-42 Plant Prov Proforma</vt:lpstr>
      <vt:lpstr>SEF-42 Retirements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Pham, Linh</cp:lastModifiedBy>
  <cp:lastPrinted>2022-01-22T19:56:50Z</cp:lastPrinted>
  <dcterms:created xsi:type="dcterms:W3CDTF">2022-01-18T23:29:11Z</dcterms:created>
  <dcterms:modified xsi:type="dcterms:W3CDTF">2024-09-13T17:27:41Z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