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80" windowHeight="11796"/>
  </bookViews>
  <sheets>
    <sheet name="Attach 4.2 - CONF" sheetId="1" r:id="rId1"/>
    <sheet name="Pre-tax Calc" sheetId="2" r:id="rId2"/>
  </sheets>
  <definedNames>
    <definedName name="_xlnm.Print_Area" localSheetId="0">'Attach 4.2 - CONF'!$A$1:$K$58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13" i="2" l="1"/>
  <c r="F8" i="2" s="1"/>
  <c r="B10" i="2"/>
  <c r="D9" i="2"/>
  <c r="D8" i="2"/>
  <c r="D7" i="2"/>
  <c r="D10" i="2" l="1"/>
  <c r="F9" i="2"/>
  <c r="H9" i="2" s="1"/>
  <c r="H8" i="2"/>
  <c r="H7" i="2"/>
  <c r="H10" i="2" l="1"/>
  <c r="D45" i="1" s="1"/>
  <c r="D44" i="1" l="1"/>
</calcChain>
</file>

<file path=xl/sharedStrings.xml><?xml version="1.0" encoding="utf-8"?>
<sst xmlns="http://schemas.openxmlformats.org/spreadsheetml/2006/main" count="112" uniqueCount="103">
  <si>
    <t>CONFIDENTIAL</t>
  </si>
  <si>
    <t>Plant Revenue Requirement</t>
  </si>
  <si>
    <t>1</t>
  </si>
  <si>
    <t>2</t>
  </si>
  <si>
    <t>3</t>
  </si>
  <si>
    <t>4</t>
  </si>
  <si>
    <t xml:space="preserve">   Net Rate Base</t>
  </si>
  <si>
    <t>5</t>
  </si>
  <si>
    <t xml:space="preserve">   Pre-Tax Rate of Return</t>
  </si>
  <si>
    <t>6</t>
  </si>
  <si>
    <t xml:space="preserve">   Pre-Tax Return on Rate Base</t>
  </si>
  <si>
    <t>7</t>
  </si>
  <si>
    <t>8</t>
  </si>
  <si>
    <t>9</t>
  </si>
  <si>
    <t>10</t>
  </si>
  <si>
    <t>11</t>
  </si>
  <si>
    <t>12</t>
  </si>
  <si>
    <t>Total Revenue Requirement Costs</t>
  </si>
  <si>
    <t>(a)</t>
  </si>
  <si>
    <t>(b)</t>
  </si>
  <si>
    <t>(c)</t>
  </si>
  <si>
    <t>(d)</t>
  </si>
  <si>
    <t>Total 
Company</t>
  </si>
  <si>
    <t>Factor</t>
  </si>
  <si>
    <t>Factor %</t>
  </si>
  <si>
    <t>SG</t>
  </si>
  <si>
    <t>GPS</t>
  </si>
  <si>
    <t>Line No.</t>
  </si>
  <si>
    <t>Reference</t>
  </si>
  <si>
    <t>sum of lines 1-3</t>
  </si>
  <si>
    <t>line 4 * line 5</t>
  </si>
  <si>
    <t>Production Tax Credits</t>
  </si>
  <si>
    <t xml:space="preserve">   Production Tax Credits</t>
  </si>
  <si>
    <t xml:space="preserve">   Gross Up</t>
  </si>
  <si>
    <t xml:space="preserve">   Total Production Tax Credit</t>
  </si>
  <si>
    <t>Rev. Reqt. Before Revenue Gross-up</t>
  </si>
  <si>
    <t xml:space="preserve">   Resource Supplier Tax</t>
  </si>
  <si>
    <t>Total Revenue Requirement</t>
  </si>
  <si>
    <t>Federal/State Combined Tax Rate</t>
  </si>
  <si>
    <t>Net to Gross Bump up Factor = (1/(1-tax rate))</t>
  </si>
  <si>
    <t>Capital</t>
  </si>
  <si>
    <t>Pretax Return</t>
  </si>
  <si>
    <t>Footnotes:</t>
  </si>
  <si>
    <t>Pre-Tax</t>
  </si>
  <si>
    <t>Embedded</t>
  </si>
  <si>
    <t>Weighted</t>
  </si>
  <si>
    <t>Revenue</t>
  </si>
  <si>
    <t>Structure</t>
  </si>
  <si>
    <t>Cost</t>
  </si>
  <si>
    <t>Bump-up</t>
  </si>
  <si>
    <t>Requirement</t>
  </si>
  <si>
    <t>Debt</t>
  </si>
  <si>
    <t>Preferred</t>
  </si>
  <si>
    <t>Common</t>
  </si>
  <si>
    <t>Total</t>
  </si>
  <si>
    <t>Merged Effective Tax Rate</t>
  </si>
  <si>
    <t>Pre-Tax Bump-up Factor</t>
  </si>
  <si>
    <t>Capital Costs</t>
  </si>
  <si>
    <t>See Pre-tax Calc</t>
  </si>
  <si>
    <t>line 25</t>
  </si>
  <si>
    <t>13</t>
  </si>
  <si>
    <t>14</t>
  </si>
  <si>
    <t>line 15 + line 16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</si>
  <si>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</si>
  <si>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</si>
  <si>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</si>
  <si>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</si>
  <si>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</si>
  <si>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</si>
  <si>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</si>
  <si>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</si>
  <si>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</si>
  <si>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</si>
  <si>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</si>
  <si>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</si>
  <si>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</si>
  <si>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sum of lines 18-22</t>
  </si>
  <si>
    <t>15</t>
  </si>
  <si>
    <t>PacifiCorp</t>
  </si>
  <si>
    <t>Washington General Rate Case - June 2019</t>
  </si>
  <si>
    <t>$ dollars</t>
  </si>
  <si>
    <t xml:space="preserve">   Depreciation Reserve</t>
  </si>
  <si>
    <t xml:space="preserve">   Accumulated DIT Balance</t>
  </si>
  <si>
    <t xml:space="preserve">   Depreciation Expense</t>
  </si>
  <si>
    <t xml:space="preserve">   Deferred Income Tax Expense</t>
  </si>
  <si>
    <r>
      <t xml:space="preserve">   Property Taxes</t>
    </r>
    <r>
      <rPr>
        <vertAlign val="superscript"/>
        <sz val="10"/>
        <color theme="1"/>
        <rFont val="Arial"/>
        <family val="2"/>
      </rPr>
      <t>1</t>
    </r>
  </si>
  <si>
    <t>WA GPS Factor GRC</t>
  </si>
  <si>
    <t>WA SG Factor GRC</t>
  </si>
  <si>
    <t xml:space="preserve">   Net Power Cost</t>
  </si>
  <si>
    <t xml:space="preserve">   WUTC Regulatory Fee</t>
  </si>
  <si>
    <t xml:space="preserve">   Revenue Tax</t>
  </si>
  <si>
    <t>1) The Washington rate case calculates property tax on a total company forecast level. See adjustment 7.2 - Property Tax Expense</t>
  </si>
  <si>
    <t>Washington Allocated</t>
  </si>
  <si>
    <t xml:space="preserve">   Operation and Maintenance Expense</t>
  </si>
  <si>
    <t>sum of lines 6-13</t>
  </si>
  <si>
    <t>line 14 + line 17</t>
  </si>
  <si>
    <t>TB Flats Wind</t>
  </si>
  <si>
    <t xml:space="preserve">   Uncollectible Accounts</t>
  </si>
  <si>
    <t>December 2020</t>
  </si>
  <si>
    <t>WA</t>
  </si>
  <si>
    <t>WA Bench Request 4.2 -TB Flats Wind</t>
  </si>
  <si>
    <t>REDACTED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</si>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</sst>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17" fontId="2" fillId="0" borderId="5" xfId="0" applyNumberFormat="1" applyFont="1" applyFill="1" applyBorder="1" applyAlignment="1">
      <alignment horizontal="centerContinuous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7" fontId="2" fillId="0" borderId="5" xfId="0" applyNumberFormat="1" applyFont="1" applyFill="1" applyBorder="1" applyAlignment="1">
      <alignment horizontal="center" wrapText="1"/>
    </xf>
    <xf numFmtId="49" fontId="0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5" fillId="0" borderId="0" xfId="5" applyFont="1" applyFill="1" applyAlignment="1">
      <alignment horizontal="left"/>
    </xf>
    <xf numFmtId="0" fontId="0" fillId="0" borderId="0" xfId="0" applyFont="1"/>
    <xf numFmtId="10" fontId="3" fillId="0" borderId="0" xfId="3" applyNumberFormat="1" applyFont="1"/>
    <xf numFmtId="166" fontId="3" fillId="0" borderId="0" xfId="3" applyNumberFormat="1" applyFont="1"/>
    <xf numFmtId="10" fontId="3" fillId="0" borderId="1" xfId="3" applyNumberFormat="1" applyFont="1" applyBorder="1"/>
    <xf numFmtId="166" fontId="3" fillId="0" borderId="1" xfId="3" applyNumberFormat="1" applyFont="1" applyBorder="1"/>
    <xf numFmtId="166" fontId="3" fillId="0" borderId="0" xfId="6" applyNumberFormat="1" applyFont="1" applyFill="1" applyBorder="1"/>
    <xf numFmtId="0" fontId="6" fillId="0" borderId="0" xfId="0" applyFont="1"/>
    <xf numFmtId="0" fontId="5" fillId="0" borderId="0" xfId="0" applyFont="1"/>
    <xf numFmtId="49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9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6" xfId="0" applyFont="1" applyFill="1" applyBorder="1"/>
    <xf numFmtId="49" fontId="5" fillId="0" borderId="0" xfId="0" quotePrefix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/>
    <xf numFmtId="49" fontId="5" fillId="0" borderId="0" xfId="0" applyNumberFormat="1" applyFont="1" applyFill="1" applyAlignment="1">
      <alignment horizontal="center"/>
    </xf>
    <xf numFmtId="165" fontId="5" fillId="0" borderId="0" xfId="1" applyNumberFormat="1" applyFont="1" applyFill="1" applyBorder="1"/>
    <xf numFmtId="10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0" fontId="5" fillId="0" borderId="0" xfId="3" applyNumberFormat="1" applyFont="1" applyFill="1" applyBorder="1"/>
    <xf numFmtId="166" fontId="5" fillId="0" borderId="0" xfId="0" applyNumberFormat="1" applyFont="1" applyFill="1"/>
    <xf numFmtId="167" fontId="5" fillId="0" borderId="0" xfId="0" applyNumberFormat="1" applyFont="1" applyFill="1"/>
    <xf numFmtId="166" fontId="5" fillId="0" borderId="0" xfId="1" applyNumberFormat="1" applyFont="1" applyFill="1" applyBorder="1"/>
    <xf numFmtId="164" fontId="5" fillId="0" borderId="0" xfId="1" applyNumberFormat="1" applyFont="1" applyFill="1" applyBorder="1"/>
    <xf numFmtId="10" fontId="5" fillId="0" borderId="0" xfId="3" applyNumberFormat="1" applyFont="1" applyFill="1"/>
    <xf numFmtId="0" fontId="5" fillId="0" borderId="0" xfId="2" applyFont="1" applyFill="1"/>
    <xf numFmtId="49" fontId="3" fillId="0" borderId="0" xfId="0" applyNumberFormat="1" applyFont="1" applyFill="1"/>
    <xf numFmtId="10" fontId="5" fillId="0" borderId="0" xfId="4" applyNumberFormat="1" applyFont="1" applyFill="1" applyAlignment="1">
      <alignment horizontal="right"/>
    </xf>
    <xf numFmtId="0" fontId="3" fillId="0" borderId="0" xfId="0" applyFont="1" applyFill="1"/>
    <xf numFmtId="49" fontId="3" fillId="0" borderId="0" xfId="0" applyNumberFormat="1" applyFont="1" applyAlignment="1"/>
    <xf numFmtId="10" fontId="3" fillId="0" borderId="0" xfId="3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/>
    <xf numFmtId="166" fontId="5" fillId="0" borderId="0" xfId="0" applyNumberFormat="1" applyFont="1"/>
    <xf numFmtId="0" fontId="6" fillId="0" borderId="0" xfId="0" applyFont="1" applyFill="1"/>
    <xf numFmtId="0" fontId="2" fillId="0" borderId="0" xfId="0" applyFont="1"/>
    <xf numFmtId="43" fontId="5" fillId="0" borderId="0" xfId="0" applyNumberFormat="1" applyFont="1" applyFill="1"/>
    <xf numFmtId="43" fontId="5" fillId="0" borderId="0" xfId="0" applyNumberFormat="1" applyFont="1" applyFill="1" applyBorder="1"/>
    <xf numFmtId="0" fontId="8" fillId="0" borderId="0" xfId="0" applyFont="1"/>
    <xf numFmtId="0" fontId="6" fillId="0" borderId="0" xfId="0" applyFont="1" applyFill="1" applyAlignment="1">
      <alignment horizontal="center"/>
    </xf>
    <xf numFmtId="17" fontId="2" fillId="0" borderId="2" xfId="0" quotePrefix="1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17" fontId="2" fillId="0" borderId="4" xfId="0" applyNumberFormat="1" applyFont="1" applyFill="1" applyBorder="1" applyAlignment="1">
      <alignment horizontal="center"/>
    </xf>
    <xf numFmtId="164" fontId="5" fillId="2" borderId="6" xfId="1" applyNumberFormat="1" applyFont="1" applyFill="1" applyBorder="1"/>
    <xf numFmtId="164" fontId="5" fillId="2" borderId="7" xfId="1" applyNumberFormat="1" applyFont="1" applyFill="1" applyBorder="1"/>
    <xf numFmtId="164" fontId="6" fillId="2" borderId="6" xfId="1" applyNumberFormat="1" applyFont="1" applyFill="1" applyBorder="1"/>
    <xf numFmtId="166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2" fillId="2" borderId="5" xfId="0" applyNumberFormat="1" applyFont="1" applyFill="1" applyBorder="1"/>
    <xf numFmtId="164" fontId="6" fillId="2" borderId="8" xfId="1" applyNumberFormat="1" applyFont="1" applyFill="1" applyBorder="1"/>
    <xf numFmtId="164" fontId="5" fillId="2" borderId="8" xfId="0" applyNumberFormat="1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2" fillId="2" borderId="9" xfId="0" applyNumberFormat="1" applyFont="1" applyFill="1" applyBorder="1"/>
  </cellXfs>
  <cellStyles count="7">
    <cellStyle name="Comma" xfId="1" builtinId="3"/>
    <cellStyle name="Normal" xfId="0" builtinId="0"/>
    <cellStyle name="Normal 11 2 2" xfId="2"/>
    <cellStyle name="Normal 11 34" xfId="5"/>
    <cellStyle name="Percent" xfId="6" builtinId="5"/>
    <cellStyle name="Percent 2 2 2" xfId="3"/>
    <cellStyle name="Percent 4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1"/>
  <sheetViews>
    <sheetView tabSelected="1" zoomScaleNormal="100" zoomScaleSheetLayoutView="80" workbookViewId="0">
      <selection activeCell="G40" sqref="G40"/>
    </sheetView>
  </sheetViews>
  <sheetFormatPr defaultRowHeight="14.4"/>
  <cols>
    <col min="1" max="1" width="5.5546875" customWidth="1"/>
    <col min="2" max="2" width="41.88671875" customWidth="1"/>
    <col min="3" max="3" width="16.33203125" bestFit="1" customWidth="1"/>
    <col min="4" max="4" width="14" bestFit="1" customWidth="1"/>
    <col min="5" max="5" width="11.88671875" bestFit="1" customWidth="1"/>
    <col min="6" max="6" width="10.33203125" bestFit="1" customWidth="1"/>
    <col min="7" max="7" width="12" customWidth="1"/>
  </cols>
  <sheetData>
    <row r="1" spans="1:7">
      <c r="A1" s="18" t="s">
        <v>78</v>
      </c>
      <c r="B1" s="19"/>
      <c r="C1" s="19" t="s">
        <v>101</v>
      </c>
      <c r="D1" s="19"/>
      <c r="E1" s="19"/>
      <c r="F1" s="19"/>
      <c r="G1" s="19"/>
    </row>
    <row r="2" spans="1:7">
      <c r="A2" s="18" t="s">
        <v>79</v>
      </c>
      <c r="B2" s="19"/>
      <c r="C2" s="19"/>
      <c r="D2" s="19"/>
      <c r="E2" s="19"/>
      <c r="F2" s="19"/>
      <c r="G2" s="19"/>
    </row>
    <row r="3" spans="1:7">
      <c r="A3" s="18" t="s">
        <v>100</v>
      </c>
      <c r="B3" s="19"/>
      <c r="C3" s="19"/>
      <c r="D3" s="19"/>
      <c r="E3" s="19"/>
      <c r="F3" s="19"/>
      <c r="G3" s="19"/>
    </row>
    <row r="4" spans="1:7">
      <c r="A4" s="53" t="s">
        <v>0</v>
      </c>
      <c r="B4" s="19"/>
      <c r="C4" s="19"/>
      <c r="D4" s="19"/>
      <c r="E4" s="19"/>
      <c r="F4" s="19"/>
      <c r="G4" s="19"/>
    </row>
    <row r="5" spans="1:7">
      <c r="A5" s="56" t="s">
        <v>80</v>
      </c>
      <c r="B5" s="19"/>
      <c r="C5" s="19"/>
      <c r="D5" s="19"/>
      <c r="E5" s="19"/>
      <c r="F5" s="19"/>
      <c r="G5" s="19"/>
    </row>
    <row r="6" spans="1:7">
      <c r="A6" s="20"/>
      <c r="B6" s="8"/>
      <c r="C6" s="21"/>
      <c r="D6" s="57" t="s">
        <v>96</v>
      </c>
      <c r="E6" s="57"/>
      <c r="F6" s="57"/>
      <c r="G6" s="57"/>
    </row>
    <row r="7" spans="1:7">
      <c r="A7" s="20"/>
      <c r="B7" s="8"/>
      <c r="C7" s="21"/>
      <c r="D7" s="21"/>
      <c r="E7" s="22"/>
      <c r="F7" s="23"/>
      <c r="G7" s="21"/>
    </row>
    <row r="8" spans="1:7">
      <c r="A8" s="20"/>
      <c r="B8" s="8"/>
      <c r="C8" s="8"/>
      <c r="D8" s="1" t="s">
        <v>18</v>
      </c>
      <c r="E8" s="2" t="s">
        <v>19</v>
      </c>
      <c r="F8" s="2" t="s">
        <v>20</v>
      </c>
      <c r="G8" s="1" t="s">
        <v>21</v>
      </c>
    </row>
    <row r="9" spans="1:7">
      <c r="A9" s="20"/>
      <c r="B9" s="9"/>
      <c r="C9" s="9"/>
      <c r="D9" s="58" t="s">
        <v>98</v>
      </c>
      <c r="E9" s="59"/>
      <c r="F9" s="59"/>
      <c r="G9" s="60"/>
    </row>
    <row r="10" spans="1:7" ht="27">
      <c r="A10" s="24" t="s">
        <v>27</v>
      </c>
      <c r="B10" s="25"/>
      <c r="C10" s="26" t="s">
        <v>28</v>
      </c>
      <c r="D10" s="3" t="s">
        <v>22</v>
      </c>
      <c r="E10" s="4" t="s">
        <v>23</v>
      </c>
      <c r="F10" s="4" t="s">
        <v>24</v>
      </c>
      <c r="G10" s="6" t="s">
        <v>92</v>
      </c>
    </row>
    <row r="11" spans="1:7">
      <c r="A11" s="20"/>
      <c r="B11" s="8" t="s">
        <v>1</v>
      </c>
      <c r="C11" s="8"/>
      <c r="D11" s="27"/>
      <c r="E11" s="22"/>
      <c r="F11" s="23"/>
      <c r="G11" s="27"/>
    </row>
    <row r="12" spans="1:7">
      <c r="A12" s="28" t="s">
        <v>2</v>
      </c>
      <c r="B12" s="21" t="s">
        <v>57</v>
      </c>
      <c r="C12" s="25"/>
      <c r="D12" s="61"/>
      <c r="E12" s="29" t="s">
        <v>25</v>
      </c>
      <c r="F12" s="30">
        <v>7.8111041399714837E-2</v>
      </c>
      <c r="G12" s="61"/>
    </row>
    <row r="13" spans="1:7">
      <c r="A13" s="31" t="s">
        <v>3</v>
      </c>
      <c r="B13" s="21" t="s">
        <v>81</v>
      </c>
      <c r="C13" s="21"/>
      <c r="D13" s="61"/>
      <c r="E13" s="29" t="s">
        <v>25</v>
      </c>
      <c r="F13" s="30">
        <v>7.8111041399714837E-2</v>
      </c>
      <c r="G13" s="61"/>
    </row>
    <row r="14" spans="1:7">
      <c r="A14" s="31" t="s">
        <v>4</v>
      </c>
      <c r="B14" s="21" t="s">
        <v>82</v>
      </c>
      <c r="C14" s="25"/>
      <c r="D14" s="62"/>
      <c r="E14" s="29" t="s">
        <v>25</v>
      </c>
      <c r="F14" s="30">
        <v>7.8111041399714837E-2</v>
      </c>
      <c r="G14" s="61"/>
    </row>
    <row r="15" spans="1:7">
      <c r="A15" s="31" t="s">
        <v>5</v>
      </c>
      <c r="B15" s="52" t="s">
        <v>6</v>
      </c>
      <c r="C15" s="21" t="s">
        <v>29</v>
      </c>
      <c r="D15" s="63"/>
      <c r="E15" s="29"/>
      <c r="F15" s="32"/>
      <c r="G15" s="67"/>
    </row>
    <row r="16" spans="1:7">
      <c r="A16" s="31"/>
      <c r="B16" s="21"/>
      <c r="C16" s="21"/>
      <c r="D16" s="61"/>
      <c r="E16" s="29"/>
      <c r="F16" s="32"/>
      <c r="G16" s="61"/>
    </row>
    <row r="17" spans="1:7">
      <c r="A17" s="31" t="s">
        <v>7</v>
      </c>
      <c r="B17" s="21" t="s">
        <v>8</v>
      </c>
      <c r="C17" s="21" t="s">
        <v>59</v>
      </c>
      <c r="D17" s="64"/>
      <c r="E17" s="33"/>
      <c r="F17" s="32"/>
      <c r="G17" s="64"/>
    </row>
    <row r="18" spans="1:7">
      <c r="A18" s="31" t="s">
        <v>9</v>
      </c>
      <c r="B18" s="21" t="s">
        <v>10</v>
      </c>
      <c r="C18" s="21" t="s">
        <v>30</v>
      </c>
      <c r="D18" s="65"/>
      <c r="E18" s="29"/>
      <c r="F18" s="32"/>
      <c r="G18" s="65"/>
    </row>
    <row r="19" spans="1:7">
      <c r="A19" s="31" t="s">
        <v>11</v>
      </c>
      <c r="B19" s="21"/>
      <c r="C19" s="21"/>
      <c r="D19" s="61"/>
      <c r="E19" s="29"/>
      <c r="F19" s="32"/>
      <c r="G19" s="61"/>
    </row>
    <row r="20" spans="1:7">
      <c r="A20" s="31" t="s">
        <v>12</v>
      </c>
      <c r="B20" s="21"/>
      <c r="C20" s="21"/>
      <c r="D20" s="61"/>
      <c r="E20" s="29"/>
      <c r="F20" s="30"/>
      <c r="G20" s="61"/>
    </row>
    <row r="21" spans="1:7">
      <c r="A21" s="31" t="s">
        <v>13</v>
      </c>
      <c r="B21" s="21" t="s">
        <v>88</v>
      </c>
      <c r="C21" s="21"/>
      <c r="D21" s="61"/>
      <c r="E21" s="29" t="s">
        <v>99</v>
      </c>
      <c r="F21" s="30">
        <v>1</v>
      </c>
      <c r="G21" s="61"/>
    </row>
    <row r="22" spans="1:7">
      <c r="A22" s="31" t="s">
        <v>14</v>
      </c>
      <c r="B22" s="21" t="s">
        <v>83</v>
      </c>
      <c r="C22" s="25"/>
      <c r="D22" s="61"/>
      <c r="E22" s="29" t="s">
        <v>25</v>
      </c>
      <c r="F22" s="30">
        <v>7.8111041399714837E-2</v>
      </c>
      <c r="G22" s="61"/>
    </row>
    <row r="23" spans="1:7">
      <c r="A23" s="31" t="s">
        <v>15</v>
      </c>
      <c r="B23" s="21" t="s">
        <v>84</v>
      </c>
      <c r="C23" s="25"/>
      <c r="D23" s="61"/>
      <c r="E23" s="29" t="s">
        <v>25</v>
      </c>
      <c r="F23" s="30">
        <v>7.8111041399714837E-2</v>
      </c>
      <c r="G23" s="61"/>
    </row>
    <row r="24" spans="1:7" ht="16.2">
      <c r="A24" s="31" t="s">
        <v>16</v>
      </c>
      <c r="B24" s="21" t="s">
        <v>85</v>
      </c>
      <c r="C24" s="21"/>
      <c r="D24" s="61"/>
      <c r="E24" s="29" t="s">
        <v>26</v>
      </c>
      <c r="F24" s="34">
        <v>6.7017620954721469E-2</v>
      </c>
      <c r="G24" s="61"/>
    </row>
    <row r="25" spans="1:7">
      <c r="A25" s="31" t="s">
        <v>60</v>
      </c>
      <c r="B25" s="21" t="s">
        <v>93</v>
      </c>
      <c r="C25" s="21"/>
      <c r="D25" s="62"/>
      <c r="E25" s="29" t="s">
        <v>25</v>
      </c>
      <c r="F25" s="30">
        <v>7.8111041399714837E-2</v>
      </c>
      <c r="G25" s="62"/>
    </row>
    <row r="26" spans="1:7">
      <c r="A26" s="31" t="s">
        <v>61</v>
      </c>
      <c r="B26" s="8" t="s">
        <v>17</v>
      </c>
      <c r="C26" s="21" t="s">
        <v>94</v>
      </c>
      <c r="D26" s="61"/>
      <c r="E26" s="29"/>
      <c r="F26" s="34"/>
      <c r="G26" s="61"/>
    </row>
    <row r="27" spans="1:7">
      <c r="A27" s="31"/>
      <c r="B27" s="21"/>
      <c r="C27" s="21"/>
      <c r="D27" s="61"/>
      <c r="E27" s="29"/>
      <c r="F27" s="34"/>
      <c r="G27" s="61"/>
    </row>
    <row r="28" spans="1:7">
      <c r="A28" s="31"/>
      <c r="B28" s="8" t="s">
        <v>31</v>
      </c>
      <c r="C28" s="21"/>
      <c r="D28" s="61"/>
      <c r="E28" s="29"/>
      <c r="F28" s="34"/>
      <c r="G28" s="61"/>
    </row>
    <row r="29" spans="1:7">
      <c r="A29" s="31" t="s">
        <v>77</v>
      </c>
      <c r="B29" s="21" t="s">
        <v>32</v>
      </c>
      <c r="C29" s="21"/>
      <c r="D29" s="61"/>
      <c r="E29" s="29" t="s">
        <v>25</v>
      </c>
      <c r="F29" s="30">
        <v>7.8111041399714837E-2</v>
      </c>
      <c r="G29" s="61"/>
    </row>
    <row r="30" spans="1:7">
      <c r="A30" s="31" t="s">
        <v>63</v>
      </c>
      <c r="B30" s="21" t="s">
        <v>33</v>
      </c>
      <c r="C30" s="21"/>
      <c r="D30" s="62"/>
      <c r="E30" s="29" t="s">
        <v>25</v>
      </c>
      <c r="F30" s="30">
        <v>7.8111041399714837E-2</v>
      </c>
      <c r="G30" s="62"/>
    </row>
    <row r="31" spans="1:7">
      <c r="A31" s="31" t="s">
        <v>64</v>
      </c>
      <c r="B31" s="52" t="s">
        <v>34</v>
      </c>
      <c r="C31" s="21" t="s">
        <v>62</v>
      </c>
      <c r="D31" s="61"/>
      <c r="E31" s="29"/>
      <c r="F31" s="34"/>
      <c r="G31" s="61"/>
    </row>
    <row r="32" spans="1:7">
      <c r="B32" s="21"/>
      <c r="C32" s="21"/>
      <c r="D32" s="61"/>
      <c r="E32" s="29"/>
      <c r="F32" s="30"/>
      <c r="G32" s="61"/>
    </row>
    <row r="33" spans="1:7">
      <c r="A33" s="31" t="s">
        <v>65</v>
      </c>
      <c r="B33" s="8" t="s">
        <v>35</v>
      </c>
      <c r="C33" s="21" t="s">
        <v>95</v>
      </c>
      <c r="D33" s="66"/>
      <c r="E33" s="29"/>
      <c r="F33" s="35"/>
      <c r="G33" s="66"/>
    </row>
    <row r="34" spans="1:7">
      <c r="A34" s="31"/>
      <c r="B34" s="8"/>
      <c r="C34" s="23"/>
      <c r="D34" s="5"/>
      <c r="E34" s="29"/>
      <c r="F34" s="35"/>
      <c r="G34" s="5"/>
    </row>
    <row r="35" spans="1:7">
      <c r="A35" s="31" t="s">
        <v>66</v>
      </c>
      <c r="B35" s="21" t="s">
        <v>89</v>
      </c>
      <c r="C35" s="21"/>
      <c r="D35" s="17">
        <v>2E-3</v>
      </c>
      <c r="E35" s="29"/>
      <c r="F35" s="35"/>
      <c r="G35" s="68"/>
    </row>
    <row r="36" spans="1:7">
      <c r="A36" s="31" t="s">
        <v>67</v>
      </c>
      <c r="B36" s="21" t="s">
        <v>90</v>
      </c>
      <c r="C36" s="21"/>
      <c r="D36" s="17">
        <v>3.95E-2</v>
      </c>
      <c r="E36" s="29"/>
      <c r="F36" s="35"/>
      <c r="G36" s="69"/>
    </row>
    <row r="37" spans="1:7">
      <c r="A37" s="31" t="s">
        <v>68</v>
      </c>
      <c r="B37" s="21" t="s">
        <v>97</v>
      </c>
      <c r="C37" s="21"/>
      <c r="D37" s="17">
        <v>5.1435834186224598E-3</v>
      </c>
      <c r="E37" s="29"/>
      <c r="F37" s="35"/>
      <c r="G37" s="69"/>
    </row>
    <row r="38" spans="1:7">
      <c r="A38" s="31" t="s">
        <v>69</v>
      </c>
      <c r="B38" s="21" t="s">
        <v>36</v>
      </c>
      <c r="C38" s="21"/>
      <c r="D38" s="17">
        <v>0</v>
      </c>
      <c r="E38" s="29"/>
      <c r="F38" s="35"/>
      <c r="G38" s="70"/>
    </row>
    <row r="39" spans="1:7" ht="15" thickBot="1">
      <c r="A39" s="19"/>
      <c r="B39" s="8"/>
      <c r="C39" s="23"/>
      <c r="D39" s="5"/>
      <c r="E39" s="29"/>
      <c r="F39" s="35"/>
      <c r="G39" s="5"/>
    </row>
    <row r="40" spans="1:7" ht="15" thickBot="1">
      <c r="A40" s="31" t="s">
        <v>70</v>
      </c>
      <c r="B40" s="8" t="s">
        <v>37</v>
      </c>
      <c r="C40" s="23" t="s">
        <v>76</v>
      </c>
      <c r="D40" s="5"/>
      <c r="E40" s="29"/>
      <c r="F40" s="35"/>
      <c r="G40" s="71" t="s">
        <v>102</v>
      </c>
    </row>
    <row r="41" spans="1:7">
      <c r="A41" s="31"/>
      <c r="B41" s="8"/>
      <c r="C41" s="23"/>
      <c r="D41" s="5"/>
      <c r="E41" s="29"/>
      <c r="F41" s="35"/>
      <c r="G41" s="5"/>
    </row>
    <row r="42" spans="1:7">
      <c r="A42" s="31"/>
      <c r="B42" s="8"/>
      <c r="C42" s="55"/>
      <c r="D42" s="5"/>
      <c r="E42" s="29"/>
      <c r="F42" s="35"/>
      <c r="G42" s="5"/>
    </row>
    <row r="43" spans="1:7">
      <c r="A43" s="31" t="s">
        <v>71</v>
      </c>
      <c r="B43" s="21" t="s">
        <v>38</v>
      </c>
      <c r="C43" s="21"/>
      <c r="D43" s="36">
        <v>0.21</v>
      </c>
      <c r="E43" s="22"/>
      <c r="F43" s="23"/>
      <c r="G43" s="54"/>
    </row>
    <row r="44" spans="1:7">
      <c r="A44" s="31" t="s">
        <v>72</v>
      </c>
      <c r="B44" s="21" t="s">
        <v>39</v>
      </c>
      <c r="C44" s="21"/>
      <c r="D44" s="37">
        <f>(1/(1-D43))</f>
        <v>1.2658227848101264</v>
      </c>
      <c r="E44" s="22"/>
      <c r="F44" s="23"/>
      <c r="G44" s="55"/>
    </row>
    <row r="45" spans="1:7">
      <c r="A45" s="31" t="s">
        <v>73</v>
      </c>
      <c r="B45" s="21" t="s">
        <v>41</v>
      </c>
      <c r="C45" s="21" t="s">
        <v>58</v>
      </c>
      <c r="D45" s="38">
        <f>'Pre-tax Calc'!H10</f>
        <v>8.4094352405063286E-2</v>
      </c>
      <c r="E45" s="23"/>
      <c r="F45" s="23"/>
      <c r="G45" s="39"/>
    </row>
    <row r="46" spans="1:7">
      <c r="A46" s="31"/>
      <c r="B46" s="21"/>
      <c r="C46" s="21"/>
      <c r="D46" s="40"/>
      <c r="E46" s="23"/>
      <c r="F46" s="23"/>
      <c r="G46" s="39"/>
    </row>
    <row r="47" spans="1:7">
      <c r="A47" s="31" t="s">
        <v>74</v>
      </c>
      <c r="B47" s="41" t="s">
        <v>86</v>
      </c>
      <c r="C47" s="21"/>
      <c r="D47" s="34">
        <v>6.7017620954721469E-2</v>
      </c>
      <c r="E47" s="23"/>
      <c r="F47" s="23"/>
      <c r="G47" s="35"/>
    </row>
    <row r="48" spans="1:7">
      <c r="A48" s="31" t="s">
        <v>75</v>
      </c>
      <c r="B48" s="41" t="s">
        <v>87</v>
      </c>
      <c r="C48" s="21"/>
      <c r="D48" s="30">
        <v>7.8111041399714837E-2</v>
      </c>
      <c r="E48" s="22"/>
      <c r="F48" s="23"/>
      <c r="G48" s="21"/>
    </row>
    <row r="49" spans="1:7">
      <c r="A49" s="20"/>
      <c r="B49" s="41"/>
      <c r="C49" s="21"/>
      <c r="D49" s="30"/>
      <c r="E49" s="22"/>
      <c r="F49" s="23"/>
      <c r="G49" s="21"/>
    </row>
    <row r="50" spans="1:7">
      <c r="A50" s="42" t="s">
        <v>42</v>
      </c>
      <c r="B50" s="21"/>
      <c r="C50" s="21"/>
      <c r="D50" s="43"/>
      <c r="E50" s="22"/>
      <c r="F50" s="23"/>
      <c r="G50" s="21"/>
    </row>
    <row r="51" spans="1:7">
      <c r="A51" s="44"/>
      <c r="B51" s="19" t="s">
        <v>91</v>
      </c>
      <c r="C51" s="21"/>
      <c r="D51" s="21"/>
      <c r="E51" s="21"/>
      <c r="F51" s="21"/>
      <c r="G51" s="21"/>
    </row>
    <row r="52" spans="1:7">
      <c r="A52" s="44"/>
      <c r="B52" s="19"/>
      <c r="C52" s="21"/>
      <c r="D52" s="21"/>
      <c r="E52" s="21"/>
      <c r="F52" s="21"/>
      <c r="G52" s="21"/>
    </row>
    <row r="53" spans="1:7">
      <c r="A53" s="44"/>
      <c r="B53" s="19"/>
      <c r="C53" s="21"/>
      <c r="D53" s="21"/>
      <c r="E53" s="21"/>
      <c r="F53" s="21"/>
      <c r="G53" s="21"/>
    </row>
    <row r="54" spans="1:7">
      <c r="A54" s="44"/>
      <c r="B54" s="19"/>
      <c r="C54" s="21"/>
      <c r="D54" s="21"/>
      <c r="E54" s="21"/>
      <c r="F54" s="21"/>
      <c r="G54" s="21"/>
    </row>
    <row r="55" spans="1:7">
      <c r="A55" s="44"/>
      <c r="B55" s="19"/>
      <c r="C55" s="21"/>
      <c r="D55" s="21"/>
      <c r="E55" s="21"/>
      <c r="F55" s="21"/>
      <c r="G55" s="21"/>
    </row>
    <row r="56" spans="1:7">
      <c r="A56" s="45"/>
      <c r="B56" s="19"/>
      <c r="C56" s="21"/>
      <c r="D56" s="21"/>
      <c r="E56" s="21"/>
      <c r="F56" s="21"/>
      <c r="G56" s="21"/>
    </row>
    <row r="57" spans="1:7">
      <c r="A57" s="45"/>
      <c r="B57" s="19"/>
      <c r="C57" s="21"/>
      <c r="D57" s="21"/>
      <c r="E57" s="21"/>
      <c r="F57" s="21"/>
      <c r="G57" s="21"/>
    </row>
    <row r="58" spans="1:7">
      <c r="A58" s="20"/>
      <c r="B58" s="19"/>
      <c r="C58" s="21"/>
      <c r="D58" s="21"/>
      <c r="E58" s="21"/>
      <c r="F58" s="21"/>
      <c r="G58" s="21"/>
    </row>
    <row r="59" spans="1:7">
      <c r="A59" s="7"/>
      <c r="B59" s="11"/>
      <c r="C59" s="10"/>
      <c r="D59" s="10"/>
      <c r="E59" s="10"/>
      <c r="F59" s="10"/>
      <c r="G59" s="10"/>
    </row>
    <row r="60" spans="1:7">
      <c r="A60" s="7"/>
      <c r="B60" s="12"/>
      <c r="C60" s="10"/>
      <c r="D60" s="10"/>
      <c r="E60" s="10"/>
      <c r="F60" s="10"/>
      <c r="G60" s="10"/>
    </row>
    <row r="61" spans="1:7">
      <c r="B61" s="19"/>
      <c r="C61" s="10"/>
      <c r="D61" s="10"/>
      <c r="E61" s="10"/>
      <c r="F61" s="10"/>
      <c r="G61" s="10"/>
    </row>
  </sheetData>
  <mergeCells count="2">
    <mergeCell ref="D6:G6"/>
    <mergeCell ref="D9:G9"/>
  </mergeCells>
  <pageMargins left="0.7" right="0.7" top="0.75" bottom="0.75" header="0.3" footer="0.3"/>
  <pageSetup scale="61" orientation="portrait" r:id="rId1"/>
  <headerFooter>
    <oddHeader>&amp;LWA UE-191024
ALJ Bench Request 4&amp;R&amp;"-,Bold"Confidential Attachment Bench Request 4-2</oddHeader>
    <oddFooter>&amp;L&amp;F (&amp;A)&amp;Cpage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workbookViewId="0">
      <selection activeCell="C1" sqref="C1"/>
    </sheetView>
  </sheetViews>
  <sheetFormatPr defaultRowHeight="14.4"/>
  <cols>
    <col min="3" max="3" width="10.5546875" bestFit="1" customWidth="1"/>
    <col min="8" max="8" width="12.6640625" bestFit="1" customWidth="1"/>
  </cols>
  <sheetData>
    <row r="3" spans="1:8">
      <c r="A3" s="21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47" t="s">
        <v>43</v>
      </c>
    </row>
    <row r="5" spans="1:8">
      <c r="A5" s="19"/>
      <c r="B5" s="47" t="s">
        <v>40</v>
      </c>
      <c r="C5" s="47" t="s">
        <v>44</v>
      </c>
      <c r="D5" s="47" t="s">
        <v>45</v>
      </c>
      <c r="E5" s="19"/>
      <c r="F5" s="47" t="s">
        <v>43</v>
      </c>
      <c r="G5" s="19"/>
      <c r="H5" s="47" t="s">
        <v>46</v>
      </c>
    </row>
    <row r="6" spans="1:8">
      <c r="A6" s="19"/>
      <c r="B6" s="48" t="s">
        <v>47</v>
      </c>
      <c r="C6" s="48" t="s">
        <v>48</v>
      </c>
      <c r="D6" s="48" t="s">
        <v>48</v>
      </c>
      <c r="E6" s="19"/>
      <c r="F6" s="49" t="s">
        <v>49</v>
      </c>
      <c r="G6" s="19"/>
      <c r="H6" s="49" t="s">
        <v>50</v>
      </c>
    </row>
    <row r="7" spans="1:8">
      <c r="A7" s="19" t="s">
        <v>51</v>
      </c>
      <c r="B7" s="13">
        <v>0.50880000000000003</v>
      </c>
      <c r="C7" s="13">
        <v>4.9200000000000001E-2</v>
      </c>
      <c r="D7" s="14">
        <f>B7*C7</f>
        <v>2.5032960000000003E-2</v>
      </c>
      <c r="E7" s="13"/>
      <c r="F7" s="19"/>
      <c r="G7" s="19"/>
      <c r="H7" s="14">
        <f>D7</f>
        <v>2.5032960000000003E-2</v>
      </c>
    </row>
    <row r="8" spans="1:8">
      <c r="A8" s="19" t="s">
        <v>52</v>
      </c>
      <c r="B8" s="13">
        <v>2.0000000000000001E-4</v>
      </c>
      <c r="C8" s="13">
        <v>6.7500000000000004E-2</v>
      </c>
      <c r="D8" s="14">
        <f>B8*C8</f>
        <v>1.3500000000000001E-5</v>
      </c>
      <c r="E8" s="50"/>
      <c r="F8" s="50">
        <f>H13</f>
        <v>1.2658227848101264</v>
      </c>
      <c r="G8" s="19"/>
      <c r="H8" s="14">
        <f>D8*F8</f>
        <v>1.7088607594936708E-5</v>
      </c>
    </row>
    <row r="9" spans="1:8">
      <c r="A9" s="19" t="s">
        <v>53</v>
      </c>
      <c r="B9" s="15">
        <v>0.49099999999999999</v>
      </c>
      <c r="C9" s="13">
        <v>9.5000000000000001E-2</v>
      </c>
      <c r="D9" s="16">
        <f>B9*C9</f>
        <v>4.6644999999999999E-2</v>
      </c>
      <c r="E9" s="46"/>
      <c r="F9" s="50">
        <f>H13</f>
        <v>1.2658227848101264</v>
      </c>
      <c r="G9" s="19"/>
      <c r="H9" s="16">
        <f>D9*F9</f>
        <v>5.9044303797468348E-2</v>
      </c>
    </row>
    <row r="10" spans="1:8">
      <c r="A10" s="19" t="s">
        <v>54</v>
      </c>
      <c r="B10" s="50">
        <f>SUM(B7:B9)</f>
        <v>1</v>
      </c>
      <c r="C10" s="19"/>
      <c r="D10" s="51">
        <f>SUM(D7:D9)</f>
        <v>7.1691459999999999E-2</v>
      </c>
      <c r="E10" s="50"/>
      <c r="F10" s="19"/>
      <c r="G10" s="19"/>
      <c r="H10" s="51">
        <f>SUM(H7:H9)</f>
        <v>8.4094352405063286E-2</v>
      </c>
    </row>
    <row r="11" spans="1:8">
      <c r="A11" s="19"/>
      <c r="B11" s="50"/>
      <c r="C11" s="19"/>
      <c r="D11" s="50"/>
      <c r="E11" s="50"/>
      <c r="F11" s="19"/>
      <c r="G11" s="19"/>
      <c r="H11" s="19"/>
    </row>
    <row r="12" spans="1:8">
      <c r="A12" s="19" t="s">
        <v>55</v>
      </c>
      <c r="B12" s="19"/>
      <c r="C12" s="19"/>
      <c r="D12" s="19"/>
      <c r="E12" s="50"/>
      <c r="F12" s="19"/>
      <c r="G12" s="19"/>
      <c r="H12" s="36">
        <f>'Attach 4.2 - CONF'!D43</f>
        <v>0.21</v>
      </c>
    </row>
    <row r="13" spans="1:8">
      <c r="A13" s="19" t="s">
        <v>56</v>
      </c>
      <c r="B13" s="50"/>
      <c r="C13" s="19"/>
      <c r="D13" s="19"/>
      <c r="E13" s="50"/>
      <c r="F13" s="50"/>
      <c r="G13" s="19"/>
      <c r="H13" s="50">
        <f>1/(1-H12)</f>
        <v>1.2658227848101264</v>
      </c>
    </row>
  </sheetData>
  <pageMargins left="0.7" right="0.7" top="0.75" bottom="0.75" header="0.3" footer="0.3"/>
  <pageSetup orientation="portrait" r:id="rId1"/>
  <headerFooter>
    <oddHeader>&amp;LWA UE-191024
ALJ Bench Request 4&amp;R&amp;"-,Bold"Confidential Attachment Bench Request 4-2</oddHeader>
    <oddFooter>&amp;L&amp;F (&amp;A)&amp;Cpage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40BE909-00E1-46DD-A3B0-A054B4AEC351}"/>
</file>

<file path=customXml/itemProps2.xml><?xml version="1.0" encoding="utf-8"?>
<ds:datastoreItem xmlns:ds="http://schemas.openxmlformats.org/officeDocument/2006/customXml" ds:itemID="{CE3B4E42-3146-4C98-9A4F-21C0B7133956}"/>
</file>

<file path=customXml/itemProps3.xml><?xml version="1.0" encoding="utf-8"?>
<ds:datastoreItem xmlns:ds="http://schemas.openxmlformats.org/officeDocument/2006/customXml" ds:itemID="{F1AC9B1E-98F9-45B1-B2B1-D1D5718A89EA}"/>
</file>

<file path=customXml/itemProps4.xml><?xml version="1.0" encoding="utf-8"?>
<ds:datastoreItem xmlns:ds="http://schemas.openxmlformats.org/officeDocument/2006/customXml" ds:itemID="{92D14D1E-3526-46D9-8614-1E05FDBD9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Attach 4.2 - CONF</vt:lpstr>
      <vt:lpstr>Pre-tax Calc</vt:lpstr>
      <vt:lpstr>'Attach 4.2 - CONF'!Print_Area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2020-08-31T15:48:21Z</dcterms:created>
  <dcterms:modified xsi:type="dcterms:W3CDTF">2020-09-01T21:15:57Z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