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-15" yWindow="-15" windowWidth="15420" windowHeight="4650"/>
  </bookViews>
  <sheets>
    <sheet name="Sheet1" sheetId="28" r:id="rId1"/>
  </sheets>
  <externalReferences>
    <externalReference r:id="rId2"/>
    <externalReference r:id="rId3"/>
    <externalReference r:id="rId4"/>
  </externalReferences>
  <definedNames>
    <definedName name="_2_0Price_Ta">#REF!</definedName>
    <definedName name="_4Price_Ta">#REF!</definedName>
    <definedName name="Burn">[1]NPC!$E$506:$Q$524</definedName>
    <definedName name="DispatchSum">"GRID Thermal Generation!R2C1:R4C2"</definedName>
    <definedName name="Factor">[1]NPC!$E$571:$Q$591</definedName>
    <definedName name="Levelize_CCCT" localSheetId="0">#REF!</definedName>
    <definedName name="Levelize_CCCT">#REF!</definedName>
    <definedName name="Levelize_SCCT" localSheetId="0">#REF!</definedName>
    <definedName name="Levelize_SCCT">#REF!</definedName>
    <definedName name="MidC_Flat">[2]Market_Price!#REF!</definedName>
    <definedName name="Months">[1]NPC!$F$3:$Q$3</definedName>
    <definedName name="NameBurn">[1]NPC!$C$506:$C$524</definedName>
    <definedName name="NameFactor">[1]NPC!$C$571:$C$591</definedName>
    <definedName name="OFPC_Date">[3]VDOC!$O$4</definedName>
    <definedName name="_xlnm.Print_Area" localSheetId="0">Sheet1!$A$1:$H$25</definedName>
    <definedName name="RevenueSum">"GRID Thermal Revenue!R2C1:R4C2"</definedName>
    <definedName name="ValuationDate">#REF!</definedName>
  </definedNames>
  <calcPr calcId="152511" calcMode="manual" iterate="1"/>
</workbook>
</file>

<file path=xl/calcChain.xml><?xml version="1.0" encoding="utf-8"?>
<calcChain xmlns="http://schemas.openxmlformats.org/spreadsheetml/2006/main">
  <c r="F15" i="28" l="1"/>
  <c r="F16" i="28" l="1"/>
  <c r="F10" i="28" l="1"/>
  <c r="F11" i="28" s="1"/>
  <c r="F17" i="28" l="1"/>
  <c r="F19" i="28" s="1"/>
  <c r="F18" i="28" l="1"/>
  <c r="F20" i="28" s="1"/>
  <c r="F22" i="28" s="1"/>
  <c r="F24" i="28" s="1"/>
</calcChain>
</file>

<file path=xl/sharedStrings.xml><?xml version="1.0" encoding="utf-8"?>
<sst xmlns="http://schemas.openxmlformats.org/spreadsheetml/2006/main" count="37" uniqueCount="37">
  <si>
    <t>PacifiCorp</t>
  </si>
  <si>
    <t>State of Washington</t>
  </si>
  <si>
    <t>Hours of Operation</t>
  </si>
  <si>
    <t>Demand Component</t>
  </si>
  <si>
    <t>Energy Component</t>
  </si>
  <si>
    <t xml:space="preserve"> </t>
  </si>
  <si>
    <t>Total Fixed Costs</t>
  </si>
  <si>
    <t>Total Energy Related Cost</t>
  </si>
  <si>
    <t>Line 2 / 1000 / Line 4 X Line 3</t>
  </si>
  <si>
    <t>Line 1 + Line 5</t>
  </si>
  <si>
    <t>Line 8 / Line 9</t>
  </si>
  <si>
    <t>Line 7 X Line 10</t>
  </si>
  <si>
    <t>Line 11 - Line 12</t>
  </si>
  <si>
    <t>Line 6 / (Line 6 + Line 13)</t>
  </si>
  <si>
    <t>100% - Line 14</t>
  </si>
  <si>
    <t>Total Cost of Charging</t>
  </si>
  <si>
    <t>Total kW Capacity Required</t>
  </si>
  <si>
    <t>8,760 X 43.6%</t>
  </si>
  <si>
    <t>Washington Pumped Storage, 1,200 MW X 16,800 MWh</t>
  </si>
  <si>
    <t>Footnotes -</t>
  </si>
  <si>
    <t>1 - See page 7 of the Supply-Side Resource Table for PacifiCorp's 2019 Integrated Resource Plan dated November 1, 2018.</t>
  </si>
  <si>
    <t>2 - See page 14 of the Supply-Side Resource Table for PacifiCorp's 2019 Integrated Resource Plan dated November 1, 2018.</t>
  </si>
  <si>
    <t>Total Cost 1 kW-year, 12 Hours</t>
  </si>
  <si>
    <t>3.6 MW Turbine 43.6% Capacity Factor WY, 2020 (100% PTC)</t>
  </si>
  <si>
    <t>3 - See page 6 of the Supply-Side Resource Table for PacifiCorp's 2019 Integrated Resource Plan dated November 1, 2018.</t>
  </si>
  <si>
    <t>4 - 53.6% is the load factor for the West Control Area for the 12 month period ended June 2019.</t>
  </si>
  <si>
    <t>Line 10 X 19% X Line 1</t>
  </si>
  <si>
    <t>5 - See page 88 of the presentation made at PacifiCorp's Integrated Resource Plan public input meeting held on September 27-28, 2018.</t>
  </si>
  <si>
    <t>Classification of Fixed Generation Costs</t>
  </si>
  <si>
    <r>
      <t>Fixed Cost per kW-year</t>
    </r>
    <r>
      <rPr>
        <vertAlign val="superscript"/>
        <sz val="10"/>
        <rFont val="Times New Roman"/>
        <family val="1"/>
      </rPr>
      <t>1</t>
    </r>
  </si>
  <si>
    <r>
      <t>Cost per MWh to Charge</t>
    </r>
    <r>
      <rPr>
        <vertAlign val="superscript"/>
        <sz val="10"/>
        <rFont val="Times New Roman"/>
        <family val="1"/>
      </rPr>
      <t>2</t>
    </r>
  </si>
  <si>
    <r>
      <t>Fixed Cost per kW-year</t>
    </r>
    <r>
      <rPr>
        <vertAlign val="superscript"/>
        <sz val="10"/>
        <rFont val="Times New Roman"/>
        <family val="1"/>
      </rPr>
      <t>3</t>
    </r>
  </si>
  <si>
    <r>
      <t>Output @ 43.6% Capacity Factor</t>
    </r>
    <r>
      <rPr>
        <vertAlign val="superscript"/>
        <sz val="10"/>
        <rFont val="Times New Roman"/>
        <family val="1"/>
      </rPr>
      <t>3</t>
    </r>
  </si>
  <si>
    <r>
      <t>Average Output Requirement @ 53.6% Load Factor</t>
    </r>
    <r>
      <rPr>
        <vertAlign val="superscript"/>
        <sz val="10"/>
        <rFont val="Times New Roman"/>
        <family val="1"/>
      </rPr>
      <t>4</t>
    </r>
  </si>
  <si>
    <r>
      <t>Demand Related Cost @ 19% Capacity Contribution</t>
    </r>
    <r>
      <rPr>
        <vertAlign val="superscript"/>
        <sz val="10"/>
        <rFont val="Times New Roman"/>
        <family val="1"/>
      </rPr>
      <t>5</t>
    </r>
  </si>
  <si>
    <r>
      <t>Storage Efficiency</t>
    </r>
    <r>
      <rPr>
        <vertAlign val="superscript"/>
        <sz val="10"/>
        <rFont val="Times New Roman"/>
        <family val="1"/>
      </rPr>
      <t>2</t>
    </r>
  </si>
  <si>
    <t>8,760 X 63.4%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</si>
</sst>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164" formatCode="_(* #,##0.00_);_(* \(#,##0.00\);_(* &quot;-&quot;_);_(@_)"/>
    <numFmt numFmtId="165" formatCode="&quot; 8,760 Hours X&quot;\ 0.0%"/>
    <numFmt numFmtId="166" formatCode="_(* #,##0.000_);_(* \(#,##0.000\);_(* &quot;-&quot;_);_(@_)"/>
  </numFmts>
  <fonts count="10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i/>
      <sz val="8"/>
      <color indexed="18"/>
      <name val="Helv"/>
    </font>
    <font>
      <b/>
      <sz val="10"/>
      <color rgb="FFFF000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41" fontId="0" fillId="0" borderId="0"/>
    <xf numFmtId="0" fontId="7" fillId="0" borderId="0" applyNumberFormat="0" applyFill="0" applyBorder="0" applyAlignment="0">
      <protection locked="0"/>
    </xf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">
    <xf numFmtId="41" fontId="0" fillId="0" borderId="0" xfId="0"/>
    <xf numFmtId="41" fontId="0" fillId="0" borderId="0" xfId="0" applyFill="1"/>
    <xf numFmtId="6" fontId="0" fillId="0" borderId="0" xfId="0" applyNumberFormat="1" applyFill="1"/>
    <xf numFmtId="9" fontId="4" fillId="0" borderId="0" xfId="2" applyFont="1" applyFill="1"/>
    <xf numFmtId="8" fontId="0" fillId="0" borderId="0" xfId="0" applyNumberFormat="1" applyFill="1"/>
    <xf numFmtId="9" fontId="4" fillId="0" borderId="0" xfId="2" applyNumberFormat="1" applyFont="1" applyFill="1"/>
    <xf numFmtId="9" fontId="0" fillId="0" borderId="0" xfId="0" applyNumberFormat="1" applyFill="1"/>
    <xf numFmtId="165" fontId="0" fillId="0" borderId="0" xfId="0" applyNumberFormat="1" applyFill="1" applyAlignment="1">
      <alignment horizontal="left"/>
    </xf>
    <xf numFmtId="41" fontId="8" fillId="0" borderId="0" xfId="0" quotePrefix="1" applyFont="1" applyFill="1"/>
    <xf numFmtId="41" fontId="0" fillId="0" borderId="0" xfId="0" quotePrefix="1"/>
    <xf numFmtId="166" fontId="0" fillId="0" borderId="0" xfId="0" applyNumberFormat="1"/>
    <xf numFmtId="9" fontId="0" fillId="0" borderId="0" xfId="2" applyFont="1" applyFill="1"/>
    <xf numFmtId="164" fontId="0" fillId="0" borderId="0" xfId="0" applyNumberFormat="1" applyFill="1"/>
    <xf numFmtId="41" fontId="5" fillId="0" borderId="0" xfId="0" applyFont="1" applyAlignment="1">
      <alignment horizontal="centerContinuous"/>
    </xf>
    <xf numFmtId="41" fontId="3" fillId="0" borderId="3" xfId="0" applyFont="1" applyFill="1" applyBorder="1" applyAlignment="1">
      <alignment horizontal="centerContinuous"/>
    </xf>
    <xf numFmtId="41" fontId="3" fillId="0" borderId="1" xfId="0" applyFont="1" applyFill="1" applyBorder="1" applyAlignment="1">
      <alignment horizontal="centerContinuous"/>
    </xf>
    <xf numFmtId="41" fontId="3" fillId="0" borderId="2" xfId="0" applyFont="1" applyFill="1" applyBorder="1" applyAlignment="1">
      <alignment horizontal="centerContinuous"/>
    </xf>
    <xf numFmtId="49" fontId="0" fillId="0" borderId="0" xfId="0" applyNumberFormat="1" applyFill="1"/>
    <xf numFmtId="49" fontId="0" fillId="0" borderId="0" xfId="2" applyNumberFormat="1" applyFont="1" applyFill="1" applyAlignment="1"/>
    <xf numFmtId="49" fontId="0" fillId="0" borderId="0" xfId="2" quotePrefix="1" applyNumberFormat="1" applyFont="1" applyFill="1" applyAlignment="1">
      <alignment horizontal="left"/>
    </xf>
    <xf numFmtId="49" fontId="0" fillId="0" borderId="0" xfId="2" applyNumberFormat="1" applyFont="1" applyFill="1" applyAlignment="1">
      <alignment horizontal="left"/>
    </xf>
  </cellXfs>
  <cellStyles count="5">
    <cellStyle name="Input" xfId="1" builtinId="20" customBuiltin="1"/>
    <cellStyle name="Normal" xfId="0" builtinId="0"/>
    <cellStyle name="Normal 2" xfId="3"/>
    <cellStyle name="Percent" xfId="2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PC\GRID%20Studies\WA%20(GRC%20CY2005)\Testimony\Testimony%20Runs_Scenarios\1.1_WA%20NPC%20GOLD_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neric\Attributes%20&amp;%20Data%20Series\_All%20Data%20Series%20Files\GNw_Indexed%20STF%20(Confidential)%20(STF%20Ext%2028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4933\AppData\Local\Microsoft\Windows\Temporary%20Internet%20Files\Content.Outlook\CZUDM4OD\_GNw_Market%20Price%20Index%20(1703)%20CONF%20_2017%2004%2005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Delta"/>
      <sheetName val="NPC"/>
      <sheetName val="Base"/>
      <sheetName val="Check MWh"/>
      <sheetName val="Check Dollars"/>
      <sheetName val="Other Costs"/>
      <sheetName val="OtherCostTable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E-W Assignments"/>
      <sheetName val="L&amp;R (Monthly) (2)"/>
    </sheetNames>
    <sheetDataSet>
      <sheetData sheetId="0" refreshError="1"/>
      <sheetData sheetId="1" refreshError="1"/>
      <sheetData sheetId="2" refreshError="1">
        <row r="3">
          <cell r="F3">
            <v>38808</v>
          </cell>
          <cell r="G3">
            <v>38838</v>
          </cell>
          <cell r="H3">
            <v>38869</v>
          </cell>
          <cell r="I3">
            <v>38899</v>
          </cell>
          <cell r="J3">
            <v>38930</v>
          </cell>
          <cell r="K3">
            <v>38961</v>
          </cell>
          <cell r="L3">
            <v>38991</v>
          </cell>
          <cell r="M3">
            <v>39022</v>
          </cell>
          <cell r="N3">
            <v>39052</v>
          </cell>
          <cell r="O3">
            <v>39083</v>
          </cell>
          <cell r="P3">
            <v>39114</v>
          </cell>
          <cell r="Q3">
            <v>39142</v>
          </cell>
        </row>
        <row r="506">
          <cell r="C506" t="str">
            <v>Carbon</v>
          </cell>
          <cell r="E506">
            <v>11.332745301858594</v>
          </cell>
          <cell r="F506">
            <v>11.309296970303468</v>
          </cell>
          <cell r="G506">
            <v>11.3005570384472</v>
          </cell>
          <cell r="H506">
            <v>11.301055161537024</v>
          </cell>
          <cell r="I506">
            <v>11.302979267672056</v>
          </cell>
          <cell r="J506">
            <v>11.302009995602388</v>
          </cell>
          <cell r="K506">
            <v>11.297090043095372</v>
          </cell>
          <cell r="L506">
            <v>11.41953689547204</v>
          </cell>
          <cell r="M506">
            <v>11.298563003077035</v>
          </cell>
          <cell r="N506">
            <v>11.292925107258172</v>
          </cell>
          <cell r="O506">
            <v>11.438109999566963</v>
          </cell>
          <cell r="P506">
            <v>11.431769498813736</v>
          </cell>
          <cell r="Q506">
            <v>11.362441533496465</v>
          </cell>
        </row>
        <row r="507">
          <cell r="C507" t="str">
            <v>Cholla</v>
          </cell>
          <cell r="E507">
            <v>10.632661765308367</v>
          </cell>
          <cell r="F507">
            <v>10.630610017909371</v>
          </cell>
          <cell r="G507">
            <v>10.630508532938446</v>
          </cell>
          <cell r="H507">
            <v>10.632610547619256</v>
          </cell>
          <cell r="I507">
            <v>10.626255508361526</v>
          </cell>
          <cell r="J507">
            <v>10.627176922366177</v>
          </cell>
          <cell r="K507">
            <v>10.623997415659671</v>
          </cell>
          <cell r="L507">
            <v>10.621491816696652</v>
          </cell>
          <cell r="M507">
            <v>10.629212563598491</v>
          </cell>
          <cell r="N507">
            <v>10.628107160461413</v>
          </cell>
          <cell r="O507">
            <v>10.653585343600515</v>
          </cell>
          <cell r="P507">
            <v>10.650418481297782</v>
          </cell>
          <cell r="Q507">
            <v>10.646326627118652</v>
          </cell>
        </row>
        <row r="508">
          <cell r="C508" t="str">
            <v>Colstrip</v>
          </cell>
          <cell r="E508">
            <v>10.60799773198889</v>
          </cell>
          <cell r="F508">
            <v>10.60799773198889</v>
          </cell>
          <cell r="G508">
            <v>10.60799773198889</v>
          </cell>
          <cell r="H508">
            <v>10.60799773198889</v>
          </cell>
          <cell r="I508">
            <v>10.60799773198889</v>
          </cell>
          <cell r="J508">
            <v>10.60799773198889</v>
          </cell>
          <cell r="K508">
            <v>10.60799773198889</v>
          </cell>
          <cell r="L508">
            <v>10.607997731988892</v>
          </cell>
          <cell r="M508">
            <v>10.60799773198889</v>
          </cell>
          <cell r="N508">
            <v>10.60799773198889</v>
          </cell>
          <cell r="O508">
            <v>10.60799773198889</v>
          </cell>
          <cell r="P508">
            <v>10.60799773198889</v>
          </cell>
          <cell r="Q508">
            <v>10.60799773198889</v>
          </cell>
        </row>
        <row r="509">
          <cell r="C509" t="str">
            <v>Craig</v>
          </cell>
          <cell r="E509">
            <v>10.310716359936839</v>
          </cell>
          <cell r="F509">
            <v>10.25771434931368</v>
          </cell>
          <cell r="G509">
            <v>10.316435603466676</v>
          </cell>
          <cell r="H509">
            <v>10.353120110232597</v>
          </cell>
          <cell r="I509">
            <v>10.303865583206882</v>
          </cell>
          <cell r="J509">
            <v>10.333357567087521</v>
          </cell>
          <cell r="K509">
            <v>10.32864140783912</v>
          </cell>
          <cell r="L509">
            <v>10.330079128416806</v>
          </cell>
          <cell r="M509">
            <v>10.315386679255223</v>
          </cell>
          <cell r="N509">
            <v>10.285463069378029</v>
          </cell>
          <cell r="O509">
            <v>10.295286473424206</v>
          </cell>
          <cell r="P509">
            <v>10.286484670893646</v>
          </cell>
          <cell r="Q509">
            <v>10.306764880127433</v>
          </cell>
        </row>
        <row r="510">
          <cell r="C510" t="str">
            <v>Dave Johnston</v>
          </cell>
          <cell r="E510">
            <v>11.084899187500211</v>
          </cell>
          <cell r="F510">
            <v>11.08376629367026</v>
          </cell>
          <cell r="G510">
            <v>11.083766293670262</v>
          </cell>
          <cell r="H510">
            <v>11.08376629367026</v>
          </cell>
          <cell r="I510">
            <v>11.083766293670262</v>
          </cell>
          <cell r="J510">
            <v>11.083766293670262</v>
          </cell>
          <cell r="K510">
            <v>11.089320903185753</v>
          </cell>
          <cell r="L510">
            <v>11.093957389012177</v>
          </cell>
          <cell r="M510">
            <v>11.08376629367026</v>
          </cell>
          <cell r="N510">
            <v>11.083766293670262</v>
          </cell>
          <cell r="O510">
            <v>11.083766293670262</v>
          </cell>
          <cell r="P510">
            <v>11.083766293670264</v>
          </cell>
          <cell r="Q510">
            <v>11.083765162845184</v>
          </cell>
        </row>
        <row r="511">
          <cell r="C511" t="str">
            <v>Hayden</v>
          </cell>
          <cell r="E511">
            <v>10.498234161610236</v>
          </cell>
          <cell r="F511">
            <v>10.497301774826404</v>
          </cell>
          <cell r="G511">
            <v>10.510679616048668</v>
          </cell>
          <cell r="H511">
            <v>10.570955276449498</v>
          </cell>
          <cell r="I511">
            <v>10.478210564635768</v>
          </cell>
          <cell r="J511">
            <v>10.538139585294815</v>
          </cell>
          <cell r="K511">
            <v>10.531126562402344</v>
          </cell>
          <cell r="L511">
            <v>10.52306949171683</v>
          </cell>
          <cell r="M511">
            <v>10.515094990511964</v>
          </cell>
          <cell r="N511">
            <v>10.434670706896089</v>
          </cell>
          <cell r="O511">
            <v>10.460044358483168</v>
          </cell>
          <cell r="P511">
            <v>10.419338870317045</v>
          </cell>
          <cell r="Q511">
            <v>10.49825484335755</v>
          </cell>
        </row>
        <row r="512">
          <cell r="C512" t="str">
            <v>Hunter</v>
          </cell>
          <cell r="E512">
            <v>10.583494364671285</v>
          </cell>
          <cell r="F512">
            <v>10.581637513647506</v>
          </cell>
          <cell r="G512">
            <v>10.581637513647507</v>
          </cell>
          <cell r="H512">
            <v>10.581637513647506</v>
          </cell>
          <cell r="I512">
            <v>10.584933972714499</v>
          </cell>
          <cell r="J512">
            <v>10.584933972714499</v>
          </cell>
          <cell r="K512">
            <v>10.581637513647506</v>
          </cell>
          <cell r="L512">
            <v>10.581637513647507</v>
          </cell>
          <cell r="M512">
            <v>10.581637513647506</v>
          </cell>
          <cell r="N512">
            <v>10.581637513647507</v>
          </cell>
          <cell r="O512">
            <v>10.583240528077168</v>
          </cell>
          <cell r="P512">
            <v>10.584677992892505</v>
          </cell>
          <cell r="Q512">
            <v>10.596427684060442</v>
          </cell>
        </row>
        <row r="513">
          <cell r="C513" t="str">
            <v>Huntington</v>
          </cell>
          <cell r="E513">
            <v>10.208350782899959</v>
          </cell>
          <cell r="F513">
            <v>10.206827512298254</v>
          </cell>
          <cell r="G513">
            <v>10.206723890406579</v>
          </cell>
          <cell r="H513">
            <v>10.206729394673816</v>
          </cell>
          <cell r="I513">
            <v>10.206720780024421</v>
          </cell>
          <cell r="J513">
            <v>10.206720757288588</v>
          </cell>
          <cell r="K513">
            <v>10.140376273761689</v>
          </cell>
          <cell r="L513">
            <v>10.289690466339849</v>
          </cell>
          <cell r="M513">
            <v>10.206720770132756</v>
          </cell>
          <cell r="N513">
            <v>10.206719261281439</v>
          </cell>
          <cell r="O513">
            <v>10.210313531714624</v>
          </cell>
          <cell r="P513">
            <v>10.210395523977827</v>
          </cell>
          <cell r="Q513">
            <v>10.208158194035892</v>
          </cell>
        </row>
        <row r="514">
          <cell r="C514" t="str">
            <v>Jim Bridger</v>
          </cell>
          <cell r="E514">
            <v>10.463718027555124</v>
          </cell>
          <cell r="F514">
            <v>10.468303922292362</v>
          </cell>
          <cell r="G514">
            <v>10.468899247431697</v>
          </cell>
          <cell r="H514">
            <v>10.484693009057516</v>
          </cell>
          <cell r="I514">
            <v>10.458177498576012</v>
          </cell>
          <cell r="J514">
            <v>10.465204420048357</v>
          </cell>
          <cell r="K514">
            <v>10.474068251746823</v>
          </cell>
          <cell r="L514">
            <v>10.461242356684313</v>
          </cell>
          <cell r="M514">
            <v>10.457901316853558</v>
          </cell>
          <cell r="N514">
            <v>10.455615423902165</v>
          </cell>
          <cell r="O514">
            <v>10.457003714752496</v>
          </cell>
          <cell r="P514">
            <v>10.45568573667137</v>
          </cell>
          <cell r="Q514">
            <v>10.46178535635692</v>
          </cell>
        </row>
        <row r="515">
          <cell r="C515" t="str">
            <v>Naughton</v>
          </cell>
          <cell r="E515">
            <v>10.657198694516692</v>
          </cell>
          <cell r="F515">
            <v>10.668968101293826</v>
          </cell>
          <cell r="G515">
            <v>10.643774918543222</v>
          </cell>
          <cell r="H515">
            <v>10.679226114435185</v>
          </cell>
          <cell r="I515">
            <v>10.654446595785819</v>
          </cell>
          <cell r="J515">
            <v>10.671237218567242</v>
          </cell>
          <cell r="K515">
            <v>10.66879106839608</v>
          </cell>
          <cell r="L515">
            <v>10.66055936409527</v>
          </cell>
          <cell r="M515">
            <v>10.654585136937117</v>
          </cell>
          <cell r="N515">
            <v>10.620922348930227</v>
          </cell>
          <cell r="O515">
            <v>10.662464227553711</v>
          </cell>
          <cell r="P515">
            <v>10.654718312186214</v>
          </cell>
          <cell r="Q515">
            <v>10.654378216855507</v>
          </cell>
        </row>
        <row r="516">
          <cell r="C516" t="str">
            <v>Wyodak</v>
          </cell>
          <cell r="E516">
            <v>12.058820898197473</v>
          </cell>
          <cell r="F516">
            <v>12.048998113092047</v>
          </cell>
          <cell r="G516">
            <v>12.056003155765762</v>
          </cell>
          <cell r="H516">
            <v>12.066995042024766</v>
          </cell>
          <cell r="I516">
            <v>12.092993834796708</v>
          </cell>
          <cell r="J516">
            <v>12.08899091073625</v>
          </cell>
          <cell r="K516">
            <v>12.066995042024766</v>
          </cell>
          <cell r="L516">
            <v>12.053006817121506</v>
          </cell>
          <cell r="M516">
            <v>12.045997607061469</v>
          </cell>
          <cell r="N516">
            <v>12.045997607061469</v>
          </cell>
          <cell r="O516">
            <v>12.049038729022763</v>
          </cell>
          <cell r="P516">
            <v>12.046028977272822</v>
          </cell>
          <cell r="Q516">
            <v>12.04606766361451</v>
          </cell>
        </row>
        <row r="518">
          <cell r="C518" t="str">
            <v>Currant Creek</v>
          </cell>
          <cell r="E518">
            <v>7.4696277633119559</v>
          </cell>
          <cell r="F518">
            <v>7.3029856118055063</v>
          </cell>
          <cell r="G518">
            <v>7.5674088693343977</v>
          </cell>
          <cell r="H518">
            <v>7.6098927512295091</v>
          </cell>
          <cell r="I518">
            <v>7.5549484047009301</v>
          </cell>
          <cell r="J518">
            <v>7.6042449838553035</v>
          </cell>
          <cell r="K518">
            <v>7.5860249389115983</v>
          </cell>
          <cell r="L518">
            <v>7.5579643026647823</v>
          </cell>
          <cell r="M518">
            <v>7.3956942948208129</v>
          </cell>
          <cell r="N518">
            <v>7.3652716477646845</v>
          </cell>
          <cell r="O518">
            <v>7.3903565784119447</v>
          </cell>
          <cell r="P518">
            <v>7.3926443035960556</v>
          </cell>
          <cell r="Q518">
            <v>7.3466407807432397</v>
          </cell>
        </row>
        <row r="519">
          <cell r="C519" t="str">
            <v>Gadsby</v>
          </cell>
          <cell r="E519">
            <v>12.27373477693726</v>
          </cell>
          <cell r="F519">
            <v>0</v>
          </cell>
          <cell r="G519">
            <v>0</v>
          </cell>
          <cell r="H519">
            <v>12.304904049752553</v>
          </cell>
          <cell r="I519">
            <v>12.282891209820026</v>
          </cell>
          <cell r="J519">
            <v>12.318514271318952</v>
          </cell>
          <cell r="K519">
            <v>12.150322248510422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C520" t="str">
            <v>Gadsby CT</v>
          </cell>
          <cell r="E520">
            <v>11.273581318768189</v>
          </cell>
          <cell r="F520">
            <v>0</v>
          </cell>
          <cell r="G520">
            <v>12.374266135693404</v>
          </cell>
          <cell r="H520">
            <v>11.523854708585827</v>
          </cell>
          <cell r="I520">
            <v>11.007919910247555</v>
          </cell>
          <cell r="J520">
            <v>11.111867319117808</v>
          </cell>
          <cell r="K520">
            <v>10.951208418933735</v>
          </cell>
          <cell r="L520">
            <v>12.004085033928732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C521" t="str">
            <v>Hermiston</v>
          </cell>
          <cell r="E521">
            <v>7.2853943758807373</v>
          </cell>
          <cell r="F521">
            <v>7.3019460327908083</v>
          </cell>
          <cell r="G521">
            <v>7.3259157330208087</v>
          </cell>
          <cell r="H521">
            <v>7.3035344787703576</v>
          </cell>
          <cell r="I521">
            <v>7.2748634931310932</v>
          </cell>
          <cell r="J521">
            <v>7.2551245423337969</v>
          </cell>
          <cell r="K521">
            <v>7.2490318328698358</v>
          </cell>
          <cell r="L521">
            <v>7.2496309086111426</v>
          </cell>
          <cell r="M521">
            <v>7.2644848981589822</v>
          </cell>
          <cell r="N521">
            <v>7.2965654866243268</v>
          </cell>
          <cell r="O521">
            <v>7.3264846266172956</v>
          </cell>
          <cell r="P521">
            <v>7.3141092157070284</v>
          </cell>
          <cell r="Q521">
            <v>7.2822351222477106</v>
          </cell>
        </row>
        <row r="522">
          <cell r="C522" t="str">
            <v>Lake side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</row>
        <row r="523">
          <cell r="C523" t="str">
            <v>Little Mountain</v>
          </cell>
          <cell r="E523">
            <v>15.966280871455549</v>
          </cell>
          <cell r="F523">
            <v>15.856016552574314</v>
          </cell>
          <cell r="G523">
            <v>16.013008418668136</v>
          </cell>
          <cell r="H523">
            <v>0</v>
          </cell>
          <cell r="I523">
            <v>24.72801105495844</v>
          </cell>
          <cell r="J523">
            <v>24.728011770252134</v>
          </cell>
          <cell r="K523">
            <v>0</v>
          </cell>
          <cell r="L523">
            <v>16.013001033892763</v>
          </cell>
          <cell r="M523">
            <v>15.856021349159398</v>
          </cell>
          <cell r="N523">
            <v>15.855988725933488</v>
          </cell>
          <cell r="O523">
            <v>15.855985202549364</v>
          </cell>
          <cell r="P523">
            <v>15.855984840511606</v>
          </cell>
          <cell r="Q523">
            <v>15.856005236987482</v>
          </cell>
        </row>
        <row r="524">
          <cell r="C524" t="str">
            <v>West Valley</v>
          </cell>
          <cell r="E524">
            <v>10.548227872357502</v>
          </cell>
          <cell r="F524">
            <v>11.264069947983387</v>
          </cell>
          <cell r="G524">
            <v>10.744704207106915</v>
          </cell>
          <cell r="H524">
            <v>10.219520583767691</v>
          </cell>
          <cell r="I524">
            <v>9.8062079201595864</v>
          </cell>
          <cell r="J524">
            <v>9.8692401399152878</v>
          </cell>
          <cell r="K524">
            <v>9.9781895498277517</v>
          </cell>
          <cell r="L524">
            <v>10.426573556643806</v>
          </cell>
          <cell r="M524">
            <v>11.148001235118469</v>
          </cell>
          <cell r="N524">
            <v>11.247608366218577</v>
          </cell>
          <cell r="O524">
            <v>11.33391223454278</v>
          </cell>
          <cell r="P524">
            <v>11.326728624625227</v>
          </cell>
          <cell r="Q524">
            <v>11.328026146305573</v>
          </cell>
        </row>
        <row r="571">
          <cell r="C571" t="str">
            <v>Blundell</v>
          </cell>
          <cell r="E571">
            <v>0.90265150684931506</v>
          </cell>
          <cell r="F571">
            <v>0.93069999999999997</v>
          </cell>
          <cell r="G571">
            <v>0.93069999999999997</v>
          </cell>
          <cell r="H571">
            <v>0.93069999999999997</v>
          </cell>
          <cell r="I571">
            <v>0.93069999999999997</v>
          </cell>
          <cell r="J571">
            <v>0.93069999999999997</v>
          </cell>
          <cell r="K571">
            <v>0.68251333333333331</v>
          </cell>
          <cell r="L571">
            <v>0.84063225806451614</v>
          </cell>
          <cell r="M571">
            <v>0.93069999999999997</v>
          </cell>
          <cell r="N571">
            <v>0.93069999999999997</v>
          </cell>
          <cell r="O571">
            <v>0.93069999999999997</v>
          </cell>
          <cell r="P571">
            <v>0.93069999999999997</v>
          </cell>
          <cell r="Q571">
            <v>0.93069999999999997</v>
          </cell>
        </row>
        <row r="573">
          <cell r="C573" t="str">
            <v>Carbon</v>
          </cell>
          <cell r="E573">
            <v>0.87026625711081007</v>
          </cell>
          <cell r="F573">
            <v>0.91200135380329461</v>
          </cell>
          <cell r="G573">
            <v>0.92249201265941483</v>
          </cell>
          <cell r="H573">
            <v>0.92051730327034875</v>
          </cell>
          <cell r="I573">
            <v>0.91492287608620904</v>
          </cell>
          <cell r="J573">
            <v>0.91565959335927738</v>
          </cell>
          <cell r="K573">
            <v>0.9287253472302972</v>
          </cell>
          <cell r="L573">
            <v>0.66628086606807946</v>
          </cell>
          <cell r="M573">
            <v>0.92484929860303611</v>
          </cell>
          <cell r="N573">
            <v>0.93648796885158792</v>
          </cell>
          <cell r="O573">
            <v>0.77206289931857974</v>
          </cell>
          <cell r="P573">
            <v>0.77730553151820325</v>
          </cell>
          <cell r="Q573">
            <v>0.84950765061577893</v>
          </cell>
        </row>
        <row r="574">
          <cell r="C574" t="str">
            <v>Cholla</v>
          </cell>
          <cell r="E574">
            <v>0.79285759836277336</v>
          </cell>
          <cell r="F574">
            <v>0.81452117262426904</v>
          </cell>
          <cell r="G574">
            <v>0.81584471837860773</v>
          </cell>
          <cell r="H574">
            <v>0.81362333315058488</v>
          </cell>
          <cell r="I574">
            <v>0.82245301711941143</v>
          </cell>
          <cell r="J574">
            <v>0.82272298068760619</v>
          </cell>
          <cell r="K574">
            <v>0.82748401436403507</v>
          </cell>
          <cell r="L574">
            <v>0.8309432197226938</v>
          </cell>
          <cell r="M574">
            <v>0.8167716516081871</v>
          </cell>
          <cell r="N574">
            <v>0.81471574805461233</v>
          </cell>
          <cell r="O574">
            <v>0.77475038207413693</v>
          </cell>
          <cell r="P574">
            <v>0.55617312840695488</v>
          </cell>
          <cell r="Q574">
            <v>0.78463995507923034</v>
          </cell>
        </row>
        <row r="575">
          <cell r="C575" t="str">
            <v>Colstrip</v>
          </cell>
          <cell r="E575">
            <v>0.86105595538689372</v>
          </cell>
          <cell r="F575">
            <v>0.89540006756756763</v>
          </cell>
          <cell r="G575">
            <v>0.89540006756756751</v>
          </cell>
          <cell r="H575">
            <v>0.89540006756756763</v>
          </cell>
          <cell r="I575">
            <v>0.89540006756756751</v>
          </cell>
          <cell r="J575">
            <v>0.89540006756756751</v>
          </cell>
          <cell r="K575">
            <v>0.89540006756756763</v>
          </cell>
          <cell r="L575">
            <v>0.49102584350479511</v>
          </cell>
          <cell r="M575">
            <v>0.89540006756756763</v>
          </cell>
          <cell r="N575">
            <v>0.89540006756756751</v>
          </cell>
          <cell r="O575">
            <v>0.89540006756756751</v>
          </cell>
          <cell r="P575">
            <v>0.89540006756756751</v>
          </cell>
          <cell r="Q575">
            <v>0.89540006756756751</v>
          </cell>
        </row>
        <row r="576">
          <cell r="C576" t="str">
            <v>Craig</v>
          </cell>
          <cell r="E576">
            <v>0.86813276192472677</v>
          </cell>
          <cell r="F576">
            <v>0.56507794491582497</v>
          </cell>
          <cell r="G576">
            <v>0.90925060425219939</v>
          </cell>
          <cell r="H576">
            <v>0.86240356556397302</v>
          </cell>
          <cell r="I576">
            <v>0.92811032675953087</v>
          </cell>
          <cell r="J576">
            <v>0.88872192069892475</v>
          </cell>
          <cell r="K576">
            <v>0.8953849426936028</v>
          </cell>
          <cell r="L576">
            <v>0.89366759579667643</v>
          </cell>
          <cell r="M576">
            <v>0.91092068085016842</v>
          </cell>
          <cell r="N576">
            <v>0.95525853905995439</v>
          </cell>
          <cell r="O576">
            <v>0.93980326090746169</v>
          </cell>
          <cell r="P576">
            <v>0.95345421527777774</v>
          </cell>
          <cell r="Q576">
            <v>0.71609504459107198</v>
          </cell>
        </row>
        <row r="577">
          <cell r="C577" t="str">
            <v>Dave Johnston</v>
          </cell>
          <cell r="E577">
            <v>0.8709541822663861</v>
          </cell>
          <cell r="F577">
            <v>0.89588874015748032</v>
          </cell>
          <cell r="G577">
            <v>0.89588874015748032</v>
          </cell>
          <cell r="H577">
            <v>0.89588874015748032</v>
          </cell>
          <cell r="I577">
            <v>0.89588874015748032</v>
          </cell>
          <cell r="J577">
            <v>0.89588874015748032</v>
          </cell>
          <cell r="K577">
            <v>0.74776175459317584</v>
          </cell>
          <cell r="L577">
            <v>0.74565622809245613</v>
          </cell>
          <cell r="M577">
            <v>0.89588874015748032</v>
          </cell>
          <cell r="N577">
            <v>0.89588874015748032</v>
          </cell>
          <cell r="O577">
            <v>0.89588874015748032</v>
          </cell>
          <cell r="P577">
            <v>0.89588874015748032</v>
          </cell>
          <cell r="Q577">
            <v>0.89588563727669113</v>
          </cell>
        </row>
        <row r="578">
          <cell r="C578" t="str">
            <v>Hayden</v>
          </cell>
          <cell r="E578">
            <v>0.85666823412510251</v>
          </cell>
          <cell r="F578">
            <v>0.88858023862179492</v>
          </cell>
          <cell r="G578">
            <v>0.87688063831162122</v>
          </cell>
          <cell r="H578">
            <v>0.83307961109330475</v>
          </cell>
          <cell r="I578">
            <v>0.90415592500689279</v>
          </cell>
          <cell r="J578">
            <v>0.85729656725599668</v>
          </cell>
          <cell r="K578">
            <v>0.86085996946225063</v>
          </cell>
          <cell r="L578">
            <v>0.86844907840501795</v>
          </cell>
          <cell r="M578">
            <v>0.87395479884259264</v>
          </cell>
          <cell r="N578">
            <v>0.94194919828715185</v>
          </cell>
          <cell r="O578">
            <v>0.92000238639026743</v>
          </cell>
          <cell r="P578">
            <v>0.74491697137324486</v>
          </cell>
          <cell r="Q578">
            <v>0.70004013268541498</v>
          </cell>
        </row>
        <row r="579">
          <cell r="C579" t="str">
            <v>Hunter</v>
          </cell>
          <cell r="E579">
            <v>0.85862281735781898</v>
          </cell>
          <cell r="F579">
            <v>0.88265501782531197</v>
          </cell>
          <cell r="G579">
            <v>0.88265501782531186</v>
          </cell>
          <cell r="H579">
            <v>0.88265501782531197</v>
          </cell>
          <cell r="I579">
            <v>0.88272541629364365</v>
          </cell>
          <cell r="J579">
            <v>0.88272541629364365</v>
          </cell>
          <cell r="K579">
            <v>0.88265501782531197</v>
          </cell>
          <cell r="L579">
            <v>0.88265501782531186</v>
          </cell>
          <cell r="M579">
            <v>0.88265501782531197</v>
          </cell>
          <cell r="N579">
            <v>0.88265501782531186</v>
          </cell>
          <cell r="O579">
            <v>0.87859910133114838</v>
          </cell>
          <cell r="P579">
            <v>0.86372217673054064</v>
          </cell>
          <cell r="Q579">
            <v>0.62092580652348917</v>
          </cell>
        </row>
        <row r="580">
          <cell r="C580" t="str">
            <v>Huntington</v>
          </cell>
          <cell r="E580">
            <v>0.83883361190913508</v>
          </cell>
          <cell r="F580">
            <v>0.88212073401613911</v>
          </cell>
          <cell r="G580">
            <v>0.88257450060070886</v>
          </cell>
          <cell r="H580">
            <v>0.88255860141216635</v>
          </cell>
          <cell r="I580">
            <v>0.88261911440499796</v>
          </cell>
          <cell r="J580">
            <v>0.8826244005226167</v>
          </cell>
          <cell r="K580">
            <v>0.66596043642147729</v>
          </cell>
          <cell r="L580">
            <v>0.62105692061632722</v>
          </cell>
          <cell r="M580">
            <v>0.88262146776846673</v>
          </cell>
          <cell r="N580">
            <v>0.88265603850543639</v>
          </cell>
          <cell r="O580">
            <v>0.86386955431909651</v>
          </cell>
          <cell r="P580">
            <v>0.86369961994546418</v>
          </cell>
          <cell r="Q580">
            <v>0.87469114199255116</v>
          </cell>
        </row>
        <row r="581">
          <cell r="C581" t="str">
            <v>Jim Bridger</v>
          </cell>
          <cell r="E581">
            <v>0.83777013191560912</v>
          </cell>
          <cell r="F581">
            <v>0.73830476810867174</v>
          </cell>
          <cell r="G581">
            <v>0.64934243885931653</v>
          </cell>
          <cell r="H581">
            <v>0.80877641043043758</v>
          </cell>
          <cell r="I581">
            <v>0.87537999479309447</v>
          </cell>
          <cell r="J581">
            <v>0.86911503939923551</v>
          </cell>
          <cell r="K581">
            <v>0.86219897056971984</v>
          </cell>
          <cell r="L581">
            <v>0.87259326204537146</v>
          </cell>
          <cell r="M581">
            <v>0.87529602090218761</v>
          </cell>
          <cell r="N581">
            <v>0.87766982357443113</v>
          </cell>
          <cell r="O581">
            <v>0.8763397282223796</v>
          </cell>
          <cell r="P581">
            <v>0.87759430134350125</v>
          </cell>
          <cell r="Q581">
            <v>0.87233947475935913</v>
          </cell>
        </row>
        <row r="582">
          <cell r="C582" t="str">
            <v>Naughton</v>
          </cell>
          <cell r="E582">
            <v>0.78709360374999993</v>
          </cell>
          <cell r="F582">
            <v>0.52557833670833332</v>
          </cell>
          <cell r="G582">
            <v>0.75186788634024571</v>
          </cell>
          <cell r="H582">
            <v>0.79362931710317464</v>
          </cell>
          <cell r="I582">
            <v>0.82474524375000002</v>
          </cell>
          <cell r="J582">
            <v>0.80481405359062985</v>
          </cell>
          <cell r="K582">
            <v>0.80814569778571432</v>
          </cell>
          <cell r="L582">
            <v>0.82051468315092169</v>
          </cell>
          <cell r="M582">
            <v>0.82825296543055549</v>
          </cell>
          <cell r="N582">
            <v>0.87340565155337946</v>
          </cell>
          <cell r="O582">
            <v>0.79698497836789561</v>
          </cell>
          <cell r="P582">
            <v>0.80709122176020409</v>
          </cell>
          <cell r="Q582">
            <v>0.80581013707373272</v>
          </cell>
        </row>
        <row r="583">
          <cell r="C583" t="str">
            <v>Wyodak</v>
          </cell>
          <cell r="E583">
            <v>0.9432583818010094</v>
          </cell>
          <cell r="F583">
            <v>0.94849964157706101</v>
          </cell>
          <cell r="G583">
            <v>0.94849963898916978</v>
          </cell>
          <cell r="H583">
            <v>0.94849981751824819</v>
          </cell>
          <cell r="I583">
            <v>0.94850000000000001</v>
          </cell>
          <cell r="J583">
            <v>0.94850000000000001</v>
          </cell>
          <cell r="K583">
            <v>0.94849981751824819</v>
          </cell>
          <cell r="L583">
            <v>0.88730611510791368</v>
          </cell>
          <cell r="M583">
            <v>0.94849964285714283</v>
          </cell>
          <cell r="N583">
            <v>0.94849964285714283</v>
          </cell>
          <cell r="O583">
            <v>0.9484593331117277</v>
          </cell>
          <cell r="P583">
            <v>0.9484685175914116</v>
          </cell>
          <cell r="Q583">
            <v>0.94842749956797234</v>
          </cell>
        </row>
        <row r="585">
          <cell r="C585" t="str">
            <v>Currant Creek</v>
          </cell>
          <cell r="E585">
            <v>0.52109334587352518</v>
          </cell>
          <cell r="F585">
            <v>0.49788900742154368</v>
          </cell>
          <cell r="G585">
            <v>0.48068694483516711</v>
          </cell>
          <cell r="H585">
            <v>0.44054374443106398</v>
          </cell>
          <cell r="I585">
            <v>0.55713117032352577</v>
          </cell>
          <cell r="J585">
            <v>0.57828865709625221</v>
          </cell>
          <cell r="K585">
            <v>0.55551205805129844</v>
          </cell>
          <cell r="L585">
            <v>0.42600697846127805</v>
          </cell>
          <cell r="M585">
            <v>0.57924827020911362</v>
          </cell>
          <cell r="N585">
            <v>0.5792951155564865</v>
          </cell>
          <cell r="O585">
            <v>0.54311776973815218</v>
          </cell>
          <cell r="P585">
            <v>0.49953730515947048</v>
          </cell>
          <cell r="Q585">
            <v>0.51117518301802889</v>
          </cell>
        </row>
        <row r="586">
          <cell r="C586" t="str">
            <v>Gadsby</v>
          </cell>
          <cell r="E586">
            <v>6.6425568456232389E-2</v>
          </cell>
          <cell r="F586">
            <v>0</v>
          </cell>
          <cell r="G586">
            <v>0</v>
          </cell>
          <cell r="H586">
            <v>0.13581708848699764</v>
          </cell>
          <cell r="I586">
            <v>0.24225647597803704</v>
          </cell>
          <cell r="J586">
            <v>0.26213239456646076</v>
          </cell>
          <cell r="K586">
            <v>0.1511588281678487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C587" t="str">
            <v>Gadsby CT</v>
          </cell>
          <cell r="E587">
            <v>0.12319981862220361</v>
          </cell>
          <cell r="F587">
            <v>0</v>
          </cell>
          <cell r="G587">
            <v>0.16671643395597829</v>
          </cell>
          <cell r="H587">
            <v>0.21443318279914531</v>
          </cell>
          <cell r="I587">
            <v>0.34640368413978495</v>
          </cell>
          <cell r="J587">
            <v>0.40441498579277496</v>
          </cell>
          <cell r="K587">
            <v>0.33421553812915483</v>
          </cell>
          <cell r="L587">
            <v>3.0414091501240696E-2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C588" t="str">
            <v>Hermiston</v>
          </cell>
          <cell r="E588">
            <v>0.90518393814426013</v>
          </cell>
          <cell r="F588">
            <v>0.46859549020952046</v>
          </cell>
          <cell r="G588">
            <v>0.88427848259868114</v>
          </cell>
          <cell r="H588">
            <v>0.94577603458635262</v>
          </cell>
          <cell r="I588">
            <v>0.96852539509700786</v>
          </cell>
          <cell r="J588">
            <v>0.99150919709268337</v>
          </cell>
          <cell r="K588">
            <v>0.99256490553460242</v>
          </cell>
          <cell r="L588">
            <v>0.97828277082194282</v>
          </cell>
          <cell r="M588">
            <v>0.95935223858184127</v>
          </cell>
          <cell r="N588">
            <v>0.92467165720297917</v>
          </cell>
          <cell r="O588">
            <v>0.90018808698476693</v>
          </cell>
          <cell r="P588">
            <v>0.9146790615339887</v>
          </cell>
          <cell r="Q588">
            <v>0.926809581749232</v>
          </cell>
        </row>
        <row r="589">
          <cell r="C589" t="str">
            <v>Lake side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C590" t="str">
            <v>Little Mountain</v>
          </cell>
          <cell r="E590">
            <v>0.65367422175934853</v>
          </cell>
          <cell r="F590">
            <v>0.92769946666666669</v>
          </cell>
          <cell r="G590">
            <v>0.83792232258064514</v>
          </cell>
          <cell r="H590">
            <v>0</v>
          </cell>
          <cell r="I590">
            <v>3.5842278673835125E-2</v>
          </cell>
          <cell r="J590">
            <v>4.1218620474910393E-2</v>
          </cell>
          <cell r="K590">
            <v>0</v>
          </cell>
          <cell r="L590">
            <v>0.92769971428571418</v>
          </cell>
          <cell r="M590">
            <v>0.92769946666666669</v>
          </cell>
          <cell r="N590">
            <v>0.92770037499999991</v>
          </cell>
          <cell r="O590">
            <v>0.92770037499999991</v>
          </cell>
          <cell r="P590">
            <v>0.92770037500000002</v>
          </cell>
          <cell r="Q590">
            <v>0.92769946666666669</v>
          </cell>
        </row>
        <row r="591">
          <cell r="C591" t="str">
            <v>West Valley</v>
          </cell>
          <cell r="E591">
            <v>0.35719399332701901</v>
          </cell>
          <cell r="F591">
            <v>0.25731413531165315</v>
          </cell>
          <cell r="G591">
            <v>0.31850441581317201</v>
          </cell>
          <cell r="H591">
            <v>0.37811084747916662</v>
          </cell>
          <cell r="I591">
            <v>0.52152169682795702</v>
          </cell>
          <cell r="J591">
            <v>0.54415874421370969</v>
          </cell>
          <cell r="K591">
            <v>0.5062047918125</v>
          </cell>
          <cell r="L591">
            <v>0.42149022111559137</v>
          </cell>
          <cell r="M591">
            <v>0.3293970244173442</v>
          </cell>
          <cell r="N591">
            <v>0.31842449472856016</v>
          </cell>
          <cell r="O591">
            <v>0.2465900787831104</v>
          </cell>
          <cell r="P591">
            <v>0.20148842590011615</v>
          </cell>
          <cell r="Q591">
            <v>0.2426212346184107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Other Cost Input"/>
      <sheetName val="IndexedSTF_Source"/>
      <sheetName val="Market_Price"/>
      <sheetName val="PacifiCorpSTF"/>
      <sheetName val="PacifiCorp STF_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escription"/>
      <sheetName val="VDOC"/>
      <sheetName val="Forward Price Curve"/>
      <sheetName val="Inflation Forecast"/>
      <sheetName val="Internal Verification (Prior)"/>
      <sheetName val="Internal Verification (Diff)"/>
    </sheetNames>
    <sheetDataSet>
      <sheetData sheetId="0" refreshError="1"/>
      <sheetData sheetId="1">
        <row r="4">
          <cell r="O4">
            <v>42825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Normal="100" zoomScaleSheetLayoutView="130" workbookViewId="0"/>
  </sheetViews>
  <sheetFormatPr defaultRowHeight="12.75" x14ac:dyDescent="0.2"/>
  <cols>
    <col min="1" max="1" width="5.1640625" customWidth="1"/>
    <col min="2" max="2" width="12.5" customWidth="1"/>
    <col min="3" max="3" width="16.83203125" customWidth="1"/>
    <col min="5" max="5" width="14" customWidth="1"/>
    <col min="6" max="6" width="13" customWidth="1"/>
    <col min="7" max="7" width="1.5" customWidth="1"/>
    <col min="8" max="8" width="30.6640625" bestFit="1" customWidth="1"/>
  </cols>
  <sheetData>
    <row r="1" spans="1:9" ht="15.75" x14ac:dyDescent="0.25">
      <c r="A1" s="13" t="s">
        <v>0</v>
      </c>
      <c r="B1" s="13"/>
      <c r="C1" s="13"/>
      <c r="D1" s="13"/>
      <c r="E1" s="13"/>
      <c r="F1" s="13"/>
      <c r="G1" s="13"/>
      <c r="H1" s="13"/>
    </row>
    <row r="2" spans="1:9" ht="15.75" x14ac:dyDescent="0.25">
      <c r="A2" s="13" t="s">
        <v>1</v>
      </c>
      <c r="B2" s="13"/>
      <c r="C2" s="13"/>
      <c r="D2" s="13"/>
      <c r="E2" s="13"/>
      <c r="F2" s="13"/>
      <c r="G2" s="13"/>
      <c r="H2" s="13"/>
    </row>
    <row r="3" spans="1:9" ht="15.75" x14ac:dyDescent="0.25">
      <c r="A3" s="13" t="s">
        <v>28</v>
      </c>
      <c r="B3" s="13"/>
      <c r="C3" s="13"/>
      <c r="D3" s="13"/>
      <c r="E3" s="13"/>
      <c r="F3" s="13"/>
      <c r="G3" s="13"/>
      <c r="H3" s="13"/>
    </row>
    <row r="5" spans="1:9" x14ac:dyDescent="0.2">
      <c r="B5" s="14" t="s">
        <v>18</v>
      </c>
      <c r="C5" s="15"/>
      <c r="D5" s="15"/>
      <c r="E5" s="15"/>
      <c r="F5" s="15"/>
      <c r="G5" s="15"/>
      <c r="H5" s="16"/>
    </row>
    <row r="6" spans="1:9" ht="15.75" x14ac:dyDescent="0.2">
      <c r="A6">
        <v>1</v>
      </c>
      <c r="B6" s="17" t="s">
        <v>29</v>
      </c>
      <c r="C6" s="1"/>
      <c r="D6" s="1"/>
      <c r="E6" s="1"/>
      <c r="F6" s="4">
        <v>179.48</v>
      </c>
      <c r="G6" s="4"/>
      <c r="H6" s="8"/>
    </row>
    <row r="7" spans="1:9" ht="15.75" x14ac:dyDescent="0.2">
      <c r="A7">
        <v>2</v>
      </c>
      <c r="B7" s="17" t="s">
        <v>30</v>
      </c>
      <c r="C7" s="1"/>
      <c r="D7" s="1"/>
      <c r="E7" s="1"/>
      <c r="F7" s="4">
        <v>27.13</v>
      </c>
      <c r="G7" s="4"/>
      <c r="H7" s="1"/>
    </row>
    <row r="8" spans="1:9" x14ac:dyDescent="0.2">
      <c r="A8">
        <v>3</v>
      </c>
      <c r="B8" s="17" t="s">
        <v>2</v>
      </c>
      <c r="C8" s="1"/>
      <c r="D8" s="1"/>
      <c r="E8" s="1"/>
      <c r="F8" s="1">
        <v>12</v>
      </c>
      <c r="G8" s="1"/>
      <c r="H8" s="1"/>
    </row>
    <row r="9" spans="1:9" ht="15.75" x14ac:dyDescent="0.2">
      <c r="A9">
        <v>4</v>
      </c>
      <c r="B9" s="17" t="s">
        <v>35</v>
      </c>
      <c r="C9" s="1"/>
      <c r="D9" s="1"/>
      <c r="E9" s="1"/>
      <c r="F9" s="11">
        <v>0.79</v>
      </c>
      <c r="G9" s="1"/>
      <c r="H9" s="1"/>
    </row>
    <row r="10" spans="1:9" x14ac:dyDescent="0.2">
      <c r="A10">
        <v>5</v>
      </c>
      <c r="B10" s="17" t="s">
        <v>15</v>
      </c>
      <c r="C10" s="1"/>
      <c r="D10" s="1"/>
      <c r="E10" s="1"/>
      <c r="F10" s="4">
        <f>F7/1000/F9*F8</f>
        <v>0.41210126582278472</v>
      </c>
      <c r="G10" s="2"/>
      <c r="H10" s="1" t="s">
        <v>8</v>
      </c>
    </row>
    <row r="11" spans="1:9" x14ac:dyDescent="0.2">
      <c r="A11">
        <v>6</v>
      </c>
      <c r="B11" s="17" t="s">
        <v>22</v>
      </c>
      <c r="C11" s="1"/>
      <c r="D11" s="1"/>
      <c r="E11" s="1"/>
      <c r="F11" s="4">
        <f>F6+F10</f>
        <v>179.89210126582279</v>
      </c>
      <c r="G11" s="2"/>
      <c r="H11" s="1" t="s">
        <v>9</v>
      </c>
    </row>
    <row r="12" spans="1:9" x14ac:dyDescent="0.2">
      <c r="B12" s="1"/>
      <c r="C12" s="1"/>
      <c r="D12" s="1"/>
      <c r="E12" s="1"/>
      <c r="F12" s="3"/>
      <c r="G12" s="1"/>
      <c r="H12" s="1"/>
    </row>
    <row r="13" spans="1:9" x14ac:dyDescent="0.2">
      <c r="B13" s="14" t="s">
        <v>23</v>
      </c>
      <c r="C13" s="15"/>
      <c r="D13" s="15"/>
      <c r="E13" s="15"/>
      <c r="F13" s="15"/>
      <c r="G13" s="15"/>
      <c r="H13" s="16"/>
    </row>
    <row r="14" spans="1:9" ht="15.75" x14ac:dyDescent="0.2">
      <c r="A14">
        <v>7</v>
      </c>
      <c r="B14" s="19" t="s">
        <v>31</v>
      </c>
      <c r="C14" s="20"/>
      <c r="D14" s="20"/>
      <c r="E14" s="20"/>
      <c r="F14" s="4">
        <v>118.59</v>
      </c>
      <c r="G14" s="4"/>
      <c r="H14" s="8"/>
    </row>
    <row r="15" spans="1:9" ht="15.75" x14ac:dyDescent="0.2">
      <c r="A15">
        <v>8</v>
      </c>
      <c r="B15" s="17" t="s">
        <v>33</v>
      </c>
      <c r="C15" s="17"/>
      <c r="D15" s="17"/>
      <c r="E15" s="17"/>
      <c r="F15" s="1">
        <f>8760*0.634</f>
        <v>5553.84</v>
      </c>
      <c r="G15" s="1"/>
      <c r="H15" s="7" t="s">
        <v>36</v>
      </c>
      <c r="I15" s="1"/>
    </row>
    <row r="16" spans="1:9" ht="15.75" x14ac:dyDescent="0.2">
      <c r="A16">
        <v>9</v>
      </c>
      <c r="B16" s="17" t="s">
        <v>32</v>
      </c>
      <c r="C16" s="17"/>
      <c r="D16" s="17"/>
      <c r="E16" s="17"/>
      <c r="F16" s="1">
        <f>8760*0.436</f>
        <v>3819.36</v>
      </c>
      <c r="G16" s="1"/>
      <c r="H16" s="7" t="s">
        <v>17</v>
      </c>
      <c r="I16" s="1"/>
    </row>
    <row r="17" spans="1:9" x14ac:dyDescent="0.2">
      <c r="A17">
        <v>10</v>
      </c>
      <c r="B17" s="17" t="s">
        <v>16</v>
      </c>
      <c r="C17" s="17"/>
      <c r="D17" s="17"/>
      <c r="E17" s="17"/>
      <c r="F17" s="12">
        <f>F15/F16</f>
        <v>1.4541284403669725</v>
      </c>
      <c r="G17" s="1"/>
      <c r="H17" s="7" t="s">
        <v>10</v>
      </c>
      <c r="I17" s="1"/>
    </row>
    <row r="18" spans="1:9" x14ac:dyDescent="0.2">
      <c r="A18">
        <v>11</v>
      </c>
      <c r="B18" s="17" t="s">
        <v>6</v>
      </c>
      <c r="C18" s="17"/>
      <c r="D18" s="17"/>
      <c r="E18" s="17"/>
      <c r="F18" s="4">
        <f>F14*F17</f>
        <v>172.44509174311926</v>
      </c>
      <c r="G18" s="2"/>
      <c r="H18" s="1" t="s">
        <v>11</v>
      </c>
    </row>
    <row r="19" spans="1:9" ht="15.75" x14ac:dyDescent="0.2">
      <c r="A19">
        <v>12</v>
      </c>
      <c r="B19" s="17" t="s">
        <v>34</v>
      </c>
      <c r="C19" s="17"/>
      <c r="D19" s="17"/>
      <c r="E19" s="17"/>
      <c r="F19" s="4">
        <f>F17*0.19*F6</f>
        <v>49.587524770642204</v>
      </c>
      <c r="G19" s="2"/>
      <c r="H19" s="1" t="s">
        <v>26</v>
      </c>
    </row>
    <row r="20" spans="1:9" x14ac:dyDescent="0.2">
      <c r="A20">
        <v>13</v>
      </c>
      <c r="B20" s="18" t="s">
        <v>7</v>
      </c>
      <c r="C20" s="18"/>
      <c r="D20" s="18"/>
      <c r="E20" s="18"/>
      <c r="F20" s="4">
        <f>F18-F19</f>
        <v>122.85756697247706</v>
      </c>
      <c r="G20" s="2"/>
      <c r="H20" s="1" t="s">
        <v>12</v>
      </c>
    </row>
    <row r="21" spans="1:9" x14ac:dyDescent="0.2">
      <c r="B21" s="17"/>
      <c r="C21" s="1"/>
      <c r="D21" s="1"/>
      <c r="E21" s="1"/>
      <c r="F21" s="1"/>
      <c r="G21" s="1"/>
      <c r="H21" s="1"/>
    </row>
    <row r="22" spans="1:9" x14ac:dyDescent="0.2">
      <c r="A22">
        <v>14</v>
      </c>
      <c r="B22" s="17" t="s">
        <v>3</v>
      </c>
      <c r="C22" s="1"/>
      <c r="D22" s="1"/>
      <c r="E22" s="1"/>
      <c r="F22" s="5">
        <f>F11/(F11+F20)</f>
        <v>0.59419421435740905</v>
      </c>
      <c r="G22" s="5"/>
      <c r="H22" s="1" t="s">
        <v>13</v>
      </c>
    </row>
    <row r="23" spans="1:9" x14ac:dyDescent="0.2">
      <c r="B23" s="17"/>
      <c r="C23" s="1"/>
      <c r="D23" s="1"/>
      <c r="E23" s="1"/>
      <c r="F23" s="6"/>
      <c r="G23" s="1"/>
      <c r="H23" s="1"/>
    </row>
    <row r="24" spans="1:9" x14ac:dyDescent="0.2">
      <c r="A24">
        <v>15</v>
      </c>
      <c r="B24" s="17" t="s">
        <v>4</v>
      </c>
      <c r="C24" s="1"/>
      <c r="D24" s="1"/>
      <c r="E24" s="1"/>
      <c r="F24" s="5">
        <f>1-F22</f>
        <v>0.40580578564259095</v>
      </c>
      <c r="G24" s="5"/>
      <c r="H24" s="1" t="s">
        <v>14</v>
      </c>
    </row>
    <row r="26" spans="1:9" x14ac:dyDescent="0.2">
      <c r="B26" s="1"/>
      <c r="C26" s="1"/>
      <c r="D26" s="1"/>
      <c r="E26" s="1"/>
      <c r="F26" s="1"/>
      <c r="G26" s="1"/>
      <c r="H26" s="1"/>
    </row>
    <row r="27" spans="1:9" x14ac:dyDescent="0.2">
      <c r="B27" s="9" t="s">
        <v>19</v>
      </c>
      <c r="D27" s="10" t="s">
        <v>5</v>
      </c>
    </row>
    <row r="28" spans="1:9" x14ac:dyDescent="0.2">
      <c r="B28" t="s">
        <v>20</v>
      </c>
    </row>
    <row r="29" spans="1:9" x14ac:dyDescent="0.2">
      <c r="B29" t="s">
        <v>21</v>
      </c>
    </row>
    <row r="30" spans="1:9" x14ac:dyDescent="0.2">
      <c r="B30" t="s">
        <v>24</v>
      </c>
    </row>
    <row r="31" spans="1:9" x14ac:dyDescent="0.2">
      <c r="B31" t="s">
        <v>25</v>
      </c>
    </row>
    <row r="32" spans="1:9" x14ac:dyDescent="0.2">
      <c r="B32" t="s">
        <v>27</v>
      </c>
    </row>
  </sheetData>
  <mergeCells count="1">
    <mergeCell ref="B14:E14"/>
  </mergeCells>
  <phoneticPr fontId="6" type="noConversion"/>
  <printOptions horizontalCentered="1"/>
  <pageMargins left="0.75" right="0.75" top="1" bottom="1" header="0.5" footer="0.5"/>
  <pageSetup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4695680-A61C-4968-9928-D1EE6E5DEA29}"/>
</file>

<file path=customXml/itemProps2.xml><?xml version="1.0" encoding="utf-8"?>
<ds:datastoreItem xmlns:ds="http://schemas.openxmlformats.org/officeDocument/2006/customXml" ds:itemID="{6358294E-6A25-4E66-952A-287DDE67FCB8}"/>
</file>

<file path=customXml/itemProps3.xml><?xml version="1.0" encoding="utf-8"?>
<ds:datastoreItem xmlns:ds="http://schemas.openxmlformats.org/officeDocument/2006/customXml" ds:itemID="{DC582F43-624B-41A2-B7E3-2C261DBCA89E}"/>
</file>

<file path=customXml/itemProps4.xml><?xml version="1.0" encoding="utf-8"?>
<ds:datastoreItem xmlns:ds="http://schemas.openxmlformats.org/officeDocument/2006/customXml" ds:itemID="{ABEB139F-D143-4570-8096-0FEBC34411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2019-12-12T19:58:40Z</dcterms:created>
  <dcterms:modified xsi:type="dcterms:W3CDTF">2019-12-12T19:58:47Z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