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MJS-5" sheetId="1" r:id="rId1"/>
  </sheets>
  <externalReferences>
    <externalReference r:id="rId4"/>
    <externalReference r:id="rId5"/>
  </externalReferences>
  <definedNames>
    <definedName name="__123Graph_ECURRENT" hidden="1">#N/A</definedName>
    <definedName name="_5.01WaterHeater">'MJS-5'!$A$2:$E$30</definedName>
    <definedName name="_5.02PipeReclass">'MJS-5'!$F$2:$J$27</definedName>
    <definedName name="_5.03ContractChanges">'MJS-5'!$K$2:$O$26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5">'MJS-5'!$E$3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'MJS-5'!$A$2:$E$30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'MJS-5'!#REF!</definedName>
    <definedName name="Z_1B900283_A429_4403_A9D8_C71CBE042C5B_.wvu.PrintArea" localSheetId="0" hidden="1">'MJS-5'!#REF!</definedName>
    <definedName name="Z_1C1C43A1_DC1D_4B83_8878_3010F6B52F39_.wvu.PrintArea" localSheetId="0" hidden="1">'MJS-5'!#REF!</definedName>
    <definedName name="Z_1E45DDAB_A557_4269_B1F7_CCA75743796E_.wvu.PrintArea" localSheetId="0" hidden="1">'MJS-5'!#REF!</definedName>
    <definedName name="Z_2C3700F5_7337_49E6_9C17_9B49CE910373_.wvu.PrintArea" localSheetId="0" hidden="1">'MJS-5'!#REF!</definedName>
    <definedName name="Z_31DFCE0A_9DA6_4A87_B609_465F85B537E0_.wvu.PrintArea" localSheetId="0" hidden="1">'MJS-5'!#REF!</definedName>
    <definedName name="Z_363BCC7B_365C_4862_8308_FD01127C4AC4_.wvu.PrintArea" localSheetId="0" hidden="1">'MJS-5'!#REF!</definedName>
    <definedName name="Z_368BDFFC_8B6F_4E1E_88F3_F226428845CF_.wvu.PrintArea" localSheetId="0" hidden="1">'MJS-5'!#REF!</definedName>
    <definedName name="Z_3CBED636_2D45_404E_AAC8_3EE8AD1E87DC_.wvu.PrintArea" localSheetId="0" hidden="1">'MJS-5'!#REF!</definedName>
    <definedName name="Z_416960AD_1B0E_43B1_BBE2_4C2BAE619099_.wvu.PrintArea" localSheetId="0" hidden="1">'MJS-5'!#REF!</definedName>
    <definedName name="Z_4D415296_881A_4775_98CD_22EFE3033486_.wvu.PrintArea" localSheetId="0" hidden="1">'MJS-5'!#REF!</definedName>
    <definedName name="Z_5528C217_5C85_409E_BEF2_118EFA30D59F_.wvu.PrintArea" localSheetId="0" hidden="1">'MJS-5'!#REF!</definedName>
    <definedName name="Z_57344CAB_EDB4_4D23_8F83_6632FA133D6F_.wvu.PrintArea" localSheetId="0" hidden="1">'MJS-5'!#REF!</definedName>
    <definedName name="Z_6734E4FA_60B7_471C_AEFF_A65F9BB053D8_.wvu.Cols" localSheetId="0" hidden="1">'MJS-5'!#REF!,'MJS-5'!#REF!</definedName>
    <definedName name="Z_6734E4FA_60B7_471C_AEFF_A65F9BB053D8_.wvu.PrintArea" localSheetId="0" hidden="1">'[1]MJS-4'!$J$3:$AJ$61</definedName>
    <definedName name="Z_70410578_0BAB_407F_B45A_A1FD00E78914_.wvu.PrintArea" localSheetId="0" hidden="1">'MJS-5'!#REF!</definedName>
    <definedName name="Z_833E8250_6973_4555_A9B1_5ACEC89F3481_.wvu.PrintArea" localSheetId="0" hidden="1">'MJS-5'!#REF!</definedName>
    <definedName name="Z_9BA720D1_BA25_4C52_A40B_874BAF7D1762_.wvu.PrintArea" localSheetId="0" hidden="1">'MJS-5'!#REF!</definedName>
    <definedName name="Z_A74B7FED_837E_46BE_A86A_510E0683DF4F_.wvu.PrintArea" localSheetId="0" hidden="1">'MJS-5'!#REF!</definedName>
    <definedName name="Z_BEBB2007_766E_4870_AB0B_58E56CB3F651_.wvu.PrintArea" localSheetId="0" hidden="1">'MJS-5'!#REF!</definedName>
    <definedName name="Z_DF51FD8A_8BA9_46B7_B455_DFD0D532E42D_.wvu.PrintArea" localSheetId="0" hidden="1">'MJS-5'!#REF!</definedName>
    <definedName name="Z_E75FE358_FE2D_4487_BA5A_B5AB72EE82DF_.wvu.PrintArea" localSheetId="0" hidden="1">'MJS-5'!#REF!</definedName>
    <definedName name="Z_F0C9B202_A28C_4D84_9483_9F8FC93D796D_.wvu.PrintArea" localSheetId="0" hidden="1">'MJS-5'!#REF!</definedName>
  </definedNames>
  <calcPr fullCalcOnLoad="1"/>
</workbook>
</file>

<file path=xl/sharedStrings.xml><?xml version="1.0" encoding="utf-8"?>
<sst xmlns="http://schemas.openxmlformats.org/spreadsheetml/2006/main" count="50" uniqueCount="31">
  <si>
    <t>WATER HEATER DEPRECIATION</t>
  </si>
  <si>
    <t>RECLASSIFICATION OF BARE STEEL PIPE TO WRAPPED STEEL PIPE</t>
  </si>
  <si>
    <t>CONTRACT CHANGES</t>
  </si>
  <si>
    <t>LINE</t>
  </si>
  <si>
    <t>PROFORMA</t>
  </si>
  <si>
    <t>NO.</t>
  </si>
  <si>
    <t>DESCRIPTION</t>
  </si>
  <si>
    <t>ACTUAL</t>
  </si>
  <si>
    <t>RESTATED</t>
  </si>
  <si>
    <t>ADJUSTMENT</t>
  </si>
  <si>
    <t>ADJUSTMENT TO OPERATING EXPENSES</t>
  </si>
  <si>
    <t>DEPRECIATION EXPENSE</t>
  </si>
  <si>
    <t>403 DEPRECIATION EXPENSE</t>
  </si>
  <si>
    <t>DECREASE IN SERVICE CONTRACT O&amp;M BASELINE CHARGES</t>
  </si>
  <si>
    <t xml:space="preserve">TOTAL WATER HEATERS DEPRECIATION EXPENSE </t>
  </si>
  <si>
    <t>INCREASE(DECREASE ) IN EXPENSE</t>
  </si>
  <si>
    <t>INCREASE (DECREASE) EXPENSE</t>
  </si>
  <si>
    <t>TOTAL INCREASE (DECREASE) IN INCOME</t>
  </si>
  <si>
    <t>INCREASE (DECREASE) FIT EXPENSE</t>
  </si>
  <si>
    <t xml:space="preserve">INCREASE (DECREASE) FIT @ 35% </t>
  </si>
  <si>
    <t>INCREASE(DECREASE) NOI</t>
  </si>
  <si>
    <t>INCREASE (DECREASE) NOI</t>
  </si>
  <si>
    <t>ADJUSTMENT TO RATE BASE</t>
  </si>
  <si>
    <t xml:space="preserve">ADJUSTMENT TO ACCUM. DEPREC. </t>
  </si>
  <si>
    <t>IMPACT ON ACCUMULATED DEPRECIATION</t>
  </si>
  <si>
    <t>DEFERRED FEDERAL INCOME TAXES</t>
  </si>
  <si>
    <t>DEFERRED FEDERAL INCOME TAX BENEFIT</t>
  </si>
  <si>
    <t>TOTAL  ADJUSTMENT TO RATEBASE</t>
  </si>
  <si>
    <t xml:space="preserve">PUGET SOUND ENERGY-GAS </t>
  </si>
  <si>
    <t>FOR THE TWELVE MONTHS ENDED DECEMBER 31, 2010</t>
  </si>
  <si>
    <t>GENERAL RATE INCREASE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</si>
</sst>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PAGE&quot;\ 0.00"/>
    <numFmt numFmtId="166" formatCode="#,##0;\(#,##0\)"/>
    <numFmt numFmtId="167" formatCode="_(&quot;$&quot;* #,##0_);_(&quot;$&quot;* \(#,##0\);_(&quot;$&quot;* &quot;-&quot;??_);_(@_)"/>
    <numFmt numFmtId="168" formatCode="_(* #,##0_);_(* \(#,##0\);_(* &quot;-&quot;??_);_(@_)"/>
    <numFmt numFmtId="169" formatCode="0.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mmmm\ d\,\ yyyy"/>
    <numFmt numFmtId="176" formatCode="_([$€-2]* #,##0.00_);_([$€-2]* \(#,##0.00\);_([$€-2]* &quot;-&quot;??_)"/>
    <numFmt numFmtId="177" formatCode="_(&quot;$&quot;* #,##0.000000_);_(&quot;$&quot;* \(#,##0.000000\);_(&quot;$&quot;* &quot;-&quot;??????_);_(@_)"/>
    <numFmt numFmtId="178" formatCode="0.00_)"/>
    <numFmt numFmtId="179" formatCode="&quot;$&quot;#,##0;\-&quot;$&quot;#,##0"/>
    <numFmt numFmtId="180" formatCode="#,##0.00\ ;\(#,##0.00\)"/>
    <numFmt numFmtId="181" formatCode="#,##0.00000000000;[Red]\-#,##0.0000000000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&quot;$&quot;#,##0.00"/>
  </numFmts>
  <fonts count="60">
    <font>
      <sz val="8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name val="univers (E1)"/>
      <family val="0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1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1" fontId="23" fillId="0" borderId="0">
      <alignment horizontal="left" wrapText="1"/>
      <protection/>
    </xf>
    <xf numFmtId="171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1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170" fontId="23" fillId="0" borderId="0">
      <alignment horizontal="left" wrapText="1"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172" fontId="28" fillId="0" borderId="0" applyFill="0" applyBorder="0" applyAlignment="0">
      <protection/>
    </xf>
    <xf numFmtId="172" fontId="28" fillId="0" borderId="0" applyFill="0" applyBorder="0" applyAlignment="0">
      <protection/>
    </xf>
    <xf numFmtId="172" fontId="28" fillId="0" borderId="0" applyFill="0" applyBorder="0" applyAlignment="0">
      <protection/>
    </xf>
    <xf numFmtId="0" fontId="11" fillId="20" borderId="1" applyNumberFormat="0" applyAlignment="0" applyProtection="0"/>
    <xf numFmtId="0" fontId="13" fillId="21" borderId="2" applyNumberFormat="0" applyAlignment="0" applyProtection="0"/>
    <xf numFmtId="41" fontId="23" fillId="20" borderId="0">
      <alignment/>
      <protection/>
    </xf>
    <xf numFmtId="41" fontId="23" fillId="20" borderId="0">
      <alignment/>
      <protection/>
    </xf>
    <xf numFmtId="41" fontId="23" fillId="20" borderId="0">
      <alignment/>
      <protection/>
    </xf>
    <xf numFmtId="4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4" fillId="0" borderId="0" applyFill="0" applyBorder="0" applyAlignment="0" applyProtection="0"/>
    <xf numFmtId="173" fontId="35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 applyNumberFormat="0" applyAlignment="0">
      <protection/>
    </xf>
    <xf numFmtId="0" fontId="36" fillId="0" borderId="0" applyNumberFormat="0" applyAlignment="0">
      <protection/>
    </xf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7" fillId="0" borderId="0" applyNumberFormat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8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5" fontId="34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ill="0" applyBorder="0" applyAlignment="0" applyProtection="0"/>
    <xf numFmtId="164" fontId="23" fillId="0" borderId="0">
      <alignment/>
      <protection/>
    </xf>
    <xf numFmtId="176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4" fillId="0" borderId="0" applyFill="0" applyBorder="0" applyAlignment="0" applyProtection="0"/>
    <xf numFmtId="0" fontId="31" fillId="0" borderId="0">
      <alignment/>
      <protection/>
    </xf>
    <xf numFmtId="0" fontId="6" fillId="4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38" fontId="38" fillId="20" borderId="0" applyNumberFormat="0" applyBorder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4">
      <alignment horizontal="left"/>
      <protection/>
    </xf>
    <xf numFmtId="0" fontId="39" fillId="0" borderId="4">
      <alignment horizontal="left"/>
      <protection/>
    </xf>
    <xf numFmtId="0" fontId="39" fillId="0" borderId="4">
      <alignment horizontal="left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8" fontId="40" fillId="0" borderId="0">
      <alignment/>
      <protection/>
    </xf>
    <xf numFmtId="38" fontId="40" fillId="0" borderId="0">
      <alignment/>
      <protection/>
    </xf>
    <xf numFmtId="38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40" fontId="40" fillId="0" borderId="0">
      <alignment/>
      <protection/>
    </xf>
    <xf numFmtId="0" fontId="9" fillId="7" borderId="1" applyNumberFormat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10" fontId="38" fillId="22" borderId="8" applyNumberFormat="0" applyBorder="0" applyAlignment="0" applyProtection="0"/>
    <xf numFmtId="41" fontId="41" fillId="23" borderId="9">
      <alignment horizontal="left"/>
      <protection locked="0"/>
    </xf>
    <xf numFmtId="10" fontId="41" fillId="23" borderId="9">
      <alignment horizontal="right"/>
      <protection locked="0"/>
    </xf>
    <xf numFmtId="41" fontId="41" fillId="23" borderId="9">
      <alignment horizontal="left"/>
      <protection locked="0"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3" fontId="42" fillId="0" borderId="0" applyFill="0" applyBorder="0" applyAlignment="0" applyProtection="0"/>
    <xf numFmtId="0" fontId="12" fillId="0" borderId="10" applyNumberFormat="0" applyFill="0" applyAlignment="0" applyProtection="0"/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0" fontId="8" fillId="23" borderId="0" applyNumberFormat="0" applyBorder="0" applyAlignment="0" applyProtection="0"/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177" fontId="0" fillId="0" borderId="0">
      <alignment/>
      <protection/>
    </xf>
    <xf numFmtId="178" fontId="45" fillId="0" borderId="0">
      <alignment/>
      <protection/>
    </xf>
    <xf numFmtId="178" fontId="45" fillId="0" borderId="0">
      <alignment/>
      <protection/>
    </xf>
    <xf numFmtId="179" fontId="23" fillId="0" borderId="0">
      <alignment/>
      <protection/>
    </xf>
    <xf numFmtId="180" fontId="23" fillId="0" borderId="0">
      <alignment/>
      <protection/>
    </xf>
    <xf numFmtId="181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175" fontId="23" fillId="0" borderId="0">
      <alignment horizontal="left" wrapText="1"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24" borderId="13" applyNumberFormat="0" applyFont="0" applyAlignment="0" applyProtection="0"/>
    <xf numFmtId="0" fontId="1" fillId="24" borderId="13" applyNumberFormat="0" applyFont="0" applyAlignment="0" applyProtection="0"/>
    <xf numFmtId="0" fontId="10" fillId="20" borderId="1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19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25" borderId="9">
      <alignment/>
      <protection/>
    </xf>
    <xf numFmtId="41" fontId="23" fillId="25" borderId="9">
      <alignment/>
      <protection/>
    </xf>
    <xf numFmtId="41" fontId="23" fillId="25" borderId="9">
      <alignment/>
      <protection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5">
      <alignment horizontal="center"/>
      <protection/>
    </xf>
    <xf numFmtId="0" fontId="47" fillId="0" borderId="15">
      <alignment horizontal="center"/>
      <protection/>
    </xf>
    <xf numFmtId="0" fontId="47" fillId="0" borderId="15">
      <alignment horizontal="center"/>
      <protection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0" fontId="46" fillId="26" borderId="0" applyNumberFormat="0" applyFont="0" applyBorder="0" applyAlignment="0" applyProtection="0"/>
    <xf numFmtId="0" fontId="46" fillId="26" borderId="0" applyNumberFormat="0" applyFon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3" fontId="48" fillId="0" borderId="0" applyFill="0" applyBorder="0" applyAlignment="0" applyProtection="0"/>
    <xf numFmtId="42" fontId="23" fillId="22" borderId="0">
      <alignment/>
      <protection/>
    </xf>
    <xf numFmtId="0" fontId="50" fillId="27" borderId="0">
      <alignment/>
      <protection/>
    </xf>
    <xf numFmtId="0" fontId="51" fillId="27" borderId="16">
      <alignment/>
      <protection/>
    </xf>
    <xf numFmtId="0" fontId="52" fillId="28" borderId="17">
      <alignment/>
      <protection/>
    </xf>
    <xf numFmtId="0" fontId="53" fillId="27" borderId="18">
      <alignment/>
      <protection/>
    </xf>
    <xf numFmtId="42" fontId="23" fillId="22" borderId="0">
      <alignment/>
      <protection/>
    </xf>
    <xf numFmtId="42" fontId="23" fillId="22" borderId="19">
      <alignment vertical="center"/>
      <protection/>
    </xf>
    <xf numFmtId="42" fontId="23" fillId="22" borderId="19">
      <alignment vertical="center"/>
      <protection/>
    </xf>
    <xf numFmtId="42" fontId="23" fillId="22" borderId="19">
      <alignment vertical="center"/>
      <protection/>
    </xf>
    <xf numFmtId="0" fontId="43" fillId="22" borderId="20" applyNumberFormat="0">
      <alignment horizontal="center" vertical="center" wrapText="1"/>
      <protection/>
    </xf>
    <xf numFmtId="0" fontId="43" fillId="22" borderId="20" applyNumberFormat="0">
      <alignment horizontal="center" vertical="center" wrapText="1"/>
      <protection/>
    </xf>
    <xf numFmtId="0" fontId="43" fillId="22" borderId="20" applyNumberFormat="0">
      <alignment horizontal="center" vertical="center" wrapText="1"/>
      <protection/>
    </xf>
    <xf numFmtId="10" fontId="23" fillId="22" borderId="0">
      <alignment/>
      <protection/>
    </xf>
    <xf numFmtId="10" fontId="23" fillId="22" borderId="0">
      <alignment/>
      <protection/>
    </xf>
    <xf numFmtId="10" fontId="23" fillId="22" borderId="0">
      <alignment/>
      <protection/>
    </xf>
    <xf numFmtId="182" fontId="23" fillId="22" borderId="0">
      <alignment/>
      <protection/>
    </xf>
    <xf numFmtId="182" fontId="23" fillId="22" borderId="0">
      <alignment/>
      <protection/>
    </xf>
    <xf numFmtId="182" fontId="23" fillId="22" borderId="0">
      <alignment/>
      <protection/>
    </xf>
    <xf numFmtId="42" fontId="23" fillId="22" borderId="0">
      <alignment/>
      <protection/>
    </xf>
    <xf numFmtId="168" fontId="40" fillId="0" borderId="0" applyBorder="0" applyAlignment="0">
      <protection/>
    </xf>
    <xf numFmtId="42" fontId="23" fillId="22" borderId="21">
      <alignment horizontal="left"/>
      <protection/>
    </xf>
    <xf numFmtId="42" fontId="23" fillId="22" borderId="21">
      <alignment horizontal="left"/>
      <protection/>
    </xf>
    <xf numFmtId="42" fontId="23" fillId="22" borderId="21">
      <alignment horizontal="left"/>
      <protection/>
    </xf>
    <xf numFmtId="182" fontId="54" fillId="22" borderId="21">
      <alignment horizontal="left"/>
      <protection/>
    </xf>
    <xf numFmtId="168" fontId="40" fillId="0" borderId="0" applyBorder="0" applyAlignment="0">
      <protection/>
    </xf>
    <xf numFmtId="14" fontId="0" fillId="0" borderId="0" applyNumberFormat="0" applyFill="0" applyBorder="0" applyAlignment="0" applyProtection="0"/>
    <xf numFmtId="183" fontId="23" fillId="0" borderId="0" applyFont="0" applyFill="0" applyAlignment="0">
      <protection/>
    </xf>
    <xf numFmtId="183" fontId="23" fillId="0" borderId="0" applyFont="0" applyFill="0" applyAlignment="0">
      <protection/>
    </xf>
    <xf numFmtId="183" fontId="23" fillId="0" borderId="0" applyFont="0" applyFill="0" applyAlignment="0">
      <protection/>
    </xf>
    <xf numFmtId="4" fontId="55" fillId="29" borderId="14" applyNumberFormat="0" applyProtection="0">
      <alignment horizontal="right" vertical="center"/>
    </xf>
    <xf numFmtId="39" fontId="23" fillId="30" borderId="0">
      <alignment/>
      <protection/>
    </xf>
    <xf numFmtId="39" fontId="23" fillId="30" borderId="0">
      <alignment/>
      <protection/>
    </xf>
    <xf numFmtId="39" fontId="23" fillId="30" borderId="0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38" fillId="0" borderId="22">
      <alignment/>
      <protection/>
    </xf>
    <xf numFmtId="38" fontId="40" fillId="0" borderId="21">
      <alignment/>
      <protection/>
    </xf>
    <xf numFmtId="38" fontId="40" fillId="0" borderId="21">
      <alignment/>
      <protection/>
    </xf>
    <xf numFmtId="38" fontId="40" fillId="0" borderId="21">
      <alignment/>
      <protection/>
    </xf>
    <xf numFmtId="39" fontId="0" fillId="31" borderId="0">
      <alignment/>
      <protection/>
    </xf>
    <xf numFmtId="164" fontId="23" fillId="0" borderId="0">
      <alignment horizontal="left" wrapText="1"/>
      <protection/>
    </xf>
    <xf numFmtId="170" fontId="23" fillId="0" borderId="0">
      <alignment horizontal="left" wrapText="1"/>
      <protection/>
    </xf>
    <xf numFmtId="164" fontId="23" fillId="0" borderId="0">
      <alignment horizontal="left" wrapText="1"/>
      <protection/>
    </xf>
    <xf numFmtId="164" fontId="23" fillId="0" borderId="0">
      <alignment horizontal="left" wrapText="1"/>
      <protection/>
    </xf>
    <xf numFmtId="184" fontId="23" fillId="0" borderId="0">
      <alignment horizontal="left" wrapText="1"/>
      <protection/>
    </xf>
    <xf numFmtId="40" fontId="56" fillId="0" borderId="0" applyBorder="0">
      <alignment horizontal="right"/>
      <protection/>
    </xf>
    <xf numFmtId="41" fontId="57" fillId="22" borderId="0">
      <alignment horizontal="left"/>
      <protection/>
    </xf>
    <xf numFmtId="0" fontId="23" fillId="0" borderId="0" applyNumberFormat="0" applyBorder="0" applyAlignment="0">
      <protection/>
    </xf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51" fillId="27" borderId="0">
      <alignment/>
      <protection/>
    </xf>
    <xf numFmtId="185" fontId="58" fillId="22" borderId="0">
      <alignment horizontal="left" vertical="center"/>
      <protection/>
    </xf>
    <xf numFmtId="0" fontId="43" fillId="22" borderId="0">
      <alignment horizontal="left" wrapText="1"/>
      <protection/>
    </xf>
    <xf numFmtId="0" fontId="43" fillId="22" borderId="0">
      <alignment horizontal="left" wrapText="1"/>
      <protection/>
    </xf>
    <xf numFmtId="0" fontId="43" fillId="22" borderId="0">
      <alignment horizontal="left" wrapText="1"/>
      <protection/>
    </xf>
    <xf numFmtId="0" fontId="59" fillId="0" borderId="0">
      <alignment horizontal="left" vertical="center"/>
      <protection/>
    </xf>
    <xf numFmtId="0" fontId="16" fillId="0" borderId="23" applyNumberFormat="0" applyFill="0" applyAlignment="0" applyProtection="0"/>
    <xf numFmtId="0" fontId="32" fillId="0" borderId="24">
      <alignment/>
      <protection/>
    </xf>
    <xf numFmtId="0" fontId="32" fillId="0" borderId="24">
      <alignment/>
      <protection/>
    </xf>
    <xf numFmtId="0" fontId="32" fillId="0" borderId="24">
      <alignment/>
      <protection/>
    </xf>
    <xf numFmtId="0" fontId="14" fillId="0" borderId="0" applyNumberFormat="0" applyFill="0" applyBorder="0" applyAlignment="0" applyProtection="0"/>
  </cellStyleXfs>
  <cellXfs count="87">
    <xf numFmtId="164" fontId="0" fillId="0" borderId="0" xfId="0" applyAlignment="1">
      <alignment horizontal="left" wrapText="1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15" fontId="18" fillId="0" borderId="0" xfId="0" applyNumberFormat="1" applyFont="1" applyFill="1" applyAlignment="1">
      <alignment horizontal="centerContinuous"/>
    </xf>
    <xf numFmtId="18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166" fontId="18" fillId="0" borderId="0" xfId="0" applyNumberFormat="1" applyFont="1" applyFill="1" applyAlignment="1">
      <alignment/>
    </xf>
    <xf numFmtId="0" fontId="18" fillId="0" borderId="0" xfId="0" applyNumberFormat="1" applyFont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left"/>
    </xf>
    <xf numFmtId="166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 applyProtection="1" quotePrefix="1">
      <alignment horizontal="center"/>
      <protection locked="0"/>
    </xf>
    <xf numFmtId="0" fontId="18" fillId="0" borderId="20" xfId="0" applyNumberFormat="1" applyFon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 horizontal="center"/>
    </xf>
    <xf numFmtId="42" fontId="22" fillId="0" borderId="0" xfId="197" applyNumberFormat="1" applyFont="1" applyFill="1" applyBorder="1" applyAlignment="1">
      <alignment/>
    </xf>
    <xf numFmtId="42" fontId="20" fillId="0" borderId="0" xfId="197" applyNumberFormat="1" applyFont="1" applyFill="1" applyBorder="1" applyAlignment="1">
      <alignment/>
    </xf>
    <xf numFmtId="0" fontId="24" fillId="0" borderId="0" xfId="325" applyFont="1" applyFill="1" applyAlignment="1">
      <alignment/>
      <protection/>
    </xf>
    <xf numFmtId="0" fontId="25" fillId="0" borderId="0" xfId="325" applyFont="1" applyFill="1" applyAlignment="1">
      <alignment/>
      <protection/>
    </xf>
    <xf numFmtId="0" fontId="22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41" fontId="20" fillId="0" borderId="0" xfId="197" applyNumberFormat="1" applyFont="1" applyFill="1" applyBorder="1" applyAlignment="1">
      <alignment/>
    </xf>
    <xf numFmtId="167" fontId="20" fillId="0" borderId="0" xfId="241" applyNumberFormat="1" applyFont="1" applyFill="1" applyAlignment="1" applyProtection="1">
      <alignment/>
      <protection locked="0"/>
    </xf>
    <xf numFmtId="167" fontId="25" fillId="0" borderId="20" xfId="244" applyNumberFormat="1" applyFont="1" applyFill="1" applyBorder="1" applyAlignment="1" applyProtection="1">
      <alignment/>
      <protection locked="0"/>
    </xf>
    <xf numFmtId="164" fontId="20" fillId="0" borderId="0" xfId="430" applyFont="1" applyFill="1" applyAlignment="1">
      <alignment horizontal="left"/>
      <protection/>
    </xf>
    <xf numFmtId="42" fontId="20" fillId="0" borderId="20" xfId="0" applyNumberFormat="1" applyFont="1" applyBorder="1" applyAlignment="1">
      <alignment/>
    </xf>
    <xf numFmtId="168" fontId="20" fillId="0" borderId="21" xfId="197" applyNumberFormat="1" applyFont="1" applyFill="1" applyBorder="1" applyAlignment="1" applyProtection="1">
      <alignment/>
      <protection locked="0"/>
    </xf>
    <xf numFmtId="167" fontId="25" fillId="0" borderId="0" xfId="244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>
      <alignment horizontal="left"/>
    </xf>
    <xf numFmtId="42" fontId="20" fillId="0" borderId="21" xfId="0" applyNumberFormat="1" applyFont="1" applyBorder="1" applyAlignment="1">
      <alignment/>
    </xf>
    <xf numFmtId="168" fontId="20" fillId="0" borderId="0" xfId="197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0" fontId="23" fillId="0" borderId="0" xfId="0" applyNumberFormat="1" applyFont="1" applyFill="1" applyAlignment="1">
      <alignment/>
    </xf>
    <xf numFmtId="167" fontId="20" fillId="0" borderId="0" xfId="241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 quotePrefix="1">
      <alignment horizontal="left"/>
    </xf>
    <xf numFmtId="167" fontId="20" fillId="0" borderId="0" xfId="243" applyNumberFormat="1" applyFont="1" applyFill="1" applyBorder="1" applyAlignment="1">
      <alignment/>
    </xf>
    <xf numFmtId="168" fontId="20" fillId="0" borderId="0" xfId="199" applyNumberFormat="1" applyFont="1" applyFill="1" applyBorder="1" applyAlignment="1">
      <alignment/>
    </xf>
    <xf numFmtId="42" fontId="20" fillId="0" borderId="0" xfId="0" applyNumberFormat="1" applyFont="1" applyBorder="1" applyAlignment="1">
      <alignment/>
    </xf>
    <xf numFmtId="9" fontId="25" fillId="0" borderId="0" xfId="350" applyFont="1" applyFill="1" applyBorder="1" applyAlignment="1" applyProtection="1">
      <alignment/>
      <protection locked="0"/>
    </xf>
    <xf numFmtId="37" fontId="20" fillId="0" borderId="0" xfId="0" applyNumberFormat="1" applyFont="1" applyFill="1" applyAlignment="1">
      <alignment/>
    </xf>
    <xf numFmtId="10" fontId="20" fillId="0" borderId="0" xfId="199" applyNumberFormat="1" applyFont="1" applyFill="1" applyBorder="1" applyAlignment="1">
      <alignment/>
    </xf>
    <xf numFmtId="9" fontId="20" fillId="0" borderId="0" xfId="350" applyFont="1" applyFill="1" applyBorder="1" applyAlignment="1" applyProtection="1">
      <alignment/>
      <protection locked="0"/>
    </xf>
    <xf numFmtId="0" fontId="23" fillId="0" borderId="21" xfId="0" applyNumberFormat="1" applyFont="1" applyBorder="1" applyAlignment="1">
      <alignment/>
    </xf>
    <xf numFmtId="167" fontId="20" fillId="0" borderId="21" xfId="241" applyNumberFormat="1" applyFont="1" applyFill="1" applyBorder="1" applyAlignment="1" applyProtection="1">
      <alignment/>
      <protection locked="0"/>
    </xf>
    <xf numFmtId="164" fontId="25" fillId="0" borderId="0" xfId="430" applyFont="1" applyFill="1" applyAlignment="1">
      <alignment horizontal="left"/>
      <protection/>
    </xf>
    <xf numFmtId="168" fontId="25" fillId="0" borderId="0" xfId="202" applyNumberFormat="1" applyFont="1" applyFill="1" applyAlignment="1">
      <alignment/>
    </xf>
    <xf numFmtId="167" fontId="25" fillId="0" borderId="25" xfId="244" applyNumberFormat="1" applyFont="1" applyFill="1" applyBorder="1" applyAlignment="1" applyProtection="1">
      <alignment/>
      <protection locked="0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42" fontId="20" fillId="0" borderId="25" xfId="243" applyNumberFormat="1" applyFont="1" applyFill="1" applyBorder="1" applyAlignment="1">
      <alignment/>
    </xf>
    <xf numFmtId="168" fontId="20" fillId="0" borderId="0" xfId="197" applyNumberFormat="1" applyFont="1" applyFill="1" applyAlignment="1">
      <alignment/>
    </xf>
    <xf numFmtId="167" fontId="20" fillId="0" borderId="25" xfId="241" applyNumberFormat="1" applyFont="1" applyFill="1" applyBorder="1" applyAlignment="1" applyProtection="1">
      <alignment/>
      <protection locked="0"/>
    </xf>
    <xf numFmtId="0" fontId="25" fillId="0" borderId="0" xfId="325" applyFont="1" applyFill="1" applyAlignment="1">
      <alignment horizontal="left"/>
      <protection/>
    </xf>
    <xf numFmtId="168" fontId="20" fillId="0" borderId="0" xfId="197" applyNumberFormat="1" applyFont="1" applyFill="1" applyBorder="1" applyAlignment="1">
      <alignment/>
    </xf>
    <xf numFmtId="42" fontId="20" fillId="0" borderId="0" xfId="197" applyNumberFormat="1" applyFont="1" applyFill="1" applyBorder="1" applyAlignment="1">
      <alignment/>
    </xf>
    <xf numFmtId="9" fontId="25" fillId="0" borderId="0" xfId="325" applyNumberFormat="1" applyFont="1" applyFill="1" applyAlignment="1">
      <alignment/>
      <protection/>
    </xf>
    <xf numFmtId="42" fontId="25" fillId="0" borderId="0" xfId="244" applyNumberFormat="1" applyFont="1" applyFill="1" applyBorder="1" applyAlignment="1">
      <alignment/>
    </xf>
    <xf numFmtId="37" fontId="25" fillId="0" borderId="0" xfId="325" applyNumberFormat="1" applyFont="1" applyFill="1" applyAlignment="1">
      <alignment/>
      <protection/>
    </xf>
    <xf numFmtId="37" fontId="25" fillId="0" borderId="19" xfId="325" applyNumberFormat="1" applyFont="1" applyFill="1" applyBorder="1" applyAlignment="1">
      <alignment/>
      <protection/>
    </xf>
    <xf numFmtId="0" fontId="20" fillId="0" borderId="0" xfId="0" applyNumberFormat="1" applyFont="1" applyFill="1" applyAlignment="1">
      <alignment vertical="top"/>
    </xf>
    <xf numFmtId="0" fontId="20" fillId="0" borderId="0" xfId="0" applyNumberFormat="1" applyFont="1" applyFill="1" applyAlignment="1" quotePrefix="1">
      <alignment vertical="top"/>
    </xf>
    <xf numFmtId="168" fontId="20" fillId="0" borderId="21" xfId="197" applyNumberFormat="1" applyFont="1" applyFill="1" applyBorder="1" applyAlignment="1">
      <alignment/>
    </xf>
    <xf numFmtId="44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left"/>
    </xf>
    <xf numFmtId="41" fontId="20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center"/>
    </xf>
    <xf numFmtId="169" fontId="20" fillId="0" borderId="0" xfId="0" applyNumberFormat="1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 quotePrefix="1">
      <alignment horizontal="right"/>
    </xf>
    <xf numFmtId="1" fontId="18" fillId="0" borderId="0" xfId="0" applyNumberFormat="1" applyFont="1" applyFill="1" applyBorder="1" applyAlignment="1">
      <alignment/>
    </xf>
    <xf numFmtId="4" fontId="18" fillId="0" borderId="0" xfId="197" applyFont="1" applyFill="1" applyBorder="1" applyAlignment="1">
      <alignment/>
    </xf>
  </cellXfs>
  <cellStyles count="437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" xfId="202"/>
    <cellStyle name="Comma 2 2" xfId="203"/>
    <cellStyle name="Comma 2 3" xfId="204"/>
    <cellStyle name="Comma 2 4" xfId="205"/>
    <cellStyle name="Comma 3" xfId="206"/>
    <cellStyle name="Comma 3 2" xfId="207"/>
    <cellStyle name="Comma 4" xfId="208"/>
    <cellStyle name="Comma 4 2" xfId="209"/>
    <cellStyle name="Comma 5" xfId="210"/>
    <cellStyle name="Comma 6" xfId="211"/>
    <cellStyle name="Comma 9" xfId="212"/>
    <cellStyle name="Comma0" xfId="213"/>
    <cellStyle name="Comma0 - Style2" xfId="214"/>
    <cellStyle name="Comma0 - Style4" xfId="215"/>
    <cellStyle name="Comma0 - Style5" xfId="216"/>
    <cellStyle name="Comma0 - Style5 2" xfId="217"/>
    <cellStyle name="Comma0 - Style5_Electric Rev Req Model (2009 GRC) Rebuttal" xfId="218"/>
    <cellStyle name="Comma0 2" xfId="219"/>
    <cellStyle name="Comma0 3" xfId="220"/>
    <cellStyle name="Comma0 4" xfId="221"/>
    <cellStyle name="Comma0 5" xfId="222"/>
    <cellStyle name="Comma0_00COS Ind Allocators" xfId="223"/>
    <cellStyle name="Comma1 - Style1" xfId="224"/>
    <cellStyle name="Comma1 - Style1 2" xfId="225"/>
    <cellStyle name="Comma1 - Style1_Electric Rev Req Model (2009 GRC) Rebuttal" xfId="226"/>
    <cellStyle name="Copied" xfId="227"/>
    <cellStyle name="Copied 2" xfId="228"/>
    <cellStyle name="Copied 3" xfId="229"/>
    <cellStyle name="COST1" xfId="230"/>
    <cellStyle name="COST1 2" xfId="231"/>
    <cellStyle name="COST1 3" xfId="232"/>
    <cellStyle name="Curren - Style1" xfId="233"/>
    <cellStyle name="Curren - Style2" xfId="234"/>
    <cellStyle name="Curren - Style2 2" xfId="235"/>
    <cellStyle name="Curren - Style2_Electric Rev Req Model (2009 GRC) Rebuttal" xfId="236"/>
    <cellStyle name="Curren - Style5" xfId="237"/>
    <cellStyle name="Curren - Style6" xfId="238"/>
    <cellStyle name="Curren - Style6 2" xfId="239"/>
    <cellStyle name="Curren - Style6_Electric Rev Req Model (2009 GRC) Rebuttal" xfId="240"/>
    <cellStyle name="Currency" xfId="241"/>
    <cellStyle name="Currency [0]" xfId="242"/>
    <cellStyle name="Currency 10" xfId="243"/>
    <cellStyle name="Currency 2" xfId="244"/>
    <cellStyle name="Currency 2 2" xfId="245"/>
    <cellStyle name="Currency 2 3" xfId="246"/>
    <cellStyle name="Currency 2 4" xfId="247"/>
    <cellStyle name="Currency 3 2" xfId="248"/>
    <cellStyle name="Currency 5" xfId="249"/>
    <cellStyle name="Currency 6" xfId="250"/>
    <cellStyle name="Currency 7" xfId="251"/>
    <cellStyle name="Currency 8" xfId="252"/>
    <cellStyle name="Currency 9" xfId="253"/>
    <cellStyle name="Currency0" xfId="254"/>
    <cellStyle name="Currency0 2" xfId="255"/>
    <cellStyle name="Currency0 3" xfId="256"/>
    <cellStyle name="Currency0 4" xfId="257"/>
    <cellStyle name="Date" xfId="258"/>
    <cellStyle name="Date 2" xfId="259"/>
    <cellStyle name="Date 3" xfId="260"/>
    <cellStyle name="Date 4" xfId="261"/>
    <cellStyle name="Date 5" xfId="262"/>
    <cellStyle name="Entered" xfId="263"/>
    <cellStyle name="Euro" xfId="264"/>
    <cellStyle name="Explanatory Text" xfId="265"/>
    <cellStyle name="Fixed" xfId="266"/>
    <cellStyle name="Fixed 2" xfId="267"/>
    <cellStyle name="Fixed 3" xfId="268"/>
    <cellStyle name="Fixed 4" xfId="269"/>
    <cellStyle name="Fixed3 - Style3" xfId="270"/>
    <cellStyle name="Good" xfId="271"/>
    <cellStyle name="Grey" xfId="272"/>
    <cellStyle name="Grey 2" xfId="273"/>
    <cellStyle name="Grey 3" xfId="274"/>
    <cellStyle name="Grey 4" xfId="275"/>
    <cellStyle name="Header1" xfId="276"/>
    <cellStyle name="Header1 2" xfId="277"/>
    <cellStyle name="Header1 3" xfId="278"/>
    <cellStyle name="Header2" xfId="279"/>
    <cellStyle name="Header2 2" xfId="280"/>
    <cellStyle name="Header2 3" xfId="281"/>
    <cellStyle name="Heading 1" xfId="282"/>
    <cellStyle name="Heading 2" xfId="283"/>
    <cellStyle name="Heading 3" xfId="284"/>
    <cellStyle name="Heading 4" xfId="285"/>
    <cellStyle name="Heading1" xfId="286"/>
    <cellStyle name="Heading1 2" xfId="287"/>
    <cellStyle name="Heading1 3" xfId="288"/>
    <cellStyle name="Heading2" xfId="289"/>
    <cellStyle name="Heading2 2" xfId="290"/>
    <cellStyle name="Heading2 3" xfId="291"/>
    <cellStyle name="Input" xfId="292"/>
    <cellStyle name="Input [yellow]" xfId="293"/>
    <cellStyle name="Input [yellow] 2" xfId="294"/>
    <cellStyle name="Input [yellow] 3" xfId="295"/>
    <cellStyle name="Input [yellow] 4" xfId="296"/>
    <cellStyle name="Input Cells" xfId="297"/>
    <cellStyle name="Input Cells Percent" xfId="298"/>
    <cellStyle name="Input Cells_Book9" xfId="299"/>
    <cellStyle name="Lines" xfId="300"/>
    <cellStyle name="Lines 2" xfId="301"/>
    <cellStyle name="Lines_Electric Rev Req Model (2009 GRC) Rebuttal" xfId="302"/>
    <cellStyle name="LINKED" xfId="303"/>
    <cellStyle name="Linked Cell" xfId="304"/>
    <cellStyle name="modified border" xfId="305"/>
    <cellStyle name="modified border 2" xfId="306"/>
    <cellStyle name="modified border 3" xfId="307"/>
    <cellStyle name="modified border 4" xfId="308"/>
    <cellStyle name="modified border1" xfId="309"/>
    <cellStyle name="modified border1 2" xfId="310"/>
    <cellStyle name="modified border1 3" xfId="311"/>
    <cellStyle name="modified border1 4" xfId="312"/>
    <cellStyle name="Neutral" xfId="313"/>
    <cellStyle name="no dec" xfId="314"/>
    <cellStyle name="no dec 2" xfId="315"/>
    <cellStyle name="no dec 3" xfId="316"/>
    <cellStyle name="Normal - Style1" xfId="317"/>
    <cellStyle name="Normal - Style1 2" xfId="318"/>
    <cellStyle name="Normal - Style1 3" xfId="319"/>
    <cellStyle name="Normal - Style1 4" xfId="320"/>
    <cellStyle name="Normal - Style1 5" xfId="321"/>
    <cellStyle name="Normal - Style1_Book2" xfId="322"/>
    <cellStyle name="Normal 12" xfId="323"/>
    <cellStyle name="Normal 13" xfId="324"/>
    <cellStyle name="Normal 2" xfId="325"/>
    <cellStyle name="Normal 2 2" xfId="326"/>
    <cellStyle name="Normal 2 3" xfId="327"/>
    <cellStyle name="Normal 2 4" xfId="328"/>
    <cellStyle name="Normal 2 5" xfId="329"/>
    <cellStyle name="Normal 2 6" xfId="330"/>
    <cellStyle name="Normal 3" xfId="331"/>
    <cellStyle name="Normal 3 2" xfId="332"/>
    <cellStyle name="Normal 3_Electric Rev Req Model (2009 GRC) Rebuttal" xfId="333"/>
    <cellStyle name="Normal 4" xfId="334"/>
    <cellStyle name="Normal 4 2" xfId="335"/>
    <cellStyle name="Normal 4_Electric Rev Req Model (2009 GRC) Rebuttal" xfId="336"/>
    <cellStyle name="Normal 5" xfId="337"/>
    <cellStyle name="Normal 6" xfId="338"/>
    <cellStyle name="Normal 7" xfId="339"/>
    <cellStyle name="Normal 8" xfId="340"/>
    <cellStyle name="Normal 9" xfId="341"/>
    <cellStyle name="Note" xfId="342"/>
    <cellStyle name="Note 2" xfId="343"/>
    <cellStyle name="Output" xfId="344"/>
    <cellStyle name="Percen - Style1" xfId="345"/>
    <cellStyle name="Percen - Style2" xfId="346"/>
    <cellStyle name="Percen - Style3" xfId="347"/>
    <cellStyle name="Percen - Style3 2" xfId="348"/>
    <cellStyle name="Percen - Style3_Electric Rev Req Model (2009 GRC) Rebuttal" xfId="349"/>
    <cellStyle name="Percent" xfId="350"/>
    <cellStyle name="Percent [2]" xfId="351"/>
    <cellStyle name="Percent 2 2" xfId="352"/>
    <cellStyle name="Percent 2 3" xfId="353"/>
    <cellStyle name="Percent 2 4" xfId="354"/>
    <cellStyle name="Percent 3" xfId="355"/>
    <cellStyle name="Percent 4 2" xfId="356"/>
    <cellStyle name="Percent 5" xfId="357"/>
    <cellStyle name="Percent 7" xfId="358"/>
    <cellStyle name="Percent 8" xfId="359"/>
    <cellStyle name="Processing" xfId="360"/>
    <cellStyle name="Processing 2" xfId="361"/>
    <cellStyle name="Processing_Electric Rev Req Model (2009 GRC) Rebuttal" xfId="362"/>
    <cellStyle name="PSChar" xfId="363"/>
    <cellStyle name="PSChar 2" xfId="364"/>
    <cellStyle name="PSChar 3" xfId="365"/>
    <cellStyle name="PSDate" xfId="366"/>
    <cellStyle name="PSDate 2" xfId="367"/>
    <cellStyle name="PSDate 3" xfId="368"/>
    <cellStyle name="PSDec" xfId="369"/>
    <cellStyle name="PSDec 2" xfId="370"/>
    <cellStyle name="PSDec 3" xfId="371"/>
    <cellStyle name="PSHeading" xfId="372"/>
    <cellStyle name="PSHeading 2" xfId="373"/>
    <cellStyle name="PSHeading 3" xfId="374"/>
    <cellStyle name="PSInt" xfId="375"/>
    <cellStyle name="PSInt 2" xfId="376"/>
    <cellStyle name="PSInt 3" xfId="377"/>
    <cellStyle name="PSSpacer" xfId="378"/>
    <cellStyle name="PSSpacer 2" xfId="379"/>
    <cellStyle name="PSSpacer 3" xfId="380"/>
    <cellStyle name="purple - Style8" xfId="381"/>
    <cellStyle name="purple - Style8 2" xfId="382"/>
    <cellStyle name="purple - Style8_Electric Rev Req Model (2009 GRC) Rebuttal" xfId="383"/>
    <cellStyle name="RED" xfId="384"/>
    <cellStyle name="Red - Style7" xfId="385"/>
    <cellStyle name="Red - Style7 2" xfId="386"/>
    <cellStyle name="Red - Style7_Electric Rev Req Model (2009 GRC) Rebuttal" xfId="387"/>
    <cellStyle name="RED_04 07E Wild Horse Wind Expansion (C) (2)" xfId="388"/>
    <cellStyle name="Report" xfId="389"/>
    <cellStyle name="Report - Style5" xfId="390"/>
    <cellStyle name="Report - Style6" xfId="391"/>
    <cellStyle name="Report - Style7" xfId="392"/>
    <cellStyle name="Report - Style8" xfId="393"/>
    <cellStyle name="Report 2" xfId="394"/>
    <cellStyle name="Report Bar" xfId="395"/>
    <cellStyle name="Report Bar 2" xfId="396"/>
    <cellStyle name="Report Bar_Electric Rev Req Model (2009 GRC) Rebuttal" xfId="397"/>
    <cellStyle name="Report Heading" xfId="398"/>
    <cellStyle name="Report Heading 2" xfId="399"/>
    <cellStyle name="Report Heading_Electric Rev Req Model (2009 GRC) Rebuttal" xfId="400"/>
    <cellStyle name="Report Percent" xfId="401"/>
    <cellStyle name="Report Percent 2" xfId="402"/>
    <cellStyle name="Report Percent_Electric Rev Req Model (2009 GRC) Rebuttal" xfId="403"/>
    <cellStyle name="Report Unit Cost" xfId="404"/>
    <cellStyle name="Report Unit Cost 2" xfId="405"/>
    <cellStyle name="Report Unit Cost_Electric Rev Req Model (2009 GRC) Rebuttal" xfId="406"/>
    <cellStyle name="Report_Electric Rev Req Model (2009 GRC) Rebuttal" xfId="407"/>
    <cellStyle name="Reports" xfId="408"/>
    <cellStyle name="Reports Total" xfId="409"/>
    <cellStyle name="Reports Total 2" xfId="410"/>
    <cellStyle name="Reports Total_Electric Rev Req Model (2009 GRC) Rebuttal" xfId="411"/>
    <cellStyle name="Reports Unit Cost Total" xfId="412"/>
    <cellStyle name="Reports_Book9" xfId="413"/>
    <cellStyle name="RevList" xfId="414"/>
    <cellStyle name="round100" xfId="415"/>
    <cellStyle name="round100 2" xfId="416"/>
    <cellStyle name="round100 3" xfId="417"/>
    <cellStyle name="SAPBEXstdData" xfId="418"/>
    <cellStyle name="shade" xfId="419"/>
    <cellStyle name="shade 2" xfId="420"/>
    <cellStyle name="shade 3" xfId="421"/>
    <cellStyle name="StmtTtl1" xfId="422"/>
    <cellStyle name="StmtTtl1 2" xfId="423"/>
    <cellStyle name="StmtTtl1 3" xfId="424"/>
    <cellStyle name="StmtTtl1 4" xfId="425"/>
    <cellStyle name="StmtTtl2" xfId="426"/>
    <cellStyle name="StmtTtl2 2" xfId="427"/>
    <cellStyle name="StmtTtl2 3" xfId="428"/>
    <cellStyle name="STYL1 - Style1" xfId="429"/>
    <cellStyle name="Style 1" xfId="430"/>
    <cellStyle name="Style 1 2" xfId="431"/>
    <cellStyle name="Style 1 3" xfId="432"/>
    <cellStyle name="Style 1 4" xfId="433"/>
    <cellStyle name="Style 1_Book9" xfId="434"/>
    <cellStyle name="Subtotal" xfId="435"/>
    <cellStyle name="Sub-total" xfId="436"/>
    <cellStyle name="Test" xfId="437"/>
    <cellStyle name="Title" xfId="438"/>
    <cellStyle name="Title: - Style3" xfId="439"/>
    <cellStyle name="Title: - Style4" xfId="440"/>
    <cellStyle name="Title: Major" xfId="441"/>
    <cellStyle name="Title: Minor" xfId="442"/>
    <cellStyle name="Title: Minor 2" xfId="443"/>
    <cellStyle name="Title: Minor_Electric Rev Req Model (2009 GRC) Rebuttal" xfId="444"/>
    <cellStyle name="Title: Worksheet" xfId="445"/>
    <cellStyle name="Total" xfId="446"/>
    <cellStyle name="Total4 - Style4" xfId="447"/>
    <cellStyle name="Total4 - Style4 2" xfId="448"/>
    <cellStyle name="Total4 - Style4_Electric Rev Req Model (2009 GRC) Rebuttal" xfId="449"/>
    <cellStyle name="Warning Text" xfId="450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Gas%20Rev%20Req%20Model%202011%20GRC%20Or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1">
        <row r="3">
          <cell r="O3" t="str">
            <v>Exhibit No. ___ (MJS-4)</v>
          </cell>
          <cell r="U3" t="str">
            <v>Exhibit No. ___ (MJS-4)</v>
          </cell>
          <cell r="AC3" t="str">
            <v>Exhibit No. ___ (MJS-4)</v>
          </cell>
          <cell r="AJ3" t="str">
            <v>Exhibit No. ___ (MJS-4)</v>
          </cell>
        </row>
        <row r="4">
          <cell r="O4" t="str">
            <v>Page 4.02</v>
          </cell>
          <cell r="U4" t="str">
            <v>Page 4.03</v>
          </cell>
          <cell r="AC4" t="str">
            <v>Page 4.04</v>
          </cell>
          <cell r="AJ4" t="str">
            <v>Page 4.05</v>
          </cell>
        </row>
        <row r="5">
          <cell r="J5" t="str">
            <v>PUGET SOUND ENERGY-GAS</v>
          </cell>
          <cell r="P5" t="str">
            <v>PUGET SOUND ENERGY-GAS</v>
          </cell>
          <cell r="V5" t="str">
            <v>PUGET SOUND ENERGY-GAS</v>
          </cell>
          <cell r="AD5" t="str">
            <v>PUGET SOUND ENERGY-GAS</v>
          </cell>
        </row>
        <row r="6">
          <cell r="J6" t="str">
            <v>STATEMENT OF OPERATING INCOME AND ADJUSTMENTS</v>
          </cell>
          <cell r="P6" t="str">
            <v>STATEMENT OF OPERATING INCOME AND ADJUSTMENTS</v>
          </cell>
          <cell r="V6" t="str">
            <v>STATEMENT OF OPERATING INCOME AND ADJUSTMENTS</v>
          </cell>
          <cell r="AD6" t="str">
            <v>STATEMENT OF OPERATING INCOME AND ADJUSTMENTS</v>
          </cell>
        </row>
        <row r="7">
          <cell r="J7" t="str">
            <v>FOR THE TWELVE MONTHS ENDED DECEMBER 31, 2010</v>
          </cell>
          <cell r="P7" t="str">
            <v>FOR THE TWELVE MONTHS ENDED DECEMBER 31, 2010</v>
          </cell>
          <cell r="V7" t="str">
            <v>FOR THE TWELVE MONTHS ENDED DECEMBER 31, 2010</v>
          </cell>
          <cell r="AD7" t="str">
            <v>FOR THE TWELVE MONTHS ENDED DECEMBER 31, 2010</v>
          </cell>
        </row>
        <row r="8">
          <cell r="J8" t="str">
            <v>Adjustment Detail (Page 1)</v>
          </cell>
          <cell r="P8" t="str">
            <v>Adjustment Detail (Page 2)</v>
          </cell>
          <cell r="V8" t="str">
            <v>Adjustment Detail (Page 3)</v>
          </cell>
          <cell r="AD8" t="str">
            <v>Adjustment Detail (Page 4)</v>
          </cell>
        </row>
        <row r="11">
          <cell r="J11" t="str">
            <v>ACTUAL RESULTS OF</v>
          </cell>
          <cell r="K11" t="str">
            <v>WATER HEATER</v>
          </cell>
          <cell r="L11" t="str">
            <v>RECLASS BARE TO</v>
          </cell>
          <cell r="M11" t="str">
            <v>CONTRACT</v>
          </cell>
          <cell r="N11" t="str">
            <v>TEMPERATURE</v>
          </cell>
          <cell r="O11" t="str">
            <v>REVENUE &amp;</v>
          </cell>
          <cell r="P11" t="str">
            <v>PASS THROUGH</v>
          </cell>
          <cell r="Q11" t="str">
            <v>FEDERAL </v>
          </cell>
          <cell r="R11" t="str">
            <v>TAX BENEFIT OF</v>
          </cell>
          <cell r="S11" t="str">
            <v>MISCELLANEOUS</v>
          </cell>
          <cell r="T11" t="str">
            <v>GENERAL PLANT</v>
          </cell>
          <cell r="U11" t="str">
            <v>NORMALIZE </v>
          </cell>
          <cell r="V11" t="str">
            <v>BAD </v>
          </cell>
          <cell r="W11" t="str">
            <v>INCENTIVE</v>
          </cell>
          <cell r="X11" t="str">
            <v>PROPERTY </v>
          </cell>
          <cell r="Y11" t="str">
            <v>EXCISE</v>
          </cell>
          <cell r="Z11" t="str">
            <v>D&amp;O</v>
          </cell>
          <cell r="AA11" t="str">
            <v>INTEREST ON</v>
          </cell>
          <cell r="AB11" t="str">
            <v>RATE CASE</v>
          </cell>
          <cell r="AC11" t="str">
            <v>DEFERRED GAINS/</v>
          </cell>
          <cell r="AD11" t="str">
            <v>PROPERTY&amp;</v>
          </cell>
          <cell r="AE11" t="str">
            <v>PENSION</v>
          </cell>
          <cell r="AF11" t="str">
            <v>WAGE</v>
          </cell>
          <cell r="AG11" t="str">
            <v>INVESTMENT</v>
          </cell>
          <cell r="AH11" t="str">
            <v>EMPLOYEE</v>
          </cell>
          <cell r="AI11" t="str">
            <v>TOTAL</v>
          </cell>
          <cell r="AJ11" t="str">
            <v>ADJUSTED</v>
          </cell>
        </row>
        <row r="12">
          <cell r="J12" t="str">
            <v>OPERATIONS</v>
          </cell>
          <cell r="K12" t="str">
            <v>DEPRECIATION</v>
          </cell>
          <cell r="L12" t="str">
            <v>WRAPPED STEEL</v>
          </cell>
          <cell r="M12" t="str">
            <v>CHANGES</v>
          </cell>
          <cell r="N12" t="str">
            <v>NORMALIZATION</v>
          </cell>
          <cell r="O12" t="str">
            <v>EXPENSES</v>
          </cell>
          <cell r="P12" t="str">
            <v>REVENUE &amp; EXPENSE</v>
          </cell>
          <cell r="Q12" t="str">
            <v>INCOME TAX</v>
          </cell>
          <cell r="R12" t="str">
            <v>PRO FORMA INTEREST</v>
          </cell>
          <cell r="S12" t="str">
            <v>OPERATING EXPENSE</v>
          </cell>
          <cell r="T12" t="str">
            <v>DEPRECIATION</v>
          </cell>
          <cell r="U12" t="str">
            <v>INJURIES &amp; DAMAGES</v>
          </cell>
          <cell r="V12" t="str">
            <v>DEBTS</v>
          </cell>
          <cell r="W12" t="str">
            <v>PAY</v>
          </cell>
          <cell r="X12" t="str">
            <v>TAXES</v>
          </cell>
          <cell r="Y12" t="str">
            <v>TAXES</v>
          </cell>
          <cell r="Z12" t="str">
            <v>INSURANCE</v>
          </cell>
          <cell r="AA12" t="str">
            <v>CUSTOMER DEPOSITS</v>
          </cell>
          <cell r="AB12" t="str">
            <v>EXPENSES</v>
          </cell>
          <cell r="AC12" t="str">
            <v>LOSSES PROP SALES</v>
          </cell>
          <cell r="AD12" t="str">
            <v>LIABILITY INS</v>
          </cell>
          <cell r="AE12" t="str">
            <v>PLAN</v>
          </cell>
          <cell r="AF12" t="str">
            <v>INCREASE</v>
          </cell>
          <cell r="AG12" t="str">
            <v>PLAN</v>
          </cell>
          <cell r="AH12" t="str">
            <v>INSURANCE</v>
          </cell>
          <cell r="AI12" t="str">
            <v>ADJUSTMENTS</v>
          </cell>
          <cell r="AJ12" t="str">
            <v>RESULTS OF</v>
          </cell>
        </row>
        <row r="13">
          <cell r="J13" t="str">
            <v>12ME December 31, 2010</v>
          </cell>
          <cell r="K13">
            <v>5.01</v>
          </cell>
          <cell r="L13">
            <v>5.02</v>
          </cell>
          <cell r="M13">
            <v>5.029999999999999</v>
          </cell>
          <cell r="N13">
            <v>6.01</v>
          </cell>
          <cell r="O13">
            <v>6.02</v>
          </cell>
          <cell r="P13">
            <v>6.029999999999999</v>
          </cell>
          <cell r="Q13">
            <v>6.039999999999999</v>
          </cell>
          <cell r="R13">
            <v>6.049999999999999</v>
          </cell>
          <cell r="S13">
            <v>6.059999999999999</v>
          </cell>
          <cell r="T13">
            <v>6.0699999999999985</v>
          </cell>
          <cell r="U13">
            <v>6.079999999999998</v>
          </cell>
          <cell r="V13">
            <v>6.089999999999998</v>
          </cell>
          <cell r="W13">
            <v>6.099999999999998</v>
          </cell>
          <cell r="X13">
            <v>6.109999999999998</v>
          </cell>
          <cell r="Y13">
            <v>6.119999999999997</v>
          </cell>
          <cell r="Z13">
            <v>6.129999999999997</v>
          </cell>
          <cell r="AA13">
            <v>6.139999999999997</v>
          </cell>
          <cell r="AB13">
            <v>6.149999999999997</v>
          </cell>
          <cell r="AC13">
            <v>6.159999999999997</v>
          </cell>
          <cell r="AD13">
            <v>6.169999999999996</v>
          </cell>
          <cell r="AE13">
            <v>6.179999999999996</v>
          </cell>
          <cell r="AF13">
            <v>6.189999999999996</v>
          </cell>
          <cell r="AG13">
            <v>6.199999999999996</v>
          </cell>
          <cell r="AH13">
            <v>6.2099999999999955</v>
          </cell>
          <cell r="AJ13" t="str">
            <v>OPERATIONS</v>
          </cell>
        </row>
        <row r="16">
          <cell r="J16">
            <v>953445525.51</v>
          </cell>
          <cell r="K16">
            <v>0</v>
          </cell>
          <cell r="N16">
            <v>33261442.322567675</v>
          </cell>
          <cell r="O16">
            <v>11352119.17329</v>
          </cell>
          <cell r="P16">
            <v>42363147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86976708.49585767</v>
          </cell>
          <cell r="AJ16">
            <v>1040422234.0058577</v>
          </cell>
        </row>
        <row r="17">
          <cell r="J17">
            <v>43761997</v>
          </cell>
          <cell r="P17">
            <v>-43761997</v>
          </cell>
          <cell r="AI17">
            <v>-43761997</v>
          </cell>
          <cell r="AJ17">
            <v>0</v>
          </cell>
        </row>
        <row r="18">
          <cell r="J18">
            <v>14322993.74</v>
          </cell>
          <cell r="O18">
            <v>575831</v>
          </cell>
          <cell r="AA18" t="str">
            <v> </v>
          </cell>
          <cell r="AI18">
            <v>575831</v>
          </cell>
          <cell r="AJ18">
            <v>14898824.74</v>
          </cell>
        </row>
        <row r="19">
          <cell r="J19">
            <v>1011530516.25</v>
          </cell>
          <cell r="K19">
            <v>0</v>
          </cell>
          <cell r="L19">
            <v>0</v>
          </cell>
          <cell r="M19">
            <v>0</v>
          </cell>
          <cell r="N19">
            <v>33261442.322567675</v>
          </cell>
          <cell r="O19">
            <v>11927950.17329</v>
          </cell>
          <cell r="P19">
            <v>-1398850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43790542.49585767</v>
          </cell>
          <cell r="AJ19">
            <v>1055321058.7458577</v>
          </cell>
        </row>
        <row r="21"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U21" t="str">
            <v> </v>
          </cell>
          <cell r="V21" t="str">
            <v> </v>
          </cell>
          <cell r="AF21" t="str">
            <v> </v>
          </cell>
          <cell r="AG21" t="str">
            <v> </v>
          </cell>
          <cell r="AH21" t="str">
            <v> </v>
          </cell>
        </row>
        <row r="26">
          <cell r="J26">
            <v>535932510.269999</v>
          </cell>
          <cell r="K26">
            <v>0</v>
          </cell>
          <cell r="N26">
            <v>21569842.008104395</v>
          </cell>
          <cell r="O26">
            <v>-15209702</v>
          </cell>
          <cell r="P26">
            <v>58642444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65002584.0081044</v>
          </cell>
          <cell r="AJ26">
            <v>600935094.2781035</v>
          </cell>
        </row>
        <row r="28">
          <cell r="J28">
            <v>535932510.269999</v>
          </cell>
          <cell r="K28">
            <v>0</v>
          </cell>
          <cell r="L28">
            <v>0</v>
          </cell>
          <cell r="M28">
            <v>0</v>
          </cell>
          <cell r="N28">
            <v>21569842.008104395</v>
          </cell>
          <cell r="O28">
            <v>-15209702</v>
          </cell>
          <cell r="P28">
            <v>58642444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65002584.0081044</v>
          </cell>
          <cell r="AJ28">
            <v>600935094.2781035</v>
          </cell>
        </row>
        <row r="30">
          <cell r="J30">
            <v>1937121.8</v>
          </cell>
          <cell r="K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-9798.383992409443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48513.23834048328</v>
          </cell>
          <cell r="AG30">
            <v>0</v>
          </cell>
          <cell r="AH30">
            <v>0</v>
          </cell>
          <cell r="AI30">
            <v>38714.85434807384</v>
          </cell>
          <cell r="AJ30">
            <v>1975836.654348074</v>
          </cell>
        </row>
        <row r="31">
          <cell r="J31">
            <v>226853.499999999</v>
          </cell>
          <cell r="W31">
            <v>-722.728792036889</v>
          </cell>
          <cell r="AF31">
            <v>4633</v>
          </cell>
          <cell r="AI31">
            <v>3910.271207963111</v>
          </cell>
          <cell r="AJ31">
            <v>230763.77120796213</v>
          </cell>
        </row>
        <row r="32">
          <cell r="J32">
            <v>50238405.47</v>
          </cell>
          <cell r="M32">
            <v>-984862.3747806204</v>
          </cell>
          <cell r="S32">
            <v>-72884.58478527999</v>
          </cell>
          <cell r="W32">
            <v>-175074.03634662926</v>
          </cell>
          <cell r="AF32">
            <v>1039734</v>
          </cell>
          <cell r="AI32">
            <v>-193086.99591252976</v>
          </cell>
          <cell r="AJ32">
            <v>50045318.47408747</v>
          </cell>
        </row>
        <row r="33">
          <cell r="J33">
            <v>32629594.350796</v>
          </cell>
          <cell r="N33">
            <v>115584</v>
          </cell>
          <cell r="O33">
            <v>41449.626852182744</v>
          </cell>
          <cell r="P33">
            <v>-4861.00375</v>
          </cell>
          <cell r="V33">
            <v>-2422201</v>
          </cell>
          <cell r="W33">
            <v>-72600.66959333641</v>
          </cell>
          <cell r="AA33">
            <v>21705.010132</v>
          </cell>
          <cell r="AF33">
            <v>382015</v>
          </cell>
          <cell r="AI33">
            <v>-1938909.0363591542</v>
          </cell>
          <cell r="AJ33">
            <v>30690685.314436845</v>
          </cell>
        </row>
        <row r="34">
          <cell r="J34">
            <v>4454345.868047989</v>
          </cell>
          <cell r="P34">
            <v>-3337444</v>
          </cell>
          <cell r="W34">
            <v>-8439.754058496797</v>
          </cell>
          <cell r="AF34">
            <v>32910</v>
          </cell>
          <cell r="AI34">
            <v>-3312973.754058497</v>
          </cell>
          <cell r="AJ34">
            <v>1141372.113989492</v>
          </cell>
        </row>
        <row r="35">
          <cell r="J35">
            <v>14771681.6299999</v>
          </cell>
          <cell r="P35">
            <v>-14771682</v>
          </cell>
          <cell r="AI35">
            <v>-14771682</v>
          </cell>
          <cell r="AJ35">
            <v>-0.3700000997632742</v>
          </cell>
        </row>
        <row r="36">
          <cell r="J36">
            <v>42818070.121348</v>
          </cell>
          <cell r="K36" t="str">
            <v> </v>
          </cell>
          <cell r="N36">
            <v>66523</v>
          </cell>
          <cell r="O36">
            <v>23855.900346579998</v>
          </cell>
          <cell r="P36">
            <v>-2797.7000000000003</v>
          </cell>
          <cell r="S36">
            <v>-313687.5335390007</v>
          </cell>
          <cell r="U36">
            <v>83552.81827933407</v>
          </cell>
          <cell r="V36">
            <v>0</v>
          </cell>
          <cell r="W36">
            <v>-84412.29017976345</v>
          </cell>
          <cell r="Y36">
            <v>-0.2575000000651926</v>
          </cell>
          <cell r="Z36">
            <v>-35963.839560477354</v>
          </cell>
          <cell r="AB36">
            <v>219575</v>
          </cell>
          <cell r="AD36">
            <v>-55002.72657152591</v>
          </cell>
          <cell r="AE36">
            <v>896597.2196113239</v>
          </cell>
          <cell r="AF36">
            <v>300415</v>
          </cell>
          <cell r="AG36">
            <v>80544.52585857548</v>
          </cell>
          <cell r="AH36">
            <v>61081.13642448094</v>
          </cell>
          <cell r="AI36">
            <v>1240280.2531695268</v>
          </cell>
          <cell r="AJ36">
            <v>44058350.37451753</v>
          </cell>
        </row>
        <row r="37">
          <cell r="J37">
            <v>102386842.9798589</v>
          </cell>
          <cell r="K37">
            <v>-6263399.029024666</v>
          </cell>
          <cell r="L37">
            <v>300533.7168480002</v>
          </cell>
          <cell r="T37">
            <v>-592306.2147250725</v>
          </cell>
          <cell r="AI37">
            <v>-6555171.526901739</v>
          </cell>
          <cell r="AJ37">
            <v>95831671.45295717</v>
          </cell>
        </row>
        <row r="38">
          <cell r="J38">
            <v>12778120.276430989</v>
          </cell>
          <cell r="AI38">
            <v>0</v>
          </cell>
          <cell r="AJ38">
            <v>12778120.276430989</v>
          </cell>
        </row>
        <row r="39">
          <cell r="J39">
            <v>0</v>
          </cell>
          <cell r="AI39">
            <v>0</v>
          </cell>
          <cell r="AJ39">
            <v>0</v>
          </cell>
        </row>
        <row r="40">
          <cell r="J40">
            <v>-187823.5</v>
          </cell>
          <cell r="N40">
            <v>0</v>
          </cell>
          <cell r="O40">
            <v>0</v>
          </cell>
          <cell r="AC40">
            <v>142453.22666666686</v>
          </cell>
          <cell r="AI40">
            <v>142453.22666666686</v>
          </cell>
          <cell r="AJ40">
            <v>-45370.27333333314</v>
          </cell>
        </row>
        <row r="41">
          <cell r="J41">
            <v>0</v>
          </cell>
          <cell r="AI41">
            <v>0</v>
          </cell>
          <cell r="AJ41">
            <v>0</v>
          </cell>
        </row>
        <row r="42">
          <cell r="J42">
            <v>98746987.673014</v>
          </cell>
          <cell r="N42">
            <v>1276774</v>
          </cell>
          <cell r="O42">
            <v>457866.29535190994</v>
          </cell>
          <cell r="P42">
            <v>-42162546.2561</v>
          </cell>
          <cell r="S42">
            <v>-13986.712798215238</v>
          </cell>
          <cell r="W42">
            <v>-28367.78902160251</v>
          </cell>
          <cell r="X42">
            <v>2566608.76</v>
          </cell>
          <cell r="Y42">
            <v>75779.12721500546</v>
          </cell>
          <cell r="AF42">
            <v>115109.51155516598</v>
          </cell>
          <cell r="AI42">
            <v>-37712763.06379774</v>
          </cell>
          <cell r="AJ42">
            <v>61034224.60921626</v>
          </cell>
        </row>
        <row r="43">
          <cell r="J43">
            <v>15204117</v>
          </cell>
          <cell r="K43">
            <v>2192189.6601586333</v>
          </cell>
          <cell r="L43">
            <v>-105186.80089680006</v>
          </cell>
          <cell r="M43">
            <v>344701.83117321716</v>
          </cell>
          <cell r="N43">
            <v>3581452</v>
          </cell>
          <cell r="O43">
            <v>9315068</v>
          </cell>
          <cell r="P43">
            <v>83312.9359475</v>
          </cell>
          <cell r="Q43">
            <v>-11718821.618108941</v>
          </cell>
          <cell r="R43">
            <v>-18805184.64740086</v>
          </cell>
          <cell r="S43">
            <v>140195.5908928736</v>
          </cell>
          <cell r="T43">
            <v>207307.17515377537</v>
          </cell>
          <cell r="U43">
            <v>-29243</v>
          </cell>
          <cell r="V43">
            <v>847770</v>
          </cell>
          <cell r="W43">
            <v>132795</v>
          </cell>
          <cell r="X43">
            <v>-898313.0659999999</v>
          </cell>
          <cell r="Y43">
            <v>-26523</v>
          </cell>
          <cell r="Z43">
            <v>12587.343846167074</v>
          </cell>
          <cell r="AB43">
            <v>-76851.25</v>
          </cell>
          <cell r="AC43">
            <v>-49858.629333333396</v>
          </cell>
          <cell r="AD43">
            <v>19250.954300034067</v>
          </cell>
          <cell r="AE43">
            <v>-313809.02686396334</v>
          </cell>
          <cell r="AF43">
            <v>-673165.4124634764</v>
          </cell>
          <cell r="AG43">
            <v>-28191</v>
          </cell>
          <cell r="AH43">
            <v>-21378.397748568328</v>
          </cell>
          <cell r="AI43">
            <v>-15869895.357343744</v>
          </cell>
          <cell r="AJ43">
            <v>-665778.3573437445</v>
          </cell>
        </row>
        <row r="44">
          <cell r="J44">
            <v>-3067770.709</v>
          </cell>
          <cell r="Q44">
            <v>40552922.810784996</v>
          </cell>
          <cell r="AI44">
            <v>40552922.810784996</v>
          </cell>
          <cell r="AJ44">
            <v>37485152.101785</v>
          </cell>
        </row>
        <row r="45">
          <cell r="J45">
            <v>908869056.7304947</v>
          </cell>
          <cell r="K45">
            <v>-4071209.368866033</v>
          </cell>
          <cell r="L45">
            <v>195346.91595120012</v>
          </cell>
          <cell r="M45">
            <v>-640160.5436074033</v>
          </cell>
          <cell r="N45">
            <v>5040333</v>
          </cell>
          <cell r="O45">
            <v>9838239.822550673</v>
          </cell>
          <cell r="P45">
            <v>-60196018.0239025</v>
          </cell>
          <cell r="Q45">
            <v>28834101.192676052</v>
          </cell>
          <cell r="R45">
            <v>-18805184.64740086</v>
          </cell>
          <cell r="S45">
            <v>-260363.24022962234</v>
          </cell>
          <cell r="T45">
            <v>-384999.0395712971</v>
          </cell>
          <cell r="U45">
            <v>54309.81827933407</v>
          </cell>
          <cell r="V45">
            <v>-1574431</v>
          </cell>
          <cell r="W45">
            <v>-246620.65198427474</v>
          </cell>
          <cell r="X45">
            <v>1668295.694</v>
          </cell>
          <cell r="Y45">
            <v>49255.86971500539</v>
          </cell>
          <cell r="Z45">
            <v>-23376.49571431028</v>
          </cell>
          <cell r="AA45">
            <v>21705.010132</v>
          </cell>
          <cell r="AB45">
            <v>142723.75</v>
          </cell>
          <cell r="AC45">
            <v>92594.59733333346</v>
          </cell>
          <cell r="AD45">
            <v>-35751.77227149185</v>
          </cell>
          <cell r="AE45">
            <v>582788.1927473606</v>
          </cell>
          <cell r="AF45">
            <v>1250164.3374321728</v>
          </cell>
          <cell r="AG45">
            <v>52353.52585857548</v>
          </cell>
          <cell r="AH45">
            <v>39702.73867591261</v>
          </cell>
          <cell r="AI45">
            <v>-38376200.31819618</v>
          </cell>
          <cell r="AJ45">
            <v>334560346.14229965</v>
          </cell>
        </row>
        <row r="46">
          <cell r="N46" t="str">
            <v> </v>
          </cell>
          <cell r="O46" t="str">
            <v> </v>
          </cell>
          <cell r="Q46" t="str">
            <v> </v>
          </cell>
          <cell r="R46" t="str">
            <v> </v>
          </cell>
          <cell r="V46" t="str">
            <v> </v>
          </cell>
          <cell r="AB46" t="str">
            <v> </v>
          </cell>
          <cell r="AI46" t="str">
            <v> </v>
          </cell>
        </row>
        <row r="47">
          <cell r="J47">
            <v>102661459.51950526</v>
          </cell>
          <cell r="K47">
            <v>4071209.368866033</v>
          </cell>
          <cell r="L47">
            <v>-195346.91595120012</v>
          </cell>
          <cell r="M47">
            <v>640160.5436074033</v>
          </cell>
          <cell r="N47">
            <v>6651267.31446328</v>
          </cell>
          <cell r="O47">
            <v>17299412.350739326</v>
          </cell>
          <cell r="P47">
            <v>154724.0239024982</v>
          </cell>
          <cell r="Q47">
            <v>-28834101.192676052</v>
          </cell>
          <cell r="R47">
            <v>18805184.64740086</v>
          </cell>
          <cell r="S47">
            <v>260363.24022962234</v>
          </cell>
          <cell r="T47">
            <v>384999.0395712971</v>
          </cell>
          <cell r="U47">
            <v>-54309.81827933407</v>
          </cell>
          <cell r="V47">
            <v>1574431</v>
          </cell>
          <cell r="W47">
            <v>246620.65198427474</v>
          </cell>
          <cell r="X47">
            <v>-1668295.694</v>
          </cell>
          <cell r="Y47">
            <v>-49255.86971500539</v>
          </cell>
          <cell r="Z47">
            <v>23376.49571431028</v>
          </cell>
          <cell r="AA47">
            <v>-21705.010132</v>
          </cell>
          <cell r="AB47">
            <v>-142723.75</v>
          </cell>
          <cell r="AC47">
            <v>-92594.59733333346</v>
          </cell>
          <cell r="AD47">
            <v>35751.77227149185</v>
          </cell>
          <cell r="AE47">
            <v>-582788.1927473606</v>
          </cell>
          <cell r="AF47">
            <v>-1250164.3374321728</v>
          </cell>
          <cell r="AG47">
            <v>-52353.52585857548</v>
          </cell>
          <cell r="AH47">
            <v>-39702.73867591261</v>
          </cell>
          <cell r="AI47">
            <v>17164158.80594945</v>
          </cell>
          <cell r="AJ47">
            <v>119825618.3254546</v>
          </cell>
        </row>
        <row r="48">
          <cell r="P48" t="str">
            <v> </v>
          </cell>
          <cell r="AF48" t="str">
            <v> </v>
          </cell>
          <cell r="AG48" t="str">
            <v> </v>
          </cell>
          <cell r="AH48" t="str">
            <v> </v>
          </cell>
        </row>
        <row r="49">
          <cell r="J49">
            <v>1660735111.288854</v>
          </cell>
          <cell r="K49">
            <v>-2218846.4496661704</v>
          </cell>
          <cell r="L49">
            <v>-97673.45797560006</v>
          </cell>
          <cell r="S49">
            <v>0</v>
          </cell>
          <cell r="T49">
            <v>-113066.91905510958</v>
          </cell>
          <cell r="U49">
            <v>0</v>
          </cell>
          <cell r="AA49">
            <v>0</v>
          </cell>
          <cell r="AI49">
            <v>-2429586.8266968797</v>
          </cell>
          <cell r="AJ49">
            <v>1658305524.462157</v>
          </cell>
        </row>
        <row r="51">
          <cell r="J51">
            <v>0.06181687785226166</v>
          </cell>
          <cell r="AJ51">
            <v>0.07225786597093921</v>
          </cell>
        </row>
        <row r="54">
          <cell r="J54">
            <v>2787911459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2787911459</v>
          </cell>
        </row>
        <row r="55">
          <cell r="J55">
            <v>-924038095</v>
          </cell>
          <cell r="K55">
            <v>-2431349.2040442782</v>
          </cell>
          <cell r="L55">
            <v>-150266.8584240001</v>
          </cell>
          <cell r="S55">
            <v>0</v>
          </cell>
          <cell r="T55">
            <v>-173949.10623863013</v>
          </cell>
          <cell r="U55">
            <v>0</v>
          </cell>
          <cell r="AA55">
            <v>0</v>
          </cell>
          <cell r="AI55">
            <v>-2755565.1687069084</v>
          </cell>
          <cell r="AJ55">
            <v>-926793660.1687069</v>
          </cell>
        </row>
        <row r="56">
          <cell r="J56">
            <v>-254856083.35497576</v>
          </cell>
          <cell r="K56">
            <v>212502.75437810807</v>
          </cell>
          <cell r="L56">
            <v>52593.40044840003</v>
          </cell>
          <cell r="T56">
            <v>60882.187183520546</v>
          </cell>
          <cell r="U56">
            <v>0</v>
          </cell>
          <cell r="AA56">
            <v>0</v>
          </cell>
          <cell r="AI56">
            <v>325978.34201002866</v>
          </cell>
          <cell r="AJ56">
            <v>-254530105.01296574</v>
          </cell>
        </row>
        <row r="57">
          <cell r="J57">
            <v>-27129125</v>
          </cell>
          <cell r="AA57">
            <v>0</v>
          </cell>
          <cell r="AI57">
            <v>0</v>
          </cell>
          <cell r="AJ57">
            <v>-27129125</v>
          </cell>
        </row>
        <row r="58">
          <cell r="J58">
            <v>1581888155.6450243</v>
          </cell>
          <cell r="K58">
            <v>-2218846.4496661704</v>
          </cell>
          <cell r="L58">
            <v>-97673.45797560006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-113066.91905510958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-2429586.8266968797</v>
          </cell>
          <cell r="AJ58">
            <v>1579458568.8183274</v>
          </cell>
        </row>
        <row r="59">
          <cell r="J59">
            <v>78846955.64382969</v>
          </cell>
          <cell r="AA59">
            <v>0</v>
          </cell>
          <cell r="AI59">
            <v>0</v>
          </cell>
          <cell r="AJ59">
            <v>78846955.64382969</v>
          </cell>
        </row>
        <row r="60">
          <cell r="J60">
            <v>1660735111.288854</v>
          </cell>
          <cell r="K60">
            <v>-2218846.4496661704</v>
          </cell>
          <cell r="L60">
            <v>-97673.45797560006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-113066.91905510958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-2429586.8266968797</v>
          </cell>
          <cell r="AJ60">
            <v>1658305524.462157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110" zoomScaleNormal="110" zoomScalePageLayoutView="0" workbookViewId="0" topLeftCell="A1">
      <pane xSplit="1" ySplit="12" topLeftCell="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0" sqref="J10"/>
    </sheetView>
  </sheetViews>
  <sheetFormatPr defaultColWidth="9.33203125" defaultRowHeight="12.75" customHeight="1"/>
  <cols>
    <col min="1" max="1" width="5.83203125" style="1" customWidth="1"/>
    <col min="2" max="2" width="64.66015625" style="1" customWidth="1"/>
    <col min="3" max="3" width="16" style="1" customWidth="1"/>
    <col min="4" max="4" width="14" style="1" customWidth="1"/>
    <col min="5" max="5" width="17.83203125" style="73" customWidth="1"/>
    <col min="6" max="6" width="5.83203125" style="1" customWidth="1"/>
    <col min="7" max="7" width="64.66015625" style="1" customWidth="1"/>
    <col min="8" max="8" width="16" style="1" customWidth="1"/>
    <col min="9" max="9" width="14" style="1" customWidth="1"/>
    <col min="10" max="10" width="17.83203125" style="73" customWidth="1"/>
    <col min="11" max="11" width="5.83203125" style="1" customWidth="1"/>
    <col min="12" max="12" width="69.66015625" style="1" bestFit="1" customWidth="1"/>
    <col min="13" max="13" width="16" style="1" customWidth="1"/>
    <col min="14" max="14" width="14" style="1" customWidth="1"/>
    <col min="15" max="15" width="17.83203125" style="73" customWidth="1"/>
    <col min="16" max="16384" width="9.33203125" style="1" customWidth="1"/>
  </cols>
  <sheetData>
    <row r="1" s="85" customFormat="1" ht="12.75" customHeight="1">
      <c r="E1" s="86"/>
    </row>
    <row r="2" spans="5:15" s="56" customFormat="1" ht="14.25" customHeight="1">
      <c r="E2" s="81"/>
      <c r="J2" s="81"/>
      <c r="O2" s="81"/>
    </row>
    <row r="3" spans="1:15" s="56" customFormat="1" ht="14.25" customHeight="1">
      <c r="A3" s="82"/>
      <c r="E3" s="83"/>
      <c r="F3" s="82"/>
      <c r="J3" s="83"/>
      <c r="K3" s="82"/>
      <c r="O3" s="83"/>
    </row>
    <row r="4" spans="5:15" s="56" customFormat="1" ht="14.25" customHeight="1">
      <c r="E4" s="84"/>
      <c r="J4" s="84"/>
      <c r="O4" s="84"/>
    </row>
    <row r="5" spans="1:14" s="2" customFormat="1" ht="9.75" customHeight="1">
      <c r="A5" s="3"/>
      <c r="B5" s="4"/>
      <c r="C5" s="4"/>
      <c r="D5" s="4"/>
      <c r="F5" s="3"/>
      <c r="G5" s="4"/>
      <c r="H5" s="4"/>
      <c r="I5" s="4"/>
      <c r="K5" s="3"/>
      <c r="L5" s="4"/>
      <c r="M5" s="4"/>
      <c r="N5" s="4"/>
    </row>
    <row r="6" spans="1:15" s="2" customFormat="1" ht="14.25" customHeight="1">
      <c r="A6" s="5" t="s">
        <v>28</v>
      </c>
      <c r="B6" s="6"/>
      <c r="C6" s="6"/>
      <c r="D6" s="6"/>
      <c r="E6" s="6"/>
      <c r="F6" s="5" t="s">
        <v>28</v>
      </c>
      <c r="G6" s="6"/>
      <c r="H6" s="6"/>
      <c r="I6" s="6"/>
      <c r="J6" s="6"/>
      <c r="K6" s="5" t="s">
        <v>28</v>
      </c>
      <c r="L6" s="6"/>
      <c r="M6" s="6"/>
      <c r="N6" s="6"/>
      <c r="O6" s="6"/>
    </row>
    <row r="7" spans="1:15" s="2" customFormat="1" ht="14.25" customHeight="1">
      <c r="A7" s="6" t="s">
        <v>0</v>
      </c>
      <c r="B7" s="7"/>
      <c r="C7" s="7"/>
      <c r="D7" s="7"/>
      <c r="E7" s="7"/>
      <c r="F7" s="6" t="s">
        <v>1</v>
      </c>
      <c r="G7" s="7"/>
      <c r="H7" s="7"/>
      <c r="I7" s="7"/>
      <c r="J7" s="7"/>
      <c r="K7" s="6" t="s">
        <v>2</v>
      </c>
      <c r="L7" s="7"/>
      <c r="M7" s="7"/>
      <c r="N7" s="7"/>
      <c r="O7" s="7"/>
    </row>
    <row r="8" spans="1:15" s="2" customFormat="1" ht="14.25" customHeight="1">
      <c r="A8" s="6" t="s">
        <v>29</v>
      </c>
      <c r="B8" s="8"/>
      <c r="C8" s="8"/>
      <c r="D8" s="8"/>
      <c r="E8" s="8"/>
      <c r="F8" s="6" t="s">
        <v>29</v>
      </c>
      <c r="G8" s="8"/>
      <c r="H8" s="8"/>
      <c r="I8" s="8"/>
      <c r="J8" s="8"/>
      <c r="K8" s="6" t="s">
        <v>29</v>
      </c>
      <c r="L8" s="8"/>
      <c r="M8" s="8"/>
      <c r="N8" s="8"/>
      <c r="O8" s="8"/>
    </row>
    <row r="9" spans="1:15" s="2" customFormat="1" ht="14.25" customHeight="1">
      <c r="A9" s="5" t="s">
        <v>30</v>
      </c>
      <c r="B9" s="6"/>
      <c r="C9" s="6"/>
      <c r="D9" s="6"/>
      <c r="E9" s="6"/>
      <c r="F9" s="5" t="s">
        <v>30</v>
      </c>
      <c r="G9" s="6"/>
      <c r="H9" s="6"/>
      <c r="I9" s="6"/>
      <c r="J9" s="6"/>
      <c r="K9" s="5" t="s">
        <v>30</v>
      </c>
      <c r="L9" s="6"/>
      <c r="M9" s="6"/>
      <c r="N9" s="6"/>
      <c r="O9" s="6"/>
    </row>
    <row r="10" s="2" customFormat="1" ht="12" customHeight="1"/>
    <row r="11" spans="1:15" s="2" customFormat="1" ht="14.25" customHeight="1">
      <c r="A11" s="9" t="s">
        <v>3</v>
      </c>
      <c r="C11" s="10"/>
      <c r="D11" s="9" t="s">
        <v>4</v>
      </c>
      <c r="E11" s="9"/>
      <c r="F11" s="9"/>
      <c r="H11" s="10"/>
      <c r="I11" s="9"/>
      <c r="J11" s="9"/>
      <c r="K11" s="9" t="s">
        <v>3</v>
      </c>
      <c r="M11" s="11"/>
      <c r="N11" s="12"/>
      <c r="O11" s="13"/>
    </row>
    <row r="12" spans="1:15" s="2" customFormat="1" ht="14.25" customHeight="1">
      <c r="A12" s="14" t="s">
        <v>5</v>
      </c>
      <c r="B12" s="15" t="s">
        <v>6</v>
      </c>
      <c r="C12" s="16" t="s">
        <v>7</v>
      </c>
      <c r="D12" s="17" t="s">
        <v>8</v>
      </c>
      <c r="E12" s="18" t="s">
        <v>9</v>
      </c>
      <c r="F12" s="14"/>
      <c r="G12" s="15"/>
      <c r="H12" s="16"/>
      <c r="I12" s="17"/>
      <c r="J12" s="18"/>
      <c r="K12" s="14" t="s">
        <v>5</v>
      </c>
      <c r="L12" s="19" t="s">
        <v>6</v>
      </c>
      <c r="M12" s="14" t="s">
        <v>7</v>
      </c>
      <c r="N12" s="14" t="s">
        <v>8</v>
      </c>
      <c r="O12" s="14" t="s">
        <v>9</v>
      </c>
    </row>
    <row r="13" spans="3:15" ht="14.25" customHeight="1">
      <c r="C13" s="20"/>
      <c r="D13" s="20"/>
      <c r="E13" s="20"/>
      <c r="H13" s="20"/>
      <c r="I13" s="20"/>
      <c r="J13" s="20"/>
      <c r="M13" s="20"/>
      <c r="N13" s="20"/>
      <c r="O13" s="20"/>
    </row>
    <row r="14" spans="1:15" ht="14.25" customHeight="1">
      <c r="A14" s="21">
        <v>1</v>
      </c>
      <c r="B14" s="22" t="s">
        <v>10</v>
      </c>
      <c r="C14" s="23"/>
      <c r="D14" s="23"/>
      <c r="E14" s="23"/>
      <c r="F14" s="21">
        <v>1</v>
      </c>
      <c r="G14" s="24" t="s">
        <v>10</v>
      </c>
      <c r="H14" s="25"/>
      <c r="I14" s="25"/>
      <c r="J14" s="25"/>
      <c r="K14" s="21">
        <v>1</v>
      </c>
      <c r="L14" s="26" t="s">
        <v>10</v>
      </c>
      <c r="M14" s="27"/>
      <c r="N14" s="27"/>
      <c r="O14" s="27"/>
    </row>
    <row r="15" spans="1:15" ht="15">
      <c r="A15" s="21">
        <v>2</v>
      </c>
      <c r="B15" s="28" t="s">
        <v>11</v>
      </c>
      <c r="C15" s="29">
        <v>7798988</v>
      </c>
      <c r="D15" s="29">
        <v>1535588.9709753334</v>
      </c>
      <c r="E15" s="29">
        <f>+D15-C15</f>
        <v>-6263399.029024666</v>
      </c>
      <c r="F15" s="21">
        <f>F14+1</f>
        <v>2</v>
      </c>
      <c r="G15" s="25" t="s">
        <v>12</v>
      </c>
      <c r="H15" s="30">
        <v>1062621.399639</v>
      </c>
      <c r="I15" s="30">
        <v>1363155.1164870001</v>
      </c>
      <c r="J15" s="30">
        <f>+I15-H15</f>
        <v>300533.7168480002</v>
      </c>
      <c r="K15" s="21">
        <f>K14+1</f>
        <v>2</v>
      </c>
      <c r="L15" s="31" t="s">
        <v>13</v>
      </c>
      <c r="M15" s="32">
        <v>8525942.400000002</v>
      </c>
      <c r="N15" s="32">
        <v>7541080.025219382</v>
      </c>
      <c r="O15" s="32">
        <f>N15-M15</f>
        <v>-984862.3747806204</v>
      </c>
    </row>
    <row r="16" spans="1:15" ht="15">
      <c r="A16" s="21">
        <v>3</v>
      </c>
      <c r="B16" s="28" t="s">
        <v>14</v>
      </c>
      <c r="C16" s="33">
        <f>SUM(C15:C15)</f>
        <v>7798988</v>
      </c>
      <c r="D16" s="33">
        <f>SUM(D15:D15)</f>
        <v>1535588.9709753334</v>
      </c>
      <c r="E16" s="33">
        <f>SUM(E15:E15)</f>
        <v>-6263399.029024666</v>
      </c>
      <c r="F16" s="21">
        <f aca="true" t="shared" si="0" ref="F16:F26">F15+1</f>
        <v>3</v>
      </c>
      <c r="G16" s="25"/>
      <c r="H16" s="34"/>
      <c r="I16" s="34"/>
      <c r="J16" s="34"/>
      <c r="K16" s="21">
        <f aca="true" t="shared" si="1" ref="K16:K21">K15+1</f>
        <v>3</v>
      </c>
      <c r="L16" s="35" t="s">
        <v>15</v>
      </c>
      <c r="M16" s="36">
        <f>SUM(M15:M15)</f>
        <v>8525942.400000002</v>
      </c>
      <c r="N16" s="36">
        <f>SUM(N15:N15)</f>
        <v>7541080.025219382</v>
      </c>
      <c r="O16" s="36">
        <f>SUM(O15:O15)</f>
        <v>-984862.3747806204</v>
      </c>
    </row>
    <row r="17" spans="1:15" ht="15">
      <c r="A17" s="21">
        <f aca="true" t="shared" si="2" ref="A17:A22">A16+1</f>
        <v>4</v>
      </c>
      <c r="C17" s="37"/>
      <c r="D17" s="37"/>
      <c r="E17" s="37"/>
      <c r="F17" s="21">
        <f t="shared" si="0"/>
        <v>4</v>
      </c>
      <c r="G17" s="31" t="s">
        <v>16</v>
      </c>
      <c r="H17" s="34"/>
      <c r="I17" s="34"/>
      <c r="J17" s="34">
        <f>J15</f>
        <v>300533.7168480002</v>
      </c>
      <c r="K17" s="21">
        <f t="shared" si="1"/>
        <v>4</v>
      </c>
      <c r="L17" s="38"/>
      <c r="M17" s="39"/>
      <c r="N17" s="39"/>
      <c r="O17" s="40"/>
    </row>
    <row r="18" spans="1:15" ht="14.25" customHeight="1">
      <c r="A18" s="21">
        <f t="shared" si="2"/>
        <v>5</v>
      </c>
      <c r="B18" s="31" t="s">
        <v>16</v>
      </c>
      <c r="C18" s="41"/>
      <c r="D18" s="41"/>
      <c r="E18" s="41">
        <f>E16</f>
        <v>-6263399.029024666</v>
      </c>
      <c r="F18" s="21">
        <f t="shared" si="0"/>
        <v>5</v>
      </c>
      <c r="G18" s="25"/>
      <c r="H18" s="34"/>
      <c r="I18" s="34"/>
      <c r="J18" s="34"/>
      <c r="K18" s="21">
        <f t="shared" si="1"/>
        <v>5</v>
      </c>
      <c r="L18" s="42" t="s">
        <v>17</v>
      </c>
      <c r="M18" s="43"/>
      <c r="N18" s="44"/>
      <c r="O18" s="45">
        <f>O16</f>
        <v>-984862.3747806204</v>
      </c>
    </row>
    <row r="19" spans="1:15" ht="15">
      <c r="A19" s="21">
        <f t="shared" si="2"/>
        <v>6</v>
      </c>
      <c r="B19" s="31"/>
      <c r="C19" s="41"/>
      <c r="D19" s="41"/>
      <c r="E19" s="41"/>
      <c r="F19" s="21">
        <f t="shared" si="0"/>
        <v>6</v>
      </c>
      <c r="G19" s="31" t="s">
        <v>18</v>
      </c>
      <c r="H19" s="34"/>
      <c r="I19" s="46">
        <v>0.35</v>
      </c>
      <c r="J19" s="34">
        <f>-J17*I19</f>
        <v>-105186.80089680006</v>
      </c>
      <c r="K19" s="21">
        <f t="shared" si="1"/>
        <v>6</v>
      </c>
      <c r="L19" s="47" t="s">
        <v>19</v>
      </c>
      <c r="M19" s="47"/>
      <c r="N19" s="48">
        <v>0.35</v>
      </c>
      <c r="O19" s="45">
        <f>O18*-N19</f>
        <v>344701.83117321716</v>
      </c>
    </row>
    <row r="20" spans="1:15" ht="14.25" customHeight="1">
      <c r="A20" s="21">
        <f t="shared" si="2"/>
        <v>7</v>
      </c>
      <c r="B20" s="31" t="s">
        <v>18</v>
      </c>
      <c r="C20" s="41"/>
      <c r="D20" s="49">
        <v>0.35</v>
      </c>
      <c r="E20" s="41">
        <f>-E18*0.35</f>
        <v>2192189.6601586333</v>
      </c>
      <c r="F20" s="21">
        <f t="shared" si="0"/>
        <v>7</v>
      </c>
      <c r="G20" s="25"/>
      <c r="H20" s="34"/>
      <c r="I20" s="34"/>
      <c r="J20" s="34"/>
      <c r="K20" s="21">
        <f t="shared" si="1"/>
        <v>7</v>
      </c>
      <c r="L20" s="38"/>
      <c r="M20" s="39"/>
      <c r="N20" s="39"/>
      <c r="O20" s="50"/>
    </row>
    <row r="21" spans="1:15" ht="15.75" thickBot="1">
      <c r="A21" s="21">
        <f t="shared" si="2"/>
        <v>8</v>
      </c>
      <c r="B21" s="31"/>
      <c r="C21" s="41"/>
      <c r="D21" s="41"/>
      <c r="E21" s="51"/>
      <c r="F21" s="21">
        <f t="shared" si="0"/>
        <v>8</v>
      </c>
      <c r="G21" s="52" t="s">
        <v>20</v>
      </c>
      <c r="H21" s="53"/>
      <c r="I21" s="53"/>
      <c r="J21" s="54">
        <f>-J17-J19</f>
        <v>-195346.91595120012</v>
      </c>
      <c r="K21" s="21">
        <f t="shared" si="1"/>
        <v>8</v>
      </c>
      <c r="L21" s="55" t="s">
        <v>21</v>
      </c>
      <c r="M21" s="56"/>
      <c r="N21" s="57"/>
      <c r="O21" s="58">
        <f>-O18-O19</f>
        <v>640160.5436074033</v>
      </c>
    </row>
    <row r="22" spans="1:15" ht="16.5" thickBot="1" thickTop="1">
      <c r="A22" s="21">
        <f t="shared" si="2"/>
        <v>9</v>
      </c>
      <c r="B22" s="31" t="s">
        <v>21</v>
      </c>
      <c r="C22" s="59"/>
      <c r="D22" s="59"/>
      <c r="E22" s="60">
        <f>-E18-E20</f>
        <v>4071209.368866033</v>
      </c>
      <c r="F22" s="21">
        <f t="shared" si="0"/>
        <v>9</v>
      </c>
      <c r="G22" s="61"/>
      <c r="H22" s="53"/>
      <c r="I22" s="53"/>
      <c r="J22" s="53"/>
      <c r="K22" s="21"/>
      <c r="L22" s="22"/>
      <c r="M22" s="62"/>
      <c r="N22" s="62"/>
      <c r="O22" s="62"/>
    </row>
    <row r="23" spans="1:15" ht="15.75" thickTop="1">
      <c r="A23" s="21">
        <v>11</v>
      </c>
      <c r="B23" s="63"/>
      <c r="C23" s="59"/>
      <c r="D23" s="59"/>
      <c r="E23" s="59"/>
      <c r="F23" s="21">
        <f t="shared" si="0"/>
        <v>10</v>
      </c>
      <c r="G23" s="24" t="s">
        <v>22</v>
      </c>
      <c r="H23" s="53"/>
      <c r="I23" s="53"/>
      <c r="J23" s="53"/>
      <c r="K23" s="21"/>
      <c r="L23" s="63"/>
      <c r="M23" s="62"/>
      <c r="N23" s="62"/>
      <c r="O23" s="62"/>
    </row>
    <row r="24" spans="1:15" ht="14.25" customHeight="1">
      <c r="A24" s="21">
        <v>12</v>
      </c>
      <c r="B24" s="22" t="s">
        <v>22</v>
      </c>
      <c r="C24" s="59"/>
      <c r="D24" s="59"/>
      <c r="E24" s="59"/>
      <c r="F24" s="21">
        <f t="shared" si="0"/>
        <v>11</v>
      </c>
      <c r="G24" s="61" t="s">
        <v>23</v>
      </c>
      <c r="H24" s="64"/>
      <c r="I24" s="25"/>
      <c r="J24" s="65">
        <f>-J17/2</f>
        <v>-150266.8584240001</v>
      </c>
      <c r="K24" s="21"/>
      <c r="L24" s="63"/>
      <c r="M24" s="20"/>
      <c r="N24" s="20"/>
      <c r="O24" s="20"/>
    </row>
    <row r="25" spans="1:15" ht="14.25" customHeight="1">
      <c r="A25" s="21">
        <v>12</v>
      </c>
      <c r="B25" s="63" t="s">
        <v>24</v>
      </c>
      <c r="C25" s="59"/>
      <c r="D25" s="59"/>
      <c r="E25" s="41">
        <v>-2431349.2040442782</v>
      </c>
      <c r="F25" s="21">
        <f t="shared" si="0"/>
        <v>12</v>
      </c>
      <c r="G25" s="61" t="s">
        <v>25</v>
      </c>
      <c r="H25" s="64"/>
      <c r="I25" s="25"/>
      <c r="J25" s="65">
        <f>-J24*0.35</f>
        <v>52593.40044840003</v>
      </c>
      <c r="K25" s="21"/>
      <c r="M25" s="56"/>
      <c r="N25" s="56"/>
      <c r="O25" s="56"/>
    </row>
    <row r="26" spans="1:15" ht="15.75" thickBot="1">
      <c r="A26" s="21">
        <v>13</v>
      </c>
      <c r="B26" s="63" t="s">
        <v>26</v>
      </c>
      <c r="C26" s="59"/>
      <c r="D26" s="59"/>
      <c r="E26" s="41">
        <v>212502.75437810807</v>
      </c>
      <c r="F26" s="21">
        <f t="shared" si="0"/>
        <v>13</v>
      </c>
      <c r="G26" s="61" t="s">
        <v>27</v>
      </c>
      <c r="H26" s="66"/>
      <c r="I26" s="66"/>
      <c r="J26" s="67">
        <f>SUM(J24:J25)</f>
        <v>-97673.45797560006</v>
      </c>
      <c r="K26" s="68"/>
      <c r="L26" s="68"/>
      <c r="M26" s="68"/>
      <c r="N26" s="68"/>
      <c r="O26" s="69"/>
    </row>
    <row r="27" spans="1:15" ht="13.5" thickTop="1">
      <c r="A27" s="21">
        <v>14</v>
      </c>
      <c r="B27" s="22"/>
      <c r="C27" s="59"/>
      <c r="D27" s="59"/>
      <c r="E27" s="70"/>
      <c r="F27" s="21"/>
      <c r="H27" s="56"/>
      <c r="I27" s="56"/>
      <c r="J27" s="56"/>
      <c r="L27" s="2"/>
      <c r="O27" s="1"/>
    </row>
    <row r="28" spans="1:15" ht="14.25" customHeight="1" thickBot="1">
      <c r="A28" s="21">
        <v>14</v>
      </c>
      <c r="B28" s="63" t="s">
        <v>27</v>
      </c>
      <c r="C28" s="47"/>
      <c r="D28" s="47"/>
      <c r="E28" s="60">
        <f>SUM(E25:E26)</f>
        <v>-2218846.4496661704</v>
      </c>
      <c r="F28" s="68"/>
      <c r="G28" s="68"/>
      <c r="H28" s="68"/>
      <c r="I28" s="68"/>
      <c r="J28" s="69"/>
      <c r="O28" s="1"/>
    </row>
    <row r="29" spans="1:15" s="68" customFormat="1" ht="13.5" thickTop="1">
      <c r="A29" s="1"/>
      <c r="B29" s="1"/>
      <c r="C29" s="1"/>
      <c r="D29" s="1"/>
      <c r="E29" s="1"/>
      <c r="F29" s="1"/>
      <c r="J29" s="69"/>
      <c r="K29" s="1"/>
      <c r="L29" s="1"/>
      <c r="M29" s="1"/>
      <c r="N29" s="1"/>
      <c r="O29" s="1"/>
    </row>
    <row r="30" spans="1:15" ht="12.75">
      <c r="A30" s="68"/>
      <c r="B30" s="68"/>
      <c r="C30" s="68"/>
      <c r="D30" s="68"/>
      <c r="E30" s="69"/>
      <c r="G30" s="68"/>
      <c r="H30" s="68"/>
      <c r="I30" s="68"/>
      <c r="J30" s="69"/>
      <c r="O30" s="1"/>
    </row>
    <row r="31" spans="5:15" ht="12.75">
      <c r="E31" s="71"/>
      <c r="G31" s="68"/>
      <c r="H31" s="68"/>
      <c r="I31" s="68"/>
      <c r="J31" s="69"/>
      <c r="O31" s="1"/>
    </row>
    <row r="32" spans="5:15" ht="14.25" customHeight="1">
      <c r="E32" s="1"/>
      <c r="J32" s="1"/>
      <c r="K32" s="72"/>
      <c r="L32" s="72"/>
      <c r="M32" s="72"/>
      <c r="N32" s="72"/>
      <c r="O32" s="72"/>
    </row>
    <row r="33" spans="5:15" ht="12.75">
      <c r="E33" s="1"/>
      <c r="J33" s="1"/>
      <c r="O33" s="1"/>
    </row>
    <row r="34" spans="5:10" ht="12.75" customHeight="1">
      <c r="E34" s="1"/>
      <c r="F34" s="72"/>
      <c r="G34" s="72"/>
      <c r="H34" s="72"/>
      <c r="I34" s="72"/>
      <c r="J34" s="72"/>
    </row>
    <row r="35" spans="1:15" s="72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3"/>
    </row>
    <row r="36" spans="1:5" ht="14.25" customHeight="1">
      <c r="A36" s="72"/>
      <c r="B36" s="72"/>
      <c r="C36" s="72"/>
      <c r="D36" s="72"/>
      <c r="E36" s="72"/>
    </row>
    <row r="37" ht="14.25" customHeight="1">
      <c r="E37" s="1"/>
    </row>
    <row r="38" ht="14.25" customHeight="1"/>
    <row r="41" ht="14.25" customHeight="1"/>
    <row r="42" ht="14.25" customHeight="1"/>
    <row r="43" ht="14.25" customHeight="1"/>
    <row r="44" spans="11:15" ht="14.25" customHeight="1">
      <c r="K44" s="21"/>
      <c r="L44" s="74"/>
      <c r="M44" s="74"/>
      <c r="N44" s="56"/>
      <c r="O44" s="75"/>
    </row>
    <row r="45" ht="14.25" customHeight="1"/>
    <row r="46" spans="6:11" ht="14.25" customHeight="1">
      <c r="F46" s="21"/>
      <c r="G46" s="74"/>
      <c r="H46" s="74"/>
      <c r="I46" s="56"/>
      <c r="J46" s="75"/>
      <c r="K46" s="21"/>
    </row>
    <row r="47" ht="14.25" customHeight="1">
      <c r="K47" s="21"/>
    </row>
    <row r="48" spans="1:11" ht="14.25" customHeight="1">
      <c r="A48" s="21"/>
      <c r="B48" s="74"/>
      <c r="C48" s="74"/>
      <c r="D48" s="56"/>
      <c r="E48" s="75"/>
      <c r="F48" s="21"/>
      <c r="K48" s="21"/>
    </row>
    <row r="49" ht="15" customHeight="1">
      <c r="F49" s="21"/>
    </row>
    <row r="50" spans="1:11" ht="12.75" customHeight="1">
      <c r="A50" s="21"/>
      <c r="F50" s="21"/>
      <c r="K50" s="21"/>
    </row>
    <row r="51" spans="1:15" ht="12.75" customHeight="1">
      <c r="A51" s="21"/>
      <c r="K51" s="21"/>
      <c r="L51" s="56"/>
      <c r="M51" s="56"/>
      <c r="N51" s="56"/>
      <c r="O51" s="75"/>
    </row>
    <row r="52" spans="1:15" ht="12.75" customHeight="1">
      <c r="A52" s="21"/>
      <c r="F52" s="21"/>
      <c r="K52" s="21"/>
      <c r="L52" s="56"/>
      <c r="M52" s="56"/>
      <c r="N52" s="76"/>
      <c r="O52" s="75"/>
    </row>
    <row r="53" spans="6:15" ht="12.75" customHeight="1">
      <c r="F53" s="21"/>
      <c r="G53" s="56"/>
      <c r="H53" s="56"/>
      <c r="I53" s="56"/>
      <c r="J53" s="75"/>
      <c r="K53" s="21"/>
      <c r="L53" s="56"/>
      <c r="M53" s="56"/>
      <c r="N53" s="56"/>
      <c r="O53" s="75"/>
    </row>
    <row r="54" spans="1:15" ht="12.75" customHeight="1">
      <c r="A54" s="21"/>
      <c r="F54" s="21"/>
      <c r="G54" s="56"/>
      <c r="H54" s="56"/>
      <c r="I54" s="76"/>
      <c r="J54" s="75"/>
      <c r="K54" s="21"/>
      <c r="L54" s="77"/>
      <c r="M54" s="77"/>
      <c r="N54" s="76"/>
      <c r="O54" s="75"/>
    </row>
    <row r="55" spans="1:15" ht="14.25" customHeight="1">
      <c r="A55" s="21"/>
      <c r="B55" s="56"/>
      <c r="C55" s="56"/>
      <c r="D55" s="56"/>
      <c r="E55" s="75"/>
      <c r="F55" s="21"/>
      <c r="G55" s="56"/>
      <c r="H55" s="56"/>
      <c r="I55" s="56"/>
      <c r="J55" s="75"/>
      <c r="K55" s="21"/>
      <c r="L55" s="77"/>
      <c r="M55" s="77"/>
      <c r="N55" s="76"/>
      <c r="O55" s="75"/>
    </row>
    <row r="56" spans="1:15" ht="14.25" customHeight="1">
      <c r="A56" s="21"/>
      <c r="B56" s="56"/>
      <c r="C56" s="56"/>
      <c r="D56" s="76"/>
      <c r="E56" s="75"/>
      <c r="F56" s="21"/>
      <c r="G56" s="77"/>
      <c r="H56" s="77"/>
      <c r="I56" s="76"/>
      <c r="J56" s="75"/>
      <c r="K56" s="78"/>
      <c r="L56" s="77"/>
      <c r="M56" s="77"/>
      <c r="N56" s="76"/>
      <c r="O56" s="75"/>
    </row>
    <row r="57" spans="1:14" ht="15" customHeight="1">
      <c r="A57" s="21"/>
      <c r="B57" s="56"/>
      <c r="C57" s="56"/>
      <c r="D57" s="56"/>
      <c r="E57" s="75"/>
      <c r="F57" s="21"/>
      <c r="G57" s="77"/>
      <c r="H57" s="77"/>
      <c r="I57" s="76"/>
      <c r="J57" s="75"/>
      <c r="K57" s="79"/>
      <c r="L57" s="77"/>
      <c r="M57" s="77"/>
      <c r="N57" s="80"/>
    </row>
    <row r="58" spans="1:14" ht="15" customHeight="1">
      <c r="A58" s="21"/>
      <c r="B58" s="77"/>
      <c r="C58" s="77"/>
      <c r="D58" s="76"/>
      <c r="E58" s="75"/>
      <c r="F58" s="78"/>
      <c r="G58" s="77"/>
      <c r="H58" s="77"/>
      <c r="I58" s="76"/>
      <c r="J58" s="75"/>
      <c r="K58" s="79"/>
      <c r="L58" s="77"/>
      <c r="M58" s="77"/>
      <c r="N58" s="80"/>
    </row>
    <row r="59" spans="1:14" ht="15" customHeight="1">
      <c r="A59" s="21"/>
      <c r="B59" s="77"/>
      <c r="C59" s="77"/>
      <c r="D59" s="76"/>
      <c r="E59" s="75"/>
      <c r="F59" s="79"/>
      <c r="G59" s="77"/>
      <c r="H59" s="77"/>
      <c r="I59" s="80"/>
      <c r="K59" s="79"/>
      <c r="L59" s="77"/>
      <c r="M59" s="77"/>
      <c r="N59" s="80"/>
    </row>
    <row r="60" spans="1:14" ht="13.5" customHeight="1">
      <c r="A60" s="78"/>
      <c r="B60" s="77"/>
      <c r="C60" s="77"/>
      <c r="D60" s="76"/>
      <c r="E60" s="75"/>
      <c r="F60" s="79"/>
      <c r="G60" s="77"/>
      <c r="H60" s="77"/>
      <c r="I60" s="80"/>
      <c r="K60" s="79"/>
      <c r="L60" s="77"/>
      <c r="M60" s="77"/>
      <c r="N60" s="80"/>
    </row>
    <row r="61" spans="1:14" ht="15.75" customHeight="1">
      <c r="A61" s="79"/>
      <c r="B61" s="77"/>
      <c r="C61" s="77"/>
      <c r="D61" s="80"/>
      <c r="F61" s="79"/>
      <c r="G61" s="77"/>
      <c r="H61" s="77"/>
      <c r="I61" s="80"/>
      <c r="K61" s="79"/>
      <c r="L61" s="77"/>
      <c r="M61" s="77"/>
      <c r="N61" s="80"/>
    </row>
    <row r="62" spans="1:14" ht="15.75" customHeight="1">
      <c r="A62" s="79"/>
      <c r="B62" s="77"/>
      <c r="C62" s="77"/>
      <c r="D62" s="80"/>
      <c r="F62" s="79"/>
      <c r="G62" s="77"/>
      <c r="H62" s="77"/>
      <c r="I62" s="80"/>
      <c r="K62" s="79"/>
      <c r="L62" s="77"/>
      <c r="M62" s="77"/>
      <c r="N62" s="80"/>
    </row>
    <row r="63" spans="1:9" ht="15" customHeight="1">
      <c r="A63" s="79"/>
      <c r="B63" s="77"/>
      <c r="C63" s="77"/>
      <c r="D63" s="80"/>
      <c r="F63" s="79"/>
      <c r="G63" s="77"/>
      <c r="H63" s="77"/>
      <c r="I63" s="80"/>
    </row>
    <row r="64" spans="1:9" ht="13.5" customHeight="1">
      <c r="A64" s="79"/>
      <c r="B64" s="77"/>
      <c r="C64" s="77"/>
      <c r="D64" s="80"/>
      <c r="F64" s="79"/>
      <c r="G64" s="77"/>
      <c r="H64" s="77"/>
      <c r="I64" s="80"/>
    </row>
    <row r="65" spans="1:4" ht="13.5" customHeight="1">
      <c r="A65" s="79"/>
      <c r="B65" s="77"/>
      <c r="C65" s="77"/>
      <c r="D65" s="80"/>
    </row>
    <row r="66" spans="1:4" ht="14.25" customHeight="1">
      <c r="A66" s="79"/>
      <c r="B66" s="77"/>
      <c r="C66" s="77"/>
      <c r="D66" s="80"/>
    </row>
  </sheetData>
  <sheetProtection/>
  <conditionalFormatting sqref="A1:O1">
    <cfRule type="cellIs" priority="1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miov</cp:lastModifiedBy>
  <dcterms:created xsi:type="dcterms:W3CDTF">2011-05-24T17:50:37Z</dcterms:created>
  <dcterms:modified xsi:type="dcterms:W3CDTF">2011-05-24T18:44:55Z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