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J:\IRP\2023 IRP\Progress Report\Appendix\"/>
    </mc:Choice>
  </mc:AlternateContent>
  <xr:revisionPtr revIDLastSave="0" documentId="13_ncr:1_{11E8F27E-5217-46FF-AB9B-4A129B2B05F0}" xr6:coauthVersionLast="47" xr6:coauthVersionMax="47" xr10:uidLastSave="{00000000-0000-0000-0000-000000000000}"/>
  <bookViews>
    <workbookView xWindow="-96" yWindow="-96" windowWidth="23232" windowHeight="12696" xr2:uid="{00000000-000D-0000-FFFF-FFFF00000000}"/>
  </bookViews>
  <sheets>
    <sheet name="Sheet1" sheetId="1" r:id="rId1"/>
  </sheet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23" i="1" l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V25" i="1"/>
  <c r="H9" i="1" l="1"/>
  <c r="H10" i="1" s="1"/>
  <c r="H11" i="1" s="1"/>
  <c r="H12" i="1" s="1"/>
  <c r="H13" i="1" s="1"/>
  <c r="D9" i="1"/>
  <c r="E9" i="1" s="1"/>
  <c r="D10" i="1"/>
  <c r="E10" i="1" s="1"/>
  <c r="D11" i="1"/>
  <c r="E11" i="1" s="1"/>
  <c r="D12" i="1"/>
  <c r="E12" i="1" s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F11" i="1" l="1"/>
  <c r="G11" i="1"/>
  <c r="G9" i="1"/>
  <c r="F9" i="1"/>
  <c r="F12" i="1"/>
  <c r="G12" i="1"/>
  <c r="F10" i="1"/>
  <c r="G10" i="1"/>
  <c r="H14" i="1"/>
  <c r="H15" i="1" s="1"/>
  <c r="E13" i="1"/>
  <c r="E14" i="1"/>
  <c r="F13" i="1" l="1"/>
  <c r="G13" i="1"/>
  <c r="H16" i="1"/>
  <c r="E15" i="1"/>
  <c r="F14" i="1"/>
  <c r="G14" i="1"/>
  <c r="G15" i="1" l="1"/>
  <c r="F15" i="1"/>
  <c r="H17" i="1"/>
  <c r="E16" i="1"/>
  <c r="H18" i="1" l="1"/>
  <c r="E17" i="1"/>
  <c r="G16" i="1"/>
  <c r="F16" i="1"/>
  <c r="G17" i="1" l="1"/>
  <c r="F17" i="1"/>
  <c r="H19" i="1"/>
  <c r="E18" i="1"/>
  <c r="H20" i="1" l="1"/>
  <c r="E19" i="1"/>
  <c r="G18" i="1"/>
  <c r="F18" i="1"/>
  <c r="G19" i="1" l="1"/>
  <c r="F19" i="1"/>
  <c r="H21" i="1"/>
  <c r="E20" i="1"/>
  <c r="F20" i="1" l="1"/>
  <c r="G20" i="1"/>
  <c r="H22" i="1"/>
  <c r="E21" i="1"/>
  <c r="F21" i="1" l="1"/>
  <c r="G21" i="1"/>
  <c r="H23" i="1"/>
  <c r="E22" i="1"/>
  <c r="H24" i="1" l="1"/>
  <c r="E23" i="1"/>
  <c r="F22" i="1"/>
  <c r="G22" i="1"/>
  <c r="H25" i="1" l="1"/>
  <c r="E24" i="1"/>
  <c r="G23" i="1"/>
  <c r="F23" i="1"/>
  <c r="H26" i="1" l="1"/>
  <c r="E25" i="1"/>
  <c r="G24" i="1"/>
  <c r="F24" i="1"/>
  <c r="H27" i="1" l="1"/>
  <c r="E26" i="1"/>
  <c r="F25" i="1"/>
  <c r="G25" i="1"/>
  <c r="H28" i="1" l="1"/>
  <c r="E27" i="1"/>
  <c r="F26" i="1"/>
  <c r="G26" i="1"/>
  <c r="H29" i="1" l="1"/>
  <c r="E28" i="1"/>
  <c r="F27" i="1"/>
  <c r="G27" i="1"/>
  <c r="H30" i="1" l="1"/>
  <c r="E29" i="1"/>
  <c r="G28" i="1"/>
  <c r="F28" i="1"/>
  <c r="H31" i="1" l="1"/>
  <c r="E30" i="1"/>
  <c r="G29" i="1"/>
  <c r="F29" i="1"/>
  <c r="H32" i="1" l="1"/>
  <c r="E31" i="1"/>
  <c r="G30" i="1"/>
  <c r="F30" i="1"/>
  <c r="G31" i="1" l="1"/>
  <c r="F31" i="1"/>
  <c r="E3" i="1"/>
</calcChain>
</file>

<file path=xl/sharedStrings.xml><?xml version="1.0" encoding="utf-8"?>
<sst xmlns="http://schemas.openxmlformats.org/spreadsheetml/2006/main" count="17" uniqueCount="16">
  <si>
    <t>Year</t>
  </si>
  <si>
    <t>SCC (2007$)</t>
  </si>
  <si>
    <t>Bureau of Economic Analysis</t>
  </si>
  <si>
    <t>GDP</t>
  </si>
  <si>
    <t>https://apps.bea.gov/iTable/iTable.cfm?reqid=19&amp;step=2</t>
  </si>
  <si>
    <t>Personal Consumption Expenditures: Chain-type Price Index, Index 2012=100, Annual, Seasonally Adjusted</t>
  </si>
  <si>
    <t>Federal Reserve Economic Data</t>
  </si>
  <si>
    <t>Nominal $</t>
  </si>
  <si>
    <t>Avg Growth</t>
  </si>
  <si>
    <t>Levelized</t>
  </si>
  <si>
    <t>SCC (2022$)</t>
  </si>
  <si>
    <t>Inflation Forecast</t>
  </si>
  <si>
    <t>Rate</t>
  </si>
  <si>
    <t>Dispatch Price</t>
  </si>
  <si>
    <t>Net Price For PRiSM</t>
  </si>
  <si>
    <t>SCC - Dispatch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</si>
</sst>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3" formatCode="_(* #,##0.00_);_(* \(#,##0.00\);_(* &quot;-&quot;??_);_(@_)"/>
    <numFmt numFmtId="164" formatCode="_(* #,##0.000_);_(* \(#,##0.000\);_(* &quot;-&quot;??_);_(@_)"/>
    <numFmt numFmtId="165" formatCode="0.000"/>
  </numFmts>
  <fonts count="6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333333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1" xfId="0" applyBorder="1" applyAlignment="1">
      <alignment horizontal="right"/>
    </xf>
    <xf numFmtId="0" fontId="2" fillId="0" borderId="1" xfId="0" applyFont="1" applyBorder="1" applyAlignment="1">
      <alignment horizontal="right"/>
    </xf>
    <xf numFmtId="43" fontId="0" fillId="0" borderId="1" xfId="1" applyNumberFormat="1" applyFont="1" applyBorder="1" applyAlignment="1">
      <alignment horizontal="right"/>
    </xf>
    <xf numFmtId="164" fontId="0" fillId="0" borderId="0" xfId="1" applyNumberFormat="1" applyFont="1"/>
    <xf numFmtId="0" fontId="3" fillId="0" borderId="0" xfId="0" applyFont="1" applyAlignment="1">
      <alignment horizontal="left" vertical="center" wrapText="1" indent="2"/>
    </xf>
    <xf numFmtId="165" fontId="4" fillId="0" borderId="0" xfId="3" applyNumberFormat="1"/>
    <xf numFmtId="10" fontId="0" fillId="0" borderId="0" xfId="2" applyNumberFormat="1" applyFont="1"/>
    <xf numFmtId="10" fontId="0" fillId="0" borderId="0" xfId="0" applyNumberFormat="1"/>
    <xf numFmtId="8" fontId="0" fillId="0" borderId="0" xfId="0" applyNumberFormat="1"/>
    <xf numFmtId="0" fontId="4" fillId="0" borderId="0" xfId="3"/>
    <xf numFmtId="0" fontId="4" fillId="0" borderId="0" xfId="3"/>
    <xf numFmtId="0" fontId="5" fillId="0" borderId="0" xfId="4"/>
    <xf numFmtId="0" fontId="2" fillId="0" borderId="2" xfId="0" applyFont="1" applyFill="1" applyBorder="1" applyAlignment="1">
      <alignment horizontal="right"/>
    </xf>
    <xf numFmtId="0" fontId="2" fillId="0" borderId="0" xfId="0" applyFont="1" applyBorder="1" applyAlignment="1">
      <alignment horizontal="right"/>
    </xf>
    <xf numFmtId="43" fontId="0" fillId="0" borderId="0" xfId="1" applyNumberFormat="1" applyFont="1" applyBorder="1" applyAlignment="1">
      <alignment horizontal="right"/>
    </xf>
    <xf numFmtId="10" fontId="4" fillId="0" borderId="0" xfId="2" applyNumberFormat="1" applyFont="1"/>
  </cellXfs>
  <cellStyles count="5">
    <cellStyle name="Comma" xfId="1" builtinId="3"/>
    <cellStyle name="Hyperlink" xfId="4" builtinId="8"/>
    <cellStyle name="Normal" xfId="0" builtinId="0"/>
    <cellStyle name="Normal 2" xfId="3" xr:uid="{3D5E1EA8-FF47-4393-A4AF-B48776543E68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423254502199355"/>
          <c:y val="5.8776255707762563E-2"/>
          <c:w val="0.8426594249375674"/>
          <c:h val="0.82678229604861031"/>
        </c:manualLayout>
      </c:layout>
      <c:lineChart>
        <c:grouping val="standard"/>
        <c:varyColors val="0"/>
        <c:ser>
          <c:idx val="0"/>
          <c:order val="0"/>
          <c:tx>
            <c:strRef>
              <c:f>Sheet1!$C$6</c:f>
              <c:strCache>
                <c:ptCount val="1"/>
                <c:pt idx="0">
                  <c:v>SCC (2007$)</c:v>
                </c:pt>
              </c:strCache>
            </c:strRef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Sheet1!$B$9:$B$31</c15:sqref>
                  </c15:fullRef>
                </c:ext>
              </c:extLst>
              <c:f>Sheet1!$B$10:$B$31</c:f>
              <c:numCache>
                <c:formatCode>General</c:formatCode>
                <c:ptCount val="22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Sheet1!$C$9:$C$31</c15:sqref>
                  </c15:fullRef>
                </c:ext>
              </c:extLst>
              <c:f>Sheet1!$C$10:$C$31</c:f>
              <c:numCache>
                <c:formatCode>_(* #,##0.00_);_(* \(#,##0.00\);_(* "-"??_);_(@_)</c:formatCode>
                <c:ptCount val="22"/>
                <c:pt idx="0">
                  <c:v>66</c:v>
                </c:pt>
                <c:pt idx="1">
                  <c:v>68</c:v>
                </c:pt>
                <c:pt idx="2">
                  <c:v>69</c:v>
                </c:pt>
                <c:pt idx="3">
                  <c:v>70</c:v>
                </c:pt>
                <c:pt idx="4">
                  <c:v>71</c:v>
                </c:pt>
                <c:pt idx="5">
                  <c:v>72</c:v>
                </c:pt>
                <c:pt idx="6">
                  <c:v>73</c:v>
                </c:pt>
                <c:pt idx="7">
                  <c:v>74</c:v>
                </c:pt>
                <c:pt idx="8">
                  <c:v>75</c:v>
                </c:pt>
                <c:pt idx="9">
                  <c:v>76</c:v>
                </c:pt>
                <c:pt idx="10">
                  <c:v>77</c:v>
                </c:pt>
                <c:pt idx="11">
                  <c:v>78</c:v>
                </c:pt>
                <c:pt idx="12">
                  <c:v>79</c:v>
                </c:pt>
                <c:pt idx="13">
                  <c:v>81</c:v>
                </c:pt>
                <c:pt idx="14">
                  <c:v>82</c:v>
                </c:pt>
                <c:pt idx="15">
                  <c:v>83</c:v>
                </c:pt>
                <c:pt idx="16">
                  <c:v>84</c:v>
                </c:pt>
                <c:pt idx="17">
                  <c:v>85</c:v>
                </c:pt>
                <c:pt idx="18">
                  <c:v>86</c:v>
                </c:pt>
                <c:pt idx="19">
                  <c:v>87</c:v>
                </c:pt>
                <c:pt idx="20">
                  <c:v>88</c:v>
                </c:pt>
                <c:pt idx="21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41-4C16-B548-C53199F019C8}"/>
            </c:ext>
          </c:extLst>
        </c:ser>
        <c:ser>
          <c:idx val="1"/>
          <c:order val="1"/>
          <c:tx>
            <c:strRef>
              <c:f>Sheet1!$D$6</c:f>
              <c:strCache>
                <c:ptCount val="1"/>
                <c:pt idx="0">
                  <c:v>SCC (2022$)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Sheet1!$B$9:$B$31</c15:sqref>
                  </c15:fullRef>
                </c:ext>
              </c:extLst>
              <c:f>Sheet1!$B$10:$B$31</c:f>
              <c:numCache>
                <c:formatCode>General</c:formatCode>
                <c:ptCount val="22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Sheet1!$D$9:$D$31</c15:sqref>
                  </c15:fullRef>
                </c:ext>
              </c:extLst>
              <c:f>Sheet1!$D$10:$D$31</c:f>
              <c:numCache>
                <c:formatCode>_(* #,##0.00_);_(* \(#,##0.00\);_(* "-"??_);_(@_)</c:formatCode>
                <c:ptCount val="22"/>
                <c:pt idx="0">
                  <c:v>88.295638824623239</c:v>
                </c:pt>
                <c:pt idx="1">
                  <c:v>90.971264243551204</c:v>
                </c:pt>
                <c:pt idx="2">
                  <c:v>92.309076953015207</c:v>
                </c:pt>
                <c:pt idx="3">
                  <c:v>93.646889662479182</c:v>
                </c:pt>
                <c:pt idx="4">
                  <c:v>94.984702371943172</c:v>
                </c:pt>
                <c:pt idx="5">
                  <c:v>96.322515081407175</c:v>
                </c:pt>
                <c:pt idx="6">
                  <c:v>97.66032779087115</c:v>
                </c:pt>
                <c:pt idx="7">
                  <c:v>98.99814050033514</c:v>
                </c:pt>
                <c:pt idx="8">
                  <c:v>100.33595320979913</c:v>
                </c:pt>
                <c:pt idx="9">
                  <c:v>101.67376591926312</c:v>
                </c:pt>
                <c:pt idx="10">
                  <c:v>103.01157862872709</c:v>
                </c:pt>
                <c:pt idx="11">
                  <c:v>104.3493913381911</c:v>
                </c:pt>
                <c:pt idx="12">
                  <c:v>105.68720404765509</c:v>
                </c:pt>
                <c:pt idx="13">
                  <c:v>108.36282946658307</c:v>
                </c:pt>
                <c:pt idx="14">
                  <c:v>109.70064217604704</c:v>
                </c:pt>
                <c:pt idx="15">
                  <c:v>111.03845488551104</c:v>
                </c:pt>
                <c:pt idx="16">
                  <c:v>112.37626759497502</c:v>
                </c:pt>
                <c:pt idx="17">
                  <c:v>113.71408030443901</c:v>
                </c:pt>
                <c:pt idx="18">
                  <c:v>115.05189301390301</c:v>
                </c:pt>
                <c:pt idx="19">
                  <c:v>116.38970572336699</c:v>
                </c:pt>
                <c:pt idx="20">
                  <c:v>117.72751843283098</c:v>
                </c:pt>
                <c:pt idx="21">
                  <c:v>119.06533114229497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41-4C16-B548-C53199F019C8}"/>
            </c:ext>
          </c:extLst>
        </c:ser>
        <c:ser>
          <c:idx val="2"/>
          <c:order val="2"/>
          <c:tx>
            <c:strRef>
              <c:f>Sheet1!$E$6</c:f>
              <c:strCache>
                <c:ptCount val="1"/>
                <c:pt idx="0">
                  <c:v>Nominal $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Sheet1!$B$9:$B$31</c15:sqref>
                  </c15:fullRef>
                </c:ext>
              </c:extLst>
              <c:f>Sheet1!$B$10:$B$31</c:f>
              <c:numCache>
                <c:formatCode>General</c:formatCode>
                <c:ptCount val="22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Sheet1!$E$9:$E$31</c15:sqref>
                  </c15:fullRef>
                </c:ext>
              </c:extLst>
              <c:f>Sheet1!$E$10:$E$31</c:f>
              <c:numCache>
                <c:formatCode>_(* #,##0.00_);_(* \(#,##0.00\);_(* "-"??_);_(@_)</c:formatCode>
                <c:ptCount val="22"/>
                <c:pt idx="0">
                  <c:v>93.239228960906104</c:v>
                </c:pt>
                <c:pt idx="1">
                  <c:v>98.21010421803399</c:v>
                </c:pt>
                <c:pt idx="2">
                  <c:v>101.87998473006378</c:v>
                </c:pt>
                <c:pt idx="3">
                  <c:v>105.66480155409369</c:v>
                </c:pt>
                <c:pt idx="4">
                  <c:v>109.53213329097352</c:v>
                </c:pt>
                <c:pt idx="5">
                  <c:v>113.51848586032389</c:v>
                </c:pt>
                <c:pt idx="6">
                  <c:v>117.62722439021282</c:v>
                </c:pt>
                <c:pt idx="7">
                  <c:v>121.86180446826047</c:v>
                </c:pt>
                <c:pt idx="8">
                  <c:v>126.22577449313738</c:v>
                </c:pt>
                <c:pt idx="9">
                  <c:v>130.72277808574623</c:v>
                </c:pt>
                <c:pt idx="10">
                  <c:v>135.35655656157516</c:v>
                </c:pt>
                <c:pt idx="11">
                  <c:v>140.1309514657471</c:v>
                </c:pt>
                <c:pt idx="12">
                  <c:v>145.04990717232678</c:v>
                </c:pt>
                <c:pt idx="13">
                  <c:v>151.99394196885515</c:v>
                </c:pt>
                <c:pt idx="14">
                  <c:v>157.25555941676464</c:v>
                </c:pt>
                <c:pt idx="15">
                  <c:v>162.67512296446924</c:v>
                </c:pt>
                <c:pt idx="16">
                  <c:v>168.2570356175151</c:v>
                </c:pt>
                <c:pt idx="17">
                  <c:v>174.00581766778021</c:v>
                </c:pt>
                <c:pt idx="18">
                  <c:v>179.92610972301813</c:v>
                </c:pt>
                <c:pt idx="19">
                  <c:v>186.02267581293523</c:v>
                </c:pt>
                <c:pt idx="20">
                  <c:v>192.30040657370279</c:v>
                </c:pt>
                <c:pt idx="21">
                  <c:v>198.76432251285067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41-4C16-B548-C53199F019C8}"/>
            </c:ext>
          </c:extLst>
        </c:ser>
        <c:ser>
          <c:idx val="3"/>
          <c:order val="3"/>
          <c:tx>
            <c:strRef>
              <c:f>Sheet1!$F$6</c:f>
              <c:strCache>
                <c:ptCount val="1"/>
                <c:pt idx="0">
                  <c:v>SCC - Dispatch Price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Sheet1!$B$9:$B$31</c15:sqref>
                  </c15:fullRef>
                </c:ext>
              </c:extLst>
              <c:f>Sheet1!$B$10:$B$31</c:f>
              <c:numCache>
                <c:formatCode>General</c:formatCode>
                <c:ptCount val="22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Sheet1!$F$9:$F$31</c15:sqref>
                  </c15:fullRef>
                </c:ext>
              </c:extLst>
              <c:f>Sheet1!$F$10:$F$31</c:f>
              <c:numCache>
                <c:formatCode>_(* #,##0.00_);_(* \(#,##0.00\);_(* "-"??_);_(@_)</c:formatCode>
                <c:ptCount val="22"/>
                <c:pt idx="0">
                  <c:v>93.239228960906104</c:v>
                </c:pt>
                <c:pt idx="1">
                  <c:v>98.21010421803399</c:v>
                </c:pt>
                <c:pt idx="2">
                  <c:v>101.87998473006378</c:v>
                </c:pt>
                <c:pt idx="3">
                  <c:v>105.66480155409369</c:v>
                </c:pt>
                <c:pt idx="4">
                  <c:v>109.53213329097352</c:v>
                </c:pt>
                <c:pt idx="5">
                  <c:v>113.51848586032389</c:v>
                </c:pt>
                <c:pt idx="6">
                  <c:v>113.62722439021282</c:v>
                </c:pt>
                <c:pt idx="7">
                  <c:v>116.85180446826047</c:v>
                </c:pt>
                <c:pt idx="8">
                  <c:v>120.32577449313737</c:v>
                </c:pt>
                <c:pt idx="9">
                  <c:v>123.90277808574623</c:v>
                </c:pt>
                <c:pt idx="10">
                  <c:v>127.56655656157515</c:v>
                </c:pt>
                <c:pt idx="11">
                  <c:v>131.34095146574711</c:v>
                </c:pt>
                <c:pt idx="12">
                  <c:v>135.20990717232678</c:v>
                </c:pt>
                <c:pt idx="13">
                  <c:v>141.06394196885515</c:v>
                </c:pt>
                <c:pt idx="14">
                  <c:v>145.19555941676464</c:v>
                </c:pt>
                <c:pt idx="15">
                  <c:v>149.42512296446924</c:v>
                </c:pt>
                <c:pt idx="16">
                  <c:v>153.77703561751511</c:v>
                </c:pt>
                <c:pt idx="17">
                  <c:v>158.46581766778021</c:v>
                </c:pt>
                <c:pt idx="18">
                  <c:v>163.23610972301813</c:v>
                </c:pt>
                <c:pt idx="19">
                  <c:v>168.09267581293523</c:v>
                </c:pt>
                <c:pt idx="20">
                  <c:v>173.0404065737028</c:v>
                </c:pt>
                <c:pt idx="21">
                  <c:v>178.07432251285067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03-4350-AABD-6F6FAF375B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47755024"/>
        <c:axId val="1749951968"/>
      </c:lineChart>
      <c:catAx>
        <c:axId val="1747755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749951968"/>
        <c:crosses val="autoZero"/>
        <c:auto val="1"/>
        <c:lblAlgn val="ctr"/>
        <c:lblOffset val="100"/>
        <c:noMultiLvlLbl val="0"/>
      </c:catAx>
      <c:valAx>
        <c:axId val="1749951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400" b="1"/>
                  <a:t>$ per Metric Ton</a:t>
                </a:r>
              </a:p>
            </c:rich>
          </c:tx>
          <c:layout>
            <c:manualLayout>
              <c:xMode val="edge"/>
              <c:yMode val="edge"/>
              <c:x val="1.4625017626696143E-2"/>
              <c:y val="0.295363750764031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74775502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2417964218944036"/>
          <c:y val="7.2602308273109692E-2"/>
          <c:w val="0.83871861432175798"/>
          <c:h val="5.78195505032974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592454</xdr:colOff>
      <xdr:row>5</xdr:row>
      <xdr:rowOff>123824</xdr:rowOff>
    </xdr:from>
    <xdr:to>
      <xdr:col>19</xdr:col>
      <xdr:colOff>430530</xdr:colOff>
      <xdr:row>28</xdr:row>
      <xdr:rowOff>34290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7D4EDCA-0277-4B3B-8941-AB482D9C7A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pps.bea.gov/iTable/iTable.cfm?reqid=19&amp;step=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Z35"/>
  <sheetViews>
    <sheetView tabSelected="1" topLeftCell="A2" workbookViewId="0">
      <selection activeCell="F9" sqref="F9"/>
    </sheetView>
  </sheetViews>
  <sheetFormatPr defaultRowHeight="12.3" x14ac:dyDescent="0.4"/>
  <cols>
    <col min="1" max="1" width="13.27734375" bestFit="1" customWidth="1"/>
    <col min="3" max="3" width="11.5546875" bestFit="1" customWidth="1"/>
    <col min="4" max="4" width="11.5546875" customWidth="1"/>
    <col min="5" max="5" width="14.44140625" bestFit="1" customWidth="1"/>
    <col min="6" max="6" width="18.83203125" bestFit="1" customWidth="1"/>
    <col min="7" max="7" width="14.44140625" customWidth="1"/>
    <col min="8" max="8" width="14.5546875" bestFit="1" customWidth="1"/>
    <col min="21" max="21" width="13" customWidth="1"/>
    <col min="22" max="22" width="9.1640625" style="4"/>
  </cols>
  <sheetData>
    <row r="3" spans="1:23" x14ac:dyDescent="0.4">
      <c r="D3" t="s">
        <v>9</v>
      </c>
      <c r="E3" s="9">
        <f>-PMT(0.0668,COUNT(E8:E31),NPV(0.0668,E8:E31))</f>
        <v>125.84368631278147</v>
      </c>
      <c r="F3" s="9"/>
      <c r="G3" s="9"/>
    </row>
    <row r="4" spans="1:23" x14ac:dyDescent="0.4">
      <c r="U4" s="12" t="s">
        <v>4</v>
      </c>
      <c r="W4" s="10" t="s">
        <v>5</v>
      </c>
    </row>
    <row r="5" spans="1:23" x14ac:dyDescent="0.4">
      <c r="U5" t="s">
        <v>2</v>
      </c>
      <c r="W5" t="s">
        <v>6</v>
      </c>
    </row>
    <row r="6" spans="1:23" x14ac:dyDescent="0.4">
      <c r="A6" s="2" t="s">
        <v>13</v>
      </c>
      <c r="B6" s="2" t="s">
        <v>0</v>
      </c>
      <c r="C6" s="2" t="s">
        <v>1</v>
      </c>
      <c r="D6" s="2" t="s">
        <v>10</v>
      </c>
      <c r="E6" s="2" t="s">
        <v>7</v>
      </c>
      <c r="F6" s="2" t="s">
        <v>15</v>
      </c>
      <c r="G6" s="14" t="s">
        <v>14</v>
      </c>
      <c r="I6" s="13" t="s">
        <v>11</v>
      </c>
    </row>
    <row r="7" spans="1:23" x14ac:dyDescent="0.4">
      <c r="G7" s="15"/>
      <c r="H7" s="8"/>
      <c r="U7" t="s">
        <v>0</v>
      </c>
      <c r="V7" s="4" t="s">
        <v>3</v>
      </c>
      <c r="W7" s="11" t="s">
        <v>12</v>
      </c>
    </row>
    <row r="8" spans="1:23" x14ac:dyDescent="0.4">
      <c r="G8" s="15"/>
      <c r="H8" s="8">
        <v>1</v>
      </c>
      <c r="I8" s="7">
        <v>7.1911202185792347E-2</v>
      </c>
      <c r="U8">
        <v>2007</v>
      </c>
      <c r="V8" s="4">
        <v>92.498000000000005</v>
      </c>
      <c r="W8" s="6"/>
    </row>
    <row r="9" spans="1:23" x14ac:dyDescent="0.4">
      <c r="A9" s="3">
        <v>0</v>
      </c>
      <c r="B9" s="1">
        <v>2023</v>
      </c>
      <c r="C9" s="3">
        <v>65</v>
      </c>
      <c r="D9" s="3">
        <f t="shared" ref="D9:D31" si="0">C9/$V$8*$V$23</f>
        <v>86.95782611515925</v>
      </c>
      <c r="E9" s="3">
        <f>D9*H9</f>
        <v>89.716128359532092</v>
      </c>
      <c r="F9" s="3">
        <f>E9-A9</f>
        <v>89.716128359532092</v>
      </c>
      <c r="G9" s="15">
        <f>E9-A9</f>
        <v>89.716128359532092</v>
      </c>
      <c r="H9" s="8">
        <f>H8*(1+I9)</f>
        <v>1.03172</v>
      </c>
      <c r="I9" s="7">
        <v>3.1719999999999998E-2</v>
      </c>
      <c r="U9">
        <v>2008</v>
      </c>
      <c r="V9" s="4">
        <v>94.263999999999996</v>
      </c>
      <c r="W9" s="16">
        <f>(V9-V8)/V8</f>
        <v>1.9092304698479869E-2</v>
      </c>
    </row>
    <row r="10" spans="1:23" x14ac:dyDescent="0.4">
      <c r="A10" s="3">
        <v>0</v>
      </c>
      <c r="B10" s="1">
        <v>2024</v>
      </c>
      <c r="C10" s="3">
        <v>66</v>
      </c>
      <c r="D10" s="3">
        <f t="shared" si="0"/>
        <v>88.295638824623239</v>
      </c>
      <c r="E10" s="3">
        <f t="shared" ref="E10:E31" si="1">D10*H10</f>
        <v>93.239228960906104</v>
      </c>
      <c r="F10" s="3">
        <f t="shared" ref="F10:F31" si="2">E10-A10</f>
        <v>93.239228960906104</v>
      </c>
      <c r="G10" s="15">
        <f t="shared" ref="G10:G31" si="3">E10-A10</f>
        <v>93.239228960906104</v>
      </c>
      <c r="H10" s="8">
        <f t="shared" ref="H10:H31" si="4">H9*(1+I10)</f>
        <v>1.0559890635833333</v>
      </c>
      <c r="I10" s="7">
        <v>2.3522916666666661E-2</v>
      </c>
      <c r="U10">
        <v>2009</v>
      </c>
      <c r="V10" s="4">
        <v>94.99</v>
      </c>
      <c r="W10" s="16">
        <f t="shared" ref="W10:W23" si="5">(V10-V9)/V9</f>
        <v>7.7017737418314429E-3</v>
      </c>
    </row>
    <row r="11" spans="1:23" x14ac:dyDescent="0.4">
      <c r="A11" s="3">
        <v>0</v>
      </c>
      <c r="B11" s="1">
        <v>2025</v>
      </c>
      <c r="C11" s="3">
        <v>68</v>
      </c>
      <c r="D11" s="3">
        <f t="shared" si="0"/>
        <v>90.971264243551204</v>
      </c>
      <c r="E11" s="3">
        <f t="shared" si="1"/>
        <v>98.21010421803399</v>
      </c>
      <c r="F11" s="3">
        <f t="shared" si="2"/>
        <v>98.21010421803399</v>
      </c>
      <c r="G11" s="15">
        <f t="shared" si="3"/>
        <v>98.21010421803399</v>
      </c>
      <c r="H11" s="8">
        <f t="shared" si="4"/>
        <v>1.0795728193366945</v>
      </c>
      <c r="I11" s="7">
        <v>2.2333333333333334E-2</v>
      </c>
      <c r="U11">
        <v>2010</v>
      </c>
      <c r="V11" s="4">
        <v>96.108999999999995</v>
      </c>
      <c r="W11" s="16">
        <f t="shared" si="5"/>
        <v>1.1780187388146119E-2</v>
      </c>
    </row>
    <row r="12" spans="1:23" x14ac:dyDescent="0.4">
      <c r="A12" s="3">
        <v>0</v>
      </c>
      <c r="B12" s="1">
        <v>2026</v>
      </c>
      <c r="C12" s="3">
        <v>69</v>
      </c>
      <c r="D12" s="3">
        <f t="shared" si="0"/>
        <v>92.309076953015207</v>
      </c>
      <c r="E12" s="3">
        <f t="shared" si="1"/>
        <v>101.87998473006378</v>
      </c>
      <c r="F12" s="3">
        <f t="shared" si="2"/>
        <v>101.87998473006378</v>
      </c>
      <c r="G12" s="15">
        <f t="shared" si="3"/>
        <v>101.87998473006378</v>
      </c>
      <c r="H12" s="8">
        <f t="shared" si="4"/>
        <v>1.1036832789685473</v>
      </c>
      <c r="I12" s="7">
        <v>2.2333333333333334E-2</v>
      </c>
      <c r="U12">
        <v>2011</v>
      </c>
      <c r="V12" s="4">
        <v>98.111999999999995</v>
      </c>
      <c r="W12" s="16">
        <f t="shared" si="5"/>
        <v>2.0840920205183699E-2</v>
      </c>
    </row>
    <row r="13" spans="1:23" x14ac:dyDescent="0.4">
      <c r="A13" s="3">
        <v>0</v>
      </c>
      <c r="B13" s="1">
        <v>2027</v>
      </c>
      <c r="C13" s="3">
        <v>70</v>
      </c>
      <c r="D13" s="3">
        <f t="shared" si="0"/>
        <v>93.646889662479182</v>
      </c>
      <c r="E13" s="3">
        <f t="shared" si="1"/>
        <v>105.66480155409369</v>
      </c>
      <c r="F13" s="3">
        <f t="shared" si="2"/>
        <v>105.66480155409369</v>
      </c>
      <c r="G13" s="15">
        <f t="shared" si="3"/>
        <v>105.66480155409369</v>
      </c>
      <c r="H13" s="8">
        <f t="shared" si="4"/>
        <v>1.1283322055321783</v>
      </c>
      <c r="I13" s="7">
        <v>2.2333333333333334E-2</v>
      </c>
      <c r="U13">
        <v>2012</v>
      </c>
      <c r="V13" s="4">
        <v>100</v>
      </c>
      <c r="W13" s="16">
        <f t="shared" si="5"/>
        <v>1.9243313763861764E-2</v>
      </c>
    </row>
    <row r="14" spans="1:23" x14ac:dyDescent="0.4">
      <c r="A14" s="3">
        <v>0</v>
      </c>
      <c r="B14" s="1">
        <v>2028</v>
      </c>
      <c r="C14" s="3">
        <v>71</v>
      </c>
      <c r="D14" s="3">
        <f t="shared" si="0"/>
        <v>94.984702371943172</v>
      </c>
      <c r="E14" s="3">
        <f t="shared" si="1"/>
        <v>109.53213329097352</v>
      </c>
      <c r="F14" s="3">
        <f t="shared" si="2"/>
        <v>109.53213329097352</v>
      </c>
      <c r="G14" s="15">
        <f t="shared" si="3"/>
        <v>109.53213329097352</v>
      </c>
      <c r="H14" s="8">
        <f t="shared" si="4"/>
        <v>1.1531555140538863</v>
      </c>
      <c r="I14" s="7">
        <v>2.1999999999999999E-2</v>
      </c>
      <c r="U14">
        <v>2013</v>
      </c>
      <c r="V14" s="4">
        <v>101.773</v>
      </c>
      <c r="W14" s="16">
        <f t="shared" si="5"/>
        <v>1.7729999999999961E-2</v>
      </c>
    </row>
    <row r="15" spans="1:23" x14ac:dyDescent="0.4">
      <c r="A15" s="3">
        <v>0</v>
      </c>
      <c r="B15" s="1">
        <v>2029</v>
      </c>
      <c r="C15" s="3">
        <v>72</v>
      </c>
      <c r="D15" s="3">
        <f t="shared" si="0"/>
        <v>96.322515081407175</v>
      </c>
      <c r="E15" s="3">
        <f t="shared" si="1"/>
        <v>113.51848586032389</v>
      </c>
      <c r="F15" s="3">
        <f t="shared" si="2"/>
        <v>113.51848586032389</v>
      </c>
      <c r="G15" s="15">
        <f t="shared" si="3"/>
        <v>113.51848586032389</v>
      </c>
      <c r="H15" s="8">
        <f t="shared" si="4"/>
        <v>1.1785249353630718</v>
      </c>
      <c r="I15" s="7">
        <v>2.1999999999999999E-2</v>
      </c>
      <c r="U15">
        <v>2014</v>
      </c>
      <c r="V15" s="4">
        <v>103.64700000000001</v>
      </c>
      <c r="W15" s="16">
        <f t="shared" si="5"/>
        <v>1.8413528145972011E-2</v>
      </c>
    </row>
    <row r="16" spans="1:23" x14ac:dyDescent="0.4">
      <c r="A16" s="3">
        <v>4</v>
      </c>
      <c r="B16" s="1">
        <v>2030</v>
      </c>
      <c r="C16" s="3">
        <v>73</v>
      </c>
      <c r="D16" s="3">
        <f t="shared" si="0"/>
        <v>97.66032779087115</v>
      </c>
      <c r="E16" s="3">
        <f t="shared" si="1"/>
        <v>117.62722439021282</v>
      </c>
      <c r="F16" s="3">
        <f t="shared" si="2"/>
        <v>113.62722439021282</v>
      </c>
      <c r="G16" s="15">
        <f t="shared" si="3"/>
        <v>113.62722439021282</v>
      </c>
      <c r="H16" s="8">
        <f t="shared" si="4"/>
        <v>1.2044524839410593</v>
      </c>
      <c r="I16" s="7">
        <v>2.1999999999999999E-2</v>
      </c>
      <c r="U16">
        <v>2015</v>
      </c>
      <c r="V16" s="4">
        <v>104.688</v>
      </c>
      <c r="W16" s="16">
        <f t="shared" si="5"/>
        <v>1.0043706040695792E-2</v>
      </c>
    </row>
    <row r="17" spans="1:26" x14ac:dyDescent="0.4">
      <c r="A17" s="3">
        <v>5.01</v>
      </c>
      <c r="B17" s="1">
        <v>2031</v>
      </c>
      <c r="C17" s="3">
        <v>74</v>
      </c>
      <c r="D17" s="3">
        <f t="shared" si="0"/>
        <v>98.99814050033514</v>
      </c>
      <c r="E17" s="3">
        <f t="shared" si="1"/>
        <v>121.86180446826047</v>
      </c>
      <c r="F17" s="3">
        <f t="shared" si="2"/>
        <v>116.85180446826047</v>
      </c>
      <c r="G17" s="15">
        <f t="shared" si="3"/>
        <v>116.85180446826047</v>
      </c>
      <c r="H17" s="8">
        <f t="shared" si="4"/>
        <v>1.2309504385877625</v>
      </c>
      <c r="I17" s="7">
        <v>2.1999999999999999E-2</v>
      </c>
      <c r="U17">
        <v>2016</v>
      </c>
      <c r="V17" s="4">
        <v>105.77</v>
      </c>
      <c r="W17" s="16">
        <f t="shared" si="5"/>
        <v>1.0335473024606389E-2</v>
      </c>
    </row>
    <row r="18" spans="1:26" x14ac:dyDescent="0.4">
      <c r="A18" s="3">
        <v>5.9</v>
      </c>
      <c r="B18" s="1">
        <v>2032</v>
      </c>
      <c r="C18" s="3">
        <v>75</v>
      </c>
      <c r="D18" s="3">
        <f t="shared" si="0"/>
        <v>100.33595320979913</v>
      </c>
      <c r="E18" s="3">
        <f t="shared" si="1"/>
        <v>126.22577449313738</v>
      </c>
      <c r="F18" s="3">
        <f t="shared" si="2"/>
        <v>120.32577449313737</v>
      </c>
      <c r="G18" s="15">
        <f t="shared" si="3"/>
        <v>120.32577449313737</v>
      </c>
      <c r="H18" s="8">
        <f t="shared" si="4"/>
        <v>1.2580313482366934</v>
      </c>
      <c r="I18" s="7">
        <v>2.1999999999999999E-2</v>
      </c>
      <c r="U18">
        <v>2017</v>
      </c>
      <c r="V18" s="4">
        <v>107.795</v>
      </c>
      <c r="W18" s="16">
        <f t="shared" si="5"/>
        <v>1.9145315306797823E-2</v>
      </c>
    </row>
    <row r="19" spans="1:26" x14ac:dyDescent="0.4">
      <c r="A19" s="3">
        <v>6.82</v>
      </c>
      <c r="B19" s="1">
        <v>2033</v>
      </c>
      <c r="C19" s="3">
        <v>76</v>
      </c>
      <c r="D19" s="3">
        <f t="shared" si="0"/>
        <v>101.67376591926312</v>
      </c>
      <c r="E19" s="3">
        <f t="shared" si="1"/>
        <v>130.72277808574623</v>
      </c>
      <c r="F19" s="3">
        <f t="shared" si="2"/>
        <v>123.90277808574623</v>
      </c>
      <c r="G19" s="15">
        <f t="shared" si="3"/>
        <v>123.90277808574623</v>
      </c>
      <c r="H19" s="8">
        <f t="shared" si="4"/>
        <v>1.2857080378979007</v>
      </c>
      <c r="I19" s="7">
        <v>2.1999999999999999E-2</v>
      </c>
      <c r="U19">
        <v>2018</v>
      </c>
      <c r="V19" s="4">
        <v>110.38200000000001</v>
      </c>
      <c r="W19" s="16">
        <f t="shared" si="5"/>
        <v>2.3999257850549686E-2</v>
      </c>
    </row>
    <row r="20" spans="1:26" x14ac:dyDescent="0.4">
      <c r="A20" s="3">
        <v>7.79</v>
      </c>
      <c r="B20" s="1">
        <v>2034</v>
      </c>
      <c r="C20" s="3">
        <v>77</v>
      </c>
      <c r="D20" s="3">
        <f t="shared" si="0"/>
        <v>103.01157862872709</v>
      </c>
      <c r="E20" s="3">
        <f t="shared" si="1"/>
        <v>135.35655656157516</v>
      </c>
      <c r="F20" s="3">
        <f t="shared" si="2"/>
        <v>127.56655656157515</v>
      </c>
      <c r="G20" s="15">
        <f t="shared" si="3"/>
        <v>127.56655656157515</v>
      </c>
      <c r="H20" s="8">
        <f t="shared" si="4"/>
        <v>1.3139936147316544</v>
      </c>
      <c r="I20" s="7">
        <v>2.1999999999999999E-2</v>
      </c>
      <c r="U20">
        <v>2019</v>
      </c>
      <c r="V20" s="4">
        <v>112.348</v>
      </c>
      <c r="W20" s="16">
        <f t="shared" si="5"/>
        <v>1.7810874961497289E-2</v>
      </c>
    </row>
    <row r="21" spans="1:26" x14ac:dyDescent="0.4">
      <c r="A21" s="3">
        <v>8.7899999999999991</v>
      </c>
      <c r="B21" s="1">
        <v>2035</v>
      </c>
      <c r="C21" s="3">
        <v>78</v>
      </c>
      <c r="D21" s="3">
        <f t="shared" si="0"/>
        <v>104.3493913381911</v>
      </c>
      <c r="E21" s="3">
        <f t="shared" si="1"/>
        <v>140.1309514657471</v>
      </c>
      <c r="F21" s="3">
        <f t="shared" si="2"/>
        <v>131.34095146574711</v>
      </c>
      <c r="G21" s="15">
        <f t="shared" si="3"/>
        <v>131.34095146574711</v>
      </c>
      <c r="H21" s="8">
        <f t="shared" si="4"/>
        <v>1.3429014742557508</v>
      </c>
      <c r="I21" s="7">
        <v>2.1999999999999999E-2</v>
      </c>
      <c r="U21">
        <v>2020</v>
      </c>
      <c r="V21" s="4">
        <v>113.39700000000001</v>
      </c>
      <c r="W21" s="16">
        <f t="shared" si="5"/>
        <v>9.3370598497526137E-3</v>
      </c>
      <c r="X21" s="5"/>
      <c r="Y21" s="5"/>
      <c r="Z21" s="5"/>
    </row>
    <row r="22" spans="1:26" x14ac:dyDescent="0.4">
      <c r="A22" s="3">
        <v>9.84</v>
      </c>
      <c r="B22" s="1">
        <v>2036</v>
      </c>
      <c r="C22" s="3">
        <v>79</v>
      </c>
      <c r="D22" s="3">
        <f t="shared" si="0"/>
        <v>105.68720404765509</v>
      </c>
      <c r="E22" s="3">
        <f t="shared" si="1"/>
        <v>145.04990717232678</v>
      </c>
      <c r="F22" s="3">
        <f t="shared" si="2"/>
        <v>135.20990717232678</v>
      </c>
      <c r="G22" s="15">
        <f t="shared" si="3"/>
        <v>135.20990717232678</v>
      </c>
      <c r="H22" s="8">
        <f t="shared" si="4"/>
        <v>1.3724453066893774</v>
      </c>
      <c r="I22" s="7">
        <v>2.1999999999999999E-2</v>
      </c>
      <c r="U22">
        <v>2021</v>
      </c>
      <c r="V22" s="4">
        <v>115.82599999999999</v>
      </c>
      <c r="W22" s="16">
        <f t="shared" si="5"/>
        <v>2.1420319761545611E-2</v>
      </c>
    </row>
    <row r="23" spans="1:26" x14ac:dyDescent="0.4">
      <c r="A23" s="3">
        <v>10.93</v>
      </c>
      <c r="B23" s="1">
        <v>2037</v>
      </c>
      <c r="C23" s="3">
        <v>81</v>
      </c>
      <c r="D23" s="3">
        <f t="shared" si="0"/>
        <v>108.36282946658307</v>
      </c>
      <c r="E23" s="3">
        <f t="shared" si="1"/>
        <v>151.99394196885515</v>
      </c>
      <c r="F23" s="3">
        <f t="shared" si="2"/>
        <v>141.06394196885515</v>
      </c>
      <c r="G23" s="15">
        <f t="shared" si="3"/>
        <v>141.06394196885515</v>
      </c>
      <c r="H23" s="8">
        <f t="shared" si="4"/>
        <v>1.4026391034365437</v>
      </c>
      <c r="I23" s="7">
        <v>2.1999999999999999E-2</v>
      </c>
      <c r="U23">
        <v>2022</v>
      </c>
      <c r="V23" s="4">
        <v>123.745</v>
      </c>
      <c r="W23" s="16">
        <f t="shared" si="5"/>
        <v>6.8369796073420572E-2</v>
      </c>
    </row>
    <row r="24" spans="1:26" x14ac:dyDescent="0.4">
      <c r="A24" s="3">
        <v>12.06</v>
      </c>
      <c r="B24" s="1">
        <v>2038</v>
      </c>
      <c r="C24" s="3">
        <v>82</v>
      </c>
      <c r="D24" s="3">
        <f t="shared" si="0"/>
        <v>109.70064217604704</v>
      </c>
      <c r="E24" s="3">
        <f t="shared" si="1"/>
        <v>157.25555941676464</v>
      </c>
      <c r="F24" s="3">
        <f t="shared" si="2"/>
        <v>145.19555941676464</v>
      </c>
      <c r="G24" s="15">
        <f t="shared" si="3"/>
        <v>145.19555941676464</v>
      </c>
      <c r="H24" s="8">
        <f t="shared" si="4"/>
        <v>1.4334971637121476</v>
      </c>
      <c r="I24" s="7">
        <v>2.1999999999999999E-2</v>
      </c>
    </row>
    <row r="25" spans="1:26" x14ac:dyDescent="0.4">
      <c r="A25" s="3">
        <v>13.25</v>
      </c>
      <c r="B25" s="1">
        <v>2039</v>
      </c>
      <c r="C25" s="3">
        <v>83</v>
      </c>
      <c r="D25" s="3">
        <f t="shared" si="0"/>
        <v>111.03845488551104</v>
      </c>
      <c r="E25" s="3">
        <f t="shared" si="1"/>
        <v>162.67512296446924</v>
      </c>
      <c r="F25" s="3">
        <f t="shared" si="2"/>
        <v>149.42512296446924</v>
      </c>
      <c r="G25" s="15">
        <f t="shared" si="3"/>
        <v>149.42512296446924</v>
      </c>
      <c r="H25" s="8">
        <f t="shared" si="4"/>
        <v>1.4650341013138148</v>
      </c>
      <c r="I25" s="7">
        <v>2.1999999999999999E-2</v>
      </c>
      <c r="U25" t="s">
        <v>8</v>
      </c>
      <c r="V25" s="7">
        <f>(V23/V8)^(1/15)</f>
        <v>1.0195918480676522</v>
      </c>
      <c r="W25" s="7"/>
    </row>
    <row r="26" spans="1:26" x14ac:dyDescent="0.4">
      <c r="A26" s="3">
        <v>14.48</v>
      </c>
      <c r="B26" s="1">
        <v>2040</v>
      </c>
      <c r="C26" s="3">
        <v>84</v>
      </c>
      <c r="D26" s="3">
        <f t="shared" si="0"/>
        <v>112.37626759497502</v>
      </c>
      <c r="E26" s="3">
        <f t="shared" si="1"/>
        <v>168.2570356175151</v>
      </c>
      <c r="F26" s="3">
        <f t="shared" si="2"/>
        <v>153.77703561751511</v>
      </c>
      <c r="G26" s="15">
        <f t="shared" si="3"/>
        <v>153.77703561751511</v>
      </c>
      <c r="H26" s="8">
        <f t="shared" si="4"/>
        <v>1.4972648515427187</v>
      </c>
      <c r="I26" s="7">
        <v>2.1999999999999999E-2</v>
      </c>
    </row>
    <row r="27" spans="1:26" x14ac:dyDescent="0.4">
      <c r="A27" s="3">
        <v>15.54</v>
      </c>
      <c r="B27" s="1">
        <v>2041</v>
      </c>
      <c r="C27" s="3">
        <v>85</v>
      </c>
      <c r="D27" s="3">
        <f t="shared" si="0"/>
        <v>113.71408030443901</v>
      </c>
      <c r="E27" s="3">
        <f t="shared" si="1"/>
        <v>174.00581766778021</v>
      </c>
      <c r="F27" s="3">
        <f t="shared" si="2"/>
        <v>158.46581766778021</v>
      </c>
      <c r="G27" s="15">
        <f t="shared" si="3"/>
        <v>158.46581766778021</v>
      </c>
      <c r="H27" s="8">
        <f t="shared" si="4"/>
        <v>1.5302046782766585</v>
      </c>
      <c r="I27" s="7">
        <v>2.1999999999999999E-2</v>
      </c>
      <c r="V27" s="7"/>
    </row>
    <row r="28" spans="1:26" x14ac:dyDescent="0.4">
      <c r="A28" s="3">
        <v>16.690000000000001</v>
      </c>
      <c r="B28" s="1">
        <v>2042</v>
      </c>
      <c r="C28" s="3">
        <v>86</v>
      </c>
      <c r="D28" s="3">
        <f t="shared" si="0"/>
        <v>115.05189301390301</v>
      </c>
      <c r="E28" s="3">
        <f t="shared" si="1"/>
        <v>179.92610972301813</v>
      </c>
      <c r="F28" s="3">
        <f t="shared" si="2"/>
        <v>163.23610972301813</v>
      </c>
      <c r="G28" s="15">
        <f t="shared" si="3"/>
        <v>163.23610972301813</v>
      </c>
      <c r="H28" s="8">
        <f t="shared" si="4"/>
        <v>1.5638691811987451</v>
      </c>
      <c r="I28" s="7">
        <v>2.1999999999999999E-2</v>
      </c>
      <c r="V28"/>
    </row>
    <row r="29" spans="1:26" x14ac:dyDescent="0.4">
      <c r="A29" s="3">
        <v>17.93</v>
      </c>
      <c r="B29" s="1">
        <v>2043</v>
      </c>
      <c r="C29" s="3">
        <v>87</v>
      </c>
      <c r="D29" s="3">
        <f t="shared" si="0"/>
        <v>116.38970572336699</v>
      </c>
      <c r="E29" s="3">
        <f t="shared" si="1"/>
        <v>186.02267581293523</v>
      </c>
      <c r="F29" s="3">
        <f t="shared" si="2"/>
        <v>168.09267581293523</v>
      </c>
      <c r="G29" s="15">
        <f t="shared" si="3"/>
        <v>168.09267581293523</v>
      </c>
      <c r="H29" s="8">
        <f t="shared" si="4"/>
        <v>1.5982743031851174</v>
      </c>
      <c r="I29" s="7">
        <v>2.1999999999999999E-2</v>
      </c>
      <c r="V29"/>
    </row>
    <row r="30" spans="1:26" x14ac:dyDescent="0.4">
      <c r="A30" s="3">
        <v>19.260000000000002</v>
      </c>
      <c r="B30" s="1">
        <v>2044</v>
      </c>
      <c r="C30" s="3">
        <v>88</v>
      </c>
      <c r="D30" s="3">
        <f t="shared" si="0"/>
        <v>117.72751843283098</v>
      </c>
      <c r="E30" s="3">
        <f t="shared" si="1"/>
        <v>192.30040657370279</v>
      </c>
      <c r="F30" s="3">
        <f t="shared" si="2"/>
        <v>173.0404065737028</v>
      </c>
      <c r="G30" s="15">
        <f t="shared" si="3"/>
        <v>173.0404065737028</v>
      </c>
      <c r="H30" s="8">
        <f t="shared" si="4"/>
        <v>1.6334363378551899</v>
      </c>
      <c r="I30" s="7">
        <v>2.1999999999999999E-2</v>
      </c>
      <c r="V30"/>
    </row>
    <row r="31" spans="1:26" x14ac:dyDescent="0.4">
      <c r="A31" s="3">
        <v>20.69</v>
      </c>
      <c r="B31" s="1">
        <v>2045</v>
      </c>
      <c r="C31" s="3">
        <v>89</v>
      </c>
      <c r="D31" s="3">
        <f t="shared" si="0"/>
        <v>119.06533114229497</v>
      </c>
      <c r="E31" s="3">
        <f t="shared" si="1"/>
        <v>198.76432251285067</v>
      </c>
      <c r="F31" s="3">
        <f t="shared" si="2"/>
        <v>178.07432251285067</v>
      </c>
      <c r="G31" s="15">
        <f t="shared" si="3"/>
        <v>178.07432251285067</v>
      </c>
      <c r="H31" s="8">
        <f t="shared" si="4"/>
        <v>1.669371937288004</v>
      </c>
      <c r="I31" s="7">
        <v>2.1999999999999999E-2</v>
      </c>
      <c r="V31"/>
    </row>
    <row r="32" spans="1:26" x14ac:dyDescent="0.4">
      <c r="H32" s="7">
        <f>(H31/H8)^(1/23)</f>
        <v>1.0225303849162442</v>
      </c>
      <c r="V32"/>
    </row>
    <row r="33" spans="22:22" x14ac:dyDescent="0.4">
      <c r="V33"/>
    </row>
    <row r="34" spans="22:22" x14ac:dyDescent="0.4">
      <c r="V34"/>
    </row>
    <row r="35" spans="22:22" x14ac:dyDescent="0.4">
      <c r="V35"/>
    </row>
  </sheetData>
  <hyperlinks>
    <hyperlink ref="U4" r:id="rId1" xr:uid="{02912ABD-7691-4ED6-860D-2A374D57CF96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5E66BD1DD068E45B8F18E85004F7705" ma:contentTypeVersion="52" ma:contentTypeDescription="" ma:contentTypeScope="" ma:versionID="28196cbc24463c46088519a1dccd548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140</IndustryCode>
    <CaseStatus xmlns="dc463f71-b30c-4ab2-9473-d307f9d35888">Pending</CaseStatus>
    <OpenedDate xmlns="dc463f71-b30c-4ab2-9473-d307f9d35888">2020-04-01T07:00:00+00:00</OpenedDate>
    <SignificantOrder xmlns="dc463f71-b30c-4ab2-9473-d307f9d35888">false</SignificantOrder>
    <Date1 xmlns="dc463f71-b30c-4ab2-9473-d307f9d35888">2023-01-03T08:00:00+00:00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200301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4F661BF-5EA7-4E13-AD08-2F81AA101DC6}"/>
</file>

<file path=customXml/itemProps2.xml><?xml version="1.0" encoding="utf-8"?>
<ds:datastoreItem xmlns:ds="http://schemas.openxmlformats.org/officeDocument/2006/customXml" ds:itemID="{039608B1-06EB-4498-AA7F-073775391C6C}"/>
</file>

<file path=customXml/itemProps3.xml><?xml version="1.0" encoding="utf-8"?>
<ds:datastoreItem xmlns:ds="http://schemas.openxmlformats.org/officeDocument/2006/customXml" ds:itemID="{9A426288-5020-40E8-8B20-7E0F7BD4EB2A}"/>
</file>

<file path=customXml/itemProps4.xml><?xml version="1.0" encoding="utf-8"?>
<ds:datastoreItem xmlns:ds="http://schemas.openxmlformats.org/officeDocument/2006/customXml" ds:itemID="{C6A590C1-161E-43D6-ADEC-CBD76B7A02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Avista</dc:creator>
  <cp:lastModifiedBy>Hermanson, Lori</cp:lastModifiedBy>
  <dcterms:created xsi:type="dcterms:W3CDTF">2019-09-03T20:30:21Z</dcterms:created>
  <dcterms:modified xsi:type="dcterms:W3CDTF">2022-12-16T19:26:36Z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0x0101006E56B4D1795A2E4DB2F0B01679ED314A00F5E66BD1DD068E45B8F18E85004F7705</vt:lpwstr>
  </property>
  <property fmtid="{D5CDD505-2E9C-101B-9397-08002B2CF9AE}" pid="3" name="IsEFSEC">
    <vt:bool>false</vt:bool>
  </property>
  <property fmtid="{D5CDD505-2E9C-101B-9397-08002B2CF9AE}" pid="4" name="_docset_NoMedatataSyncRequired">
    <vt:lpwstr>False</vt:lpwstr>
  </property>
</Properties>
</file>