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8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dh\Desktop\"/>
    </mc:Choice>
  </mc:AlternateContent>
  <bookViews>
    <workbookView xWindow="0" yWindow="0" windowWidth="28800" windowHeight="12885"/>
  </bookViews>
  <sheets>
    <sheet name="P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62913" iterate="1" iterateCount="50"/>
</workbook>
</file>

<file path=xl/calcChain.xml><?xml version="1.0" encoding="utf-8"?>
<calcChain xmlns="http://schemas.openxmlformats.org/spreadsheetml/2006/main">
  <c r="E61" i="2" l="1"/>
  <c r="F34" i="2"/>
  <c r="D35" i="2"/>
  <c r="D34" i="2"/>
  <c r="D30" i="2"/>
  <c r="D61" i="2"/>
  <c r="D24" i="2"/>
  <c r="D23" i="2"/>
  <c r="D6" i="2"/>
  <c r="D10" i="2" l="1"/>
  <c r="D18" i="2" l="1"/>
  <c r="D20" i="2" s="1"/>
  <c r="E35" i="2" l="1"/>
  <c r="E34" i="2"/>
  <c r="F35" i="2" l="1"/>
  <c r="D25" i="2"/>
  <c r="E18" i="2"/>
  <c r="F10" i="2"/>
  <c r="E20" i="2" l="1"/>
  <c r="C18" i="2"/>
  <c r="C20" i="2" s="1"/>
  <c r="F20" i="2"/>
  <c r="E23" i="2" l="1"/>
  <c r="E24" i="2"/>
  <c r="F30" i="2"/>
  <c r="E25" i="2" l="1"/>
  <c r="C23" i="2"/>
  <c r="F25" i="2"/>
  <c r="C24" i="2"/>
  <c r="F36" i="2"/>
  <c r="F40" i="2" s="1"/>
  <c r="D36" i="2"/>
  <c r="D40" i="2" s="1"/>
  <c r="C25" i="2" l="1"/>
</calcChain>
</file>

<file path=xl/sharedStrings.xml><?xml version="1.0" encoding="utf-8"?>
<sst xmlns="http://schemas.openxmlformats.org/spreadsheetml/2006/main" count="34" uniqueCount="30">
  <si>
    <t>Regulated</t>
  </si>
  <si>
    <t>Non-op</t>
  </si>
  <si>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</si>
  <si>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</si>
  <si>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</si>
  <si>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</si>
  <si>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</si>
  <si>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</si>
  <si>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</si>
  <si>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</si>
  <si>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</si>
  <si>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</si>
  <si>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</si>
  <si>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</si>
  <si>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</si>
  <si>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DEFERRED TAX RESPONSE</t>
  </si>
  <si>
    <t>Less - Plant Accumulated Depreciation</t>
  </si>
  <si>
    <t xml:space="preserve">Plant/Investment GL Balance </t>
  </si>
  <si>
    <t>Plant/Investment Tax Basis</t>
  </si>
  <si>
    <t>Proposed 10 year amortization:</t>
  </si>
  <si>
    <t>2017 Net Difference Book minus Tax</t>
  </si>
  <si>
    <t xml:space="preserve">2017 Net Difference Book minus Tax </t>
  </si>
  <si>
    <t>Total Federal Deferred Taxes Liability</t>
  </si>
  <si>
    <t>Less:  Plant Accumulated Tax Basis</t>
  </si>
  <si>
    <t>Increase (Decrease) Liabiliity</t>
  </si>
  <si>
    <t>EXHIBIT 2</t>
  </si>
  <si>
    <t>Federal Def. Taxes at 34% without federal tax reform rate change</t>
  </si>
  <si>
    <t>PEND OREILLE TELEPHONE COMPANY</t>
  </si>
  <si>
    <t xml:space="preserve">     Note:  Washington Intrastate is calculated using the intrastate allocation from the 2017 Cost Study.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</si>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</sst>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  <font>
      <sz val="10"/>
      <color rgb="FF0000CC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7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7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7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7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7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3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7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0" fillId="12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12" borderId="0" applyNumberFormat="0" applyBorder="0" applyAlignment="0" applyProtection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0" fillId="16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6" borderId="0" applyNumberFormat="0" applyBorder="0" applyAlignment="0" applyProtection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0" fillId="20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0" fillId="24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0" fillId="28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0" fillId="32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0" fillId="9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29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9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0" fillId="13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3" borderId="0" applyNumberFormat="0" applyBorder="0" applyAlignment="0" applyProtection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0" fillId="1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17" borderId="0" applyNumberFormat="0" applyBorder="0" applyAlignment="0" applyProtection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0" fillId="2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0" fillId="25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0" fillId="29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29" borderId="0" applyNumberFormat="0" applyBorder="0" applyAlignment="0" applyProtection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4" fillId="3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7" fillId="45" borderId="20" applyNumberFormat="0" applyAlignment="0" applyProtection="0"/>
    <xf numFmtId="0" fontId="37" fillId="45" borderId="20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8" fillId="6" borderId="4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1" fillId="6" borderId="4" applyNumberFormat="0" applyAlignment="0" applyProtection="0"/>
    <xf numFmtId="0" fontId="37" fillId="45" borderId="20" applyNumberFormat="0" applyAlignment="0" applyProtection="0"/>
    <xf numFmtId="0" fontId="18" fillId="0" borderId="0"/>
    <xf numFmtId="0" fontId="37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0" fillId="36" borderId="4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41" fillId="6" borderId="4" applyNumberFormat="0" applyAlignment="0" applyProtection="0"/>
    <xf numFmtId="0" fontId="39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42" fillId="59" borderId="21" applyNumberFormat="0" applyAlignment="0" applyProtection="0"/>
    <xf numFmtId="0" fontId="42" fillId="59" borderId="21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44" fillId="59" borderId="21" applyNumberFormat="0" applyAlignment="0" applyProtection="0"/>
    <xf numFmtId="0" fontId="18" fillId="0" borderId="0"/>
    <xf numFmtId="0" fontId="18" fillId="0" borderId="0"/>
    <xf numFmtId="0" fontId="43" fillId="7" borderId="7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2" fillId="59" borderId="21" applyNumberFormat="0" applyAlignment="0" applyProtection="0"/>
    <xf numFmtId="0" fontId="18" fillId="0" borderId="0"/>
    <xf numFmtId="0" fontId="42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7" fillId="2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2" borderId="0" applyNumberFormat="0" applyBorder="0" applyAlignment="0" applyProtection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6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5" fillId="0" borderId="3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4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9" fillId="0" borderId="3" applyNumberFormat="0" applyFill="0" applyAlignment="0" applyProtection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3" fillId="39" borderId="20" applyNumberFormat="0" applyAlignment="0" applyProtection="0"/>
    <xf numFmtId="0" fontId="83" fillId="39" borderId="20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4" fillId="5" borderId="4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9" fillId="5" borderId="4" applyNumberFormat="0" applyAlignment="0" applyProtection="0"/>
    <xf numFmtId="0" fontId="83" fillId="39" borderId="20" applyNumberFormat="0" applyAlignment="0" applyProtection="0"/>
    <xf numFmtId="0" fontId="18" fillId="0" borderId="0"/>
    <xf numFmtId="0" fontId="83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5" borderId="4" applyNumberFormat="0" applyAlignment="0" applyProtection="0"/>
    <xf numFmtId="0" fontId="85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8" fillId="0" borderId="6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7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92" fillId="0" borderId="6" applyNumberFormat="0" applyFill="0" applyAlignment="0" applyProtection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93" fillId="0" borderId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5" fillId="4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4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39" fontId="102" fillId="0" borderId="0"/>
    <xf numFmtId="39" fontId="102" fillId="0" borderId="0"/>
    <xf numFmtId="0" fontId="18" fillId="0" borderId="0"/>
    <xf numFmtId="0" fontId="103" fillId="45" borderId="31" applyNumberFormat="0" applyAlignment="0" applyProtection="0"/>
    <xf numFmtId="0" fontId="103" fillId="45" borderId="31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4" fillId="6" borderId="5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03" fillId="45" borderId="31" applyNumberFormat="0" applyAlignment="0" applyProtection="0"/>
    <xf numFmtId="0" fontId="18" fillId="0" borderId="0"/>
    <xf numFmtId="0" fontId="103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6" borderId="5" applyNumberFormat="0" applyAlignment="0" applyProtection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109" fillId="62" borderId="31" applyNumberFormat="0" applyProtection="0">
      <alignment vertical="center"/>
    </xf>
    <xf numFmtId="4" fontId="109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110" fillId="73" borderId="31" applyNumberFormat="0" applyProtection="0">
      <alignment horizontal="left" vertical="center" indent="1"/>
    </xf>
    <xf numFmtId="4" fontId="110" fillId="73" borderId="31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109" fillId="78" borderId="31" applyNumberFormat="0" applyProtection="0">
      <alignment vertical="center"/>
    </xf>
    <xf numFmtId="4" fontId="109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109" fillId="74" borderId="31" applyNumberFormat="0" applyProtection="0">
      <alignment horizontal="right" vertical="center"/>
    </xf>
    <xf numFmtId="4" fontId="109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10"/>
    <xf numFmtId="0" fontId="101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01" fillId="0" borderId="36"/>
    <xf numFmtId="0" fontId="101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19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49" fontId="121" fillId="0" borderId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65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166" fontId="122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165" fontId="24" fillId="0" borderId="11" xfId="2" applyNumberFormat="1" applyFon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0" fillId="80" borderId="0" xfId="0" applyFill="1"/>
    <xf numFmtId="37" fontId="19" fillId="80" borderId="38" xfId="0" applyNumberFormat="1" applyFont="1" applyFill="1" applyBorder="1"/>
    <xf numFmtId="0" fontId="19" fillId="80" borderId="0" xfId="0" applyFont="1" applyFill="1" applyAlignment="1">
      <alignment horizontal="center"/>
    </xf>
    <xf numFmtId="165" fontId="0" fillId="0" borderId="0" xfId="39276" applyNumberFormat="1" applyFont="1"/>
    <xf numFmtId="165" fontId="123" fillId="0" borderId="0" xfId="39276" applyNumberFormat="1" applyFont="1"/>
    <xf numFmtId="165" fontId="0" fillId="0" borderId="15" xfId="39276" applyNumberFormat="1" applyFont="1" applyBorder="1"/>
  </cellXfs>
  <cellStyles count="39277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" xfId="39276" builtinId="3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G62"/>
  <sheetViews>
    <sheetView tabSelected="1" topLeftCell="A10" zoomScale="75" zoomScaleNormal="75" workbookViewId="0">
      <selection activeCell="J56" sqref="J56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7" ht="15.75">
      <c r="A1">
        <v>1</v>
      </c>
      <c r="B1" s="1" t="s">
        <v>27</v>
      </c>
      <c r="C1" s="2"/>
      <c r="D1" s="3"/>
      <c r="E1" s="34"/>
      <c r="F1" s="58" t="s">
        <v>25</v>
      </c>
    </row>
    <row r="2" spans="1:7" ht="15.75">
      <c r="A2">
        <v>2</v>
      </c>
      <c r="B2" s="1" t="s">
        <v>15</v>
      </c>
      <c r="C2" s="56"/>
      <c r="D2" s="56"/>
    </row>
    <row r="3" spans="1:7" ht="15.75">
      <c r="A3">
        <v>3</v>
      </c>
      <c r="B3" s="4">
        <v>43100</v>
      </c>
      <c r="C3" s="56"/>
      <c r="D3" s="56"/>
    </row>
    <row r="4" spans="1:7" ht="15.75">
      <c r="A4">
        <v>4</v>
      </c>
      <c r="B4" s="5"/>
      <c r="C4" s="6"/>
      <c r="D4" s="7"/>
      <c r="E4" s="7"/>
      <c r="F4" s="7"/>
    </row>
    <row r="5" spans="1:7" ht="15.75">
      <c r="A5">
        <v>5</v>
      </c>
      <c r="B5" s="8" t="s">
        <v>5</v>
      </c>
      <c r="C5" s="9"/>
      <c r="D5" s="35" t="s">
        <v>0</v>
      </c>
      <c r="E5" s="10" t="s">
        <v>1</v>
      </c>
      <c r="F5" s="10" t="s">
        <v>2</v>
      </c>
    </row>
    <row r="6" spans="1:7" ht="15">
      <c r="A6">
        <v>6</v>
      </c>
      <c r="B6" s="11" t="s">
        <v>17</v>
      </c>
      <c r="C6" s="12"/>
      <c r="D6" s="36">
        <f>20237960.98-73954.14</f>
        <v>20164006.84</v>
      </c>
      <c r="E6" s="12"/>
      <c r="F6" s="12"/>
    </row>
    <row r="7" spans="1:7" ht="15">
      <c r="A7">
        <v>7</v>
      </c>
      <c r="B7" s="14"/>
      <c r="C7" s="15"/>
      <c r="D7" s="37"/>
      <c r="E7" s="15"/>
      <c r="F7" s="15"/>
    </row>
    <row r="8" spans="1:7" ht="15">
      <c r="A8">
        <v>8</v>
      </c>
      <c r="B8" s="16" t="s">
        <v>16</v>
      </c>
      <c r="C8" s="12"/>
      <c r="D8" s="36">
        <v>-17906894.059999999</v>
      </c>
      <c r="E8" s="13"/>
      <c r="F8" s="13"/>
    </row>
    <row r="9" spans="1:7" s="56" customFormat="1" ht="15">
      <c r="A9">
        <v>9</v>
      </c>
      <c r="B9" s="17"/>
      <c r="C9" s="55"/>
      <c r="D9" s="36"/>
      <c r="E9" s="18"/>
      <c r="F9" s="18"/>
    </row>
    <row r="10" spans="1:7" ht="16.5" thickBot="1">
      <c r="A10">
        <v>10</v>
      </c>
      <c r="B10" s="19" t="s">
        <v>5</v>
      </c>
      <c r="C10" s="20"/>
      <c r="D10" s="38">
        <f>SUM(D6:D8)</f>
        <v>2257112.7800000012</v>
      </c>
      <c r="E10" s="20"/>
      <c r="F10" s="20">
        <f>SUM(F6:F8)</f>
        <v>0</v>
      </c>
    </row>
    <row r="11" spans="1:7" ht="15.75" thickTop="1">
      <c r="A11">
        <v>11</v>
      </c>
      <c r="B11" s="6"/>
      <c r="C11" s="21"/>
      <c r="D11" s="39"/>
      <c r="E11" s="21"/>
      <c r="F11" s="21"/>
    </row>
    <row r="12" spans="1:7" ht="15">
      <c r="A12">
        <v>12</v>
      </c>
      <c r="B12" s="6"/>
      <c r="C12" s="21"/>
      <c r="D12" s="39"/>
      <c r="E12" s="21"/>
      <c r="F12" s="21"/>
    </row>
    <row r="13" spans="1:7" ht="15.75">
      <c r="A13">
        <v>13</v>
      </c>
      <c r="B13" s="22" t="s">
        <v>3</v>
      </c>
      <c r="C13" s="10"/>
      <c r="D13" s="35"/>
      <c r="E13" s="10"/>
      <c r="F13" s="10"/>
    </row>
    <row r="14" spans="1:7" ht="15">
      <c r="A14">
        <v>14</v>
      </c>
      <c r="B14" s="23" t="s">
        <v>18</v>
      </c>
      <c r="C14" s="24"/>
      <c r="D14" s="40">
        <v>978644</v>
      </c>
      <c r="E14" s="24"/>
      <c r="F14" s="24"/>
    </row>
    <row r="15" spans="1:7" ht="15">
      <c r="A15">
        <v>15</v>
      </c>
      <c r="B15" s="25"/>
      <c r="C15" s="26"/>
      <c r="D15" s="40"/>
      <c r="E15" s="25"/>
      <c r="F15" s="25"/>
    </row>
    <row r="16" spans="1:7" ht="15">
      <c r="A16">
        <v>16</v>
      </c>
      <c r="B16" s="23" t="s">
        <v>23</v>
      </c>
      <c r="C16" s="24"/>
      <c r="D16" s="40"/>
      <c r="E16" s="24"/>
      <c r="F16" s="24"/>
      <c r="G16" s="56"/>
    </row>
    <row r="17" spans="1:7" ht="15">
      <c r="A17">
        <v>17</v>
      </c>
      <c r="B17" s="25"/>
      <c r="C17" s="26"/>
      <c r="D17" s="40"/>
      <c r="E17" s="26"/>
      <c r="F17" s="26"/>
    </row>
    <row r="18" spans="1:7" ht="16.5" thickBot="1">
      <c r="A18">
        <v>18</v>
      </c>
      <c r="B18" s="27" t="s">
        <v>4</v>
      </c>
      <c r="C18" s="28">
        <f>SUM(C14:C17)</f>
        <v>0</v>
      </c>
      <c r="D18" s="38">
        <f>SUM(D14:D17)</f>
        <v>978644</v>
      </c>
      <c r="E18" s="20">
        <f>SUM(E14:E17)</f>
        <v>0</v>
      </c>
      <c r="F18" s="20"/>
    </row>
    <row r="19" spans="1:7" ht="15.75" thickTop="1">
      <c r="A19">
        <v>19</v>
      </c>
      <c r="B19" s="29"/>
      <c r="C19" s="21"/>
      <c r="D19" s="39"/>
      <c r="E19" s="21"/>
      <c r="F19" s="21"/>
    </row>
    <row r="20" spans="1:7" ht="15">
      <c r="A20">
        <v>20</v>
      </c>
      <c r="B20" s="45" t="s">
        <v>21</v>
      </c>
      <c r="C20" s="30">
        <f>C18-C10</f>
        <v>0</v>
      </c>
      <c r="D20" s="42">
        <f>D18-D10</f>
        <v>-1278468.7800000012</v>
      </c>
      <c r="E20" s="30">
        <f>E18-E10</f>
        <v>0</v>
      </c>
      <c r="F20" s="30">
        <f>F18-F10</f>
        <v>0</v>
      </c>
    </row>
    <row r="21" spans="1:7">
      <c r="A21">
        <v>21</v>
      </c>
      <c r="C21" s="31"/>
      <c r="D21" s="41"/>
      <c r="E21" s="31"/>
      <c r="F21" s="31"/>
    </row>
    <row r="22" spans="1:7">
      <c r="A22">
        <v>22</v>
      </c>
      <c r="B22" s="52" t="s">
        <v>22</v>
      </c>
      <c r="C22" s="31"/>
      <c r="D22" s="41"/>
      <c r="E22" s="31"/>
      <c r="F22" s="31"/>
    </row>
    <row r="23" spans="1:7">
      <c r="A23">
        <v>23</v>
      </c>
      <c r="B23" s="32">
        <v>0.21</v>
      </c>
      <c r="C23" s="31">
        <f>SUM(D23:F23)</f>
        <v>-268478.44380000024</v>
      </c>
      <c r="D23" s="41">
        <f>D20*$B$23-F23</f>
        <v>-268055.55380000023</v>
      </c>
      <c r="E23" s="31">
        <f>E20*$B$23</f>
        <v>0</v>
      </c>
      <c r="F23" s="31">
        <v>-422.89</v>
      </c>
      <c r="G23" s="31"/>
    </row>
    <row r="24" spans="1:7">
      <c r="A24">
        <v>24</v>
      </c>
      <c r="B24" s="32">
        <v>0.34</v>
      </c>
      <c r="C24" s="53">
        <f>SUM(D24:F24)</f>
        <v>-434679.38520000043</v>
      </c>
      <c r="D24" s="54">
        <f>D20*$B$24-F24</f>
        <v>-433994.71520000044</v>
      </c>
      <c r="E24" s="53">
        <f>E20*$B$24</f>
        <v>0</v>
      </c>
      <c r="F24" s="53">
        <v>-684.67</v>
      </c>
    </row>
    <row r="25" spans="1:7">
      <c r="A25">
        <v>25</v>
      </c>
      <c r="B25" s="57" t="s">
        <v>24</v>
      </c>
      <c r="C25" s="31">
        <f>C24-C23</f>
        <v>-166200.94140000019</v>
      </c>
      <c r="D25" s="41">
        <f>D24-D23</f>
        <v>-165939.16140000022</v>
      </c>
      <c r="E25" s="33">
        <f>E24-E23</f>
        <v>0</v>
      </c>
      <c r="F25" s="31">
        <f>F24-F23</f>
        <v>-261.77999999999997</v>
      </c>
    </row>
    <row r="26" spans="1:7">
      <c r="A26">
        <v>26</v>
      </c>
      <c r="B26" s="32"/>
      <c r="C26" s="31"/>
      <c r="D26" s="41"/>
      <c r="E26" s="33"/>
      <c r="F26" s="31"/>
    </row>
    <row r="27" spans="1:7">
      <c r="A27">
        <v>27</v>
      </c>
      <c r="B27" s="32"/>
      <c r="C27" s="31"/>
      <c r="D27" s="41"/>
      <c r="E27" s="33"/>
      <c r="F27" s="31"/>
    </row>
    <row r="28" spans="1:7">
      <c r="A28">
        <v>28</v>
      </c>
      <c r="B28" s="32"/>
      <c r="C28" s="31"/>
      <c r="D28" s="41"/>
      <c r="E28" s="33"/>
      <c r="F28" s="31"/>
    </row>
    <row r="29" spans="1:7" ht="15.75">
      <c r="A29">
        <v>29</v>
      </c>
      <c r="C29" s="31"/>
      <c r="D29" s="46" t="s">
        <v>11</v>
      </c>
      <c r="E29" s="46" t="s">
        <v>8</v>
      </c>
      <c r="F29" s="46" t="s">
        <v>7</v>
      </c>
    </row>
    <row r="30" spans="1:7" ht="15">
      <c r="A30">
        <v>30</v>
      </c>
      <c r="B30" s="51" t="s">
        <v>20</v>
      </c>
      <c r="C30" s="31"/>
      <c r="D30" s="43">
        <f>D20</f>
        <v>-1278468.7800000012</v>
      </c>
      <c r="E30" s="50">
        <v>0.58555500000000005</v>
      </c>
      <c r="F30" s="43">
        <f>ROUND(D30*E30,0)</f>
        <v>-748614</v>
      </c>
    </row>
    <row r="31" spans="1:7">
      <c r="A31">
        <v>31</v>
      </c>
      <c r="C31" s="31"/>
      <c r="D31" s="41"/>
      <c r="E31" s="31"/>
      <c r="F31" s="31"/>
    </row>
    <row r="32" spans="1:7">
      <c r="A32">
        <v>32</v>
      </c>
      <c r="C32" s="31"/>
      <c r="D32" s="41"/>
      <c r="E32" s="31"/>
      <c r="F32" s="31"/>
    </row>
    <row r="33" spans="1:7" ht="15.75">
      <c r="A33">
        <v>33</v>
      </c>
      <c r="B33" s="34" t="s">
        <v>12</v>
      </c>
      <c r="C33" s="31"/>
      <c r="D33" s="46" t="s">
        <v>11</v>
      </c>
      <c r="E33" s="46" t="s">
        <v>8</v>
      </c>
      <c r="F33" s="46" t="s">
        <v>7</v>
      </c>
    </row>
    <row r="34" spans="1:7" ht="15">
      <c r="A34">
        <v>34</v>
      </c>
      <c r="B34" s="2" t="s">
        <v>26</v>
      </c>
      <c r="D34" s="43">
        <f>+D24</f>
        <v>-433994.71520000044</v>
      </c>
      <c r="E34" s="50">
        <f>E30</f>
        <v>0.58555500000000005</v>
      </c>
      <c r="F34" s="43">
        <f>ROUND(D34*E34,0)</f>
        <v>-254128</v>
      </c>
    </row>
    <row r="35" spans="1:7" ht="16.5" thickBot="1">
      <c r="A35">
        <v>35</v>
      </c>
      <c r="B35" s="2" t="s">
        <v>13</v>
      </c>
      <c r="D35" s="43">
        <f>+D23</f>
        <v>-268055.55380000023</v>
      </c>
      <c r="E35" s="50">
        <f>E30</f>
        <v>0.58555500000000005</v>
      </c>
      <c r="F35" s="43">
        <f>ROUND(D35*E35,0)</f>
        <v>-156961</v>
      </c>
      <c r="G35" s="49" t="s">
        <v>10</v>
      </c>
    </row>
    <row r="36" spans="1:7" ht="16.5" thickBot="1">
      <c r="A36">
        <v>36</v>
      </c>
      <c r="B36" s="48" t="s">
        <v>6</v>
      </c>
      <c r="D36" s="44">
        <f>D35-D34</f>
        <v>165939.16140000022</v>
      </c>
      <c r="E36" s="47"/>
      <c r="F36" s="44">
        <f>F35-F34</f>
        <v>97167</v>
      </c>
      <c r="G36" s="49" t="s">
        <v>9</v>
      </c>
    </row>
    <row r="37" spans="1:7">
      <c r="A37">
        <v>37</v>
      </c>
    </row>
    <row r="38" spans="1:7" ht="15.75">
      <c r="A38">
        <v>38</v>
      </c>
      <c r="B38" s="48" t="s">
        <v>28</v>
      </c>
    </row>
    <row r="39" spans="1:7">
      <c r="A39">
        <v>39</v>
      </c>
    </row>
    <row r="40" spans="1:7" ht="15.75">
      <c r="A40">
        <v>40</v>
      </c>
      <c r="B40" s="34" t="s">
        <v>19</v>
      </c>
      <c r="D40" s="60">
        <f>ROUND(D36/10,0)</f>
        <v>16594</v>
      </c>
      <c r="E40" s="59"/>
      <c r="F40" s="60">
        <f>ROUND(F36/10,0)</f>
        <v>9717</v>
      </c>
      <c r="G40" s="61" t="s">
        <v>14</v>
      </c>
    </row>
    <row r="42" spans="1:7">
      <c r="C42">
        <v>2018</v>
      </c>
      <c r="D42" s="63">
        <v>25208.42</v>
      </c>
    </row>
    <row r="43" spans="1:7">
      <c r="C43">
        <v>2019</v>
      </c>
      <c r="D43" s="63">
        <v>22244.69</v>
      </c>
    </row>
    <row r="44" spans="1:7">
      <c r="C44">
        <v>2020</v>
      </c>
      <c r="D44" s="63">
        <v>16390.14</v>
      </c>
    </row>
    <row r="45" spans="1:7">
      <c r="C45">
        <v>2021</v>
      </c>
      <c r="D45" s="63">
        <v>17519.36</v>
      </c>
    </row>
    <row r="46" spans="1:7">
      <c r="C46">
        <v>2022</v>
      </c>
      <c r="D46" s="63">
        <v>13106.16</v>
      </c>
    </row>
    <row r="47" spans="1:7">
      <c r="C47">
        <v>2023</v>
      </c>
      <c r="D47" s="63">
        <v>11459.18</v>
      </c>
    </row>
    <row r="48" spans="1:7">
      <c r="C48">
        <v>2024</v>
      </c>
      <c r="D48" s="63">
        <v>11459.18</v>
      </c>
    </row>
    <row r="49" spans="3:6">
      <c r="C49">
        <v>2025</v>
      </c>
      <c r="D49" s="63">
        <v>11459.18</v>
      </c>
    </row>
    <row r="50" spans="3:6">
      <c r="C50">
        <v>2026</v>
      </c>
      <c r="D50" s="63">
        <v>11104.05</v>
      </c>
    </row>
    <row r="51" spans="3:6">
      <c r="C51">
        <v>2027</v>
      </c>
      <c r="D51" s="63">
        <v>4602.68</v>
      </c>
    </row>
    <row r="52" spans="3:6">
      <c r="C52">
        <v>2028</v>
      </c>
      <c r="D52" s="63">
        <v>4602.68</v>
      </c>
    </row>
    <row r="53" spans="3:6">
      <c r="C53">
        <v>2029</v>
      </c>
      <c r="D53" s="63">
        <v>2593.88</v>
      </c>
    </row>
    <row r="54" spans="3:6">
      <c r="C54">
        <v>2030</v>
      </c>
      <c r="D54" s="63">
        <v>2485.87</v>
      </c>
    </row>
    <row r="55" spans="3:6">
      <c r="C55">
        <v>2031</v>
      </c>
      <c r="D55" s="63">
        <v>2485.87</v>
      </c>
    </row>
    <row r="56" spans="3:6">
      <c r="C56">
        <v>2032</v>
      </c>
      <c r="D56" s="63">
        <v>2485.87</v>
      </c>
    </row>
    <row r="57" spans="3:6">
      <c r="C57">
        <v>2033</v>
      </c>
      <c r="D57" s="63">
        <v>2486.19</v>
      </c>
    </row>
    <row r="58" spans="3:6">
      <c r="C58">
        <v>2034</v>
      </c>
      <c r="D58" s="63">
        <v>2486.4</v>
      </c>
    </row>
    <row r="59" spans="3:6">
      <c r="C59">
        <v>2035</v>
      </c>
      <c r="D59" s="63">
        <v>1742.52</v>
      </c>
    </row>
    <row r="60" spans="3:6">
      <c r="C60">
        <v>2036</v>
      </c>
      <c r="D60" s="63">
        <v>16.829999999999998</v>
      </c>
    </row>
    <row r="61" spans="3:6" ht="13.5" thickBot="1">
      <c r="D61" s="64">
        <f>SUM(D42:D60)</f>
        <v>165939.14999999994</v>
      </c>
      <c r="E61" s="62">
        <f>+D61-D36</f>
        <v>-1.1400000279536471E-2</v>
      </c>
      <c r="F61" t="s">
        <v>29</v>
      </c>
    </row>
    <row r="62" spans="3:6" ht="13.5" thickTop="1"/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180026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3D965EB61C0724A937A888491D00FC5" ma:contentTypeVersion="68" ma:contentTypeDescription="" ma:contentTypeScope="" ma:versionID="b4bd49631b6576d2f5f535de10f1a5c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1DBF4E3-A2EB-4364-9E68-3166BCFD686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1D31F0C-3B5B-43FA-8D45-D2159FD545B1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c463f71-b30c-4ab2-9473-d307f9d35888"/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59F436-58A6-4489-82D4-5DCBA5393B50}"/>
</file>

<file path=customXml/itemProps4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BB1E007-8D7D-4057-B91E-DD21B2F82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PTC</vt:lpstr>
    </vt:vector>
  </TitlesOfParts>
  <Company>TDS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Chad Holzer</cp:lastModifiedBy>
  <cp:lastPrinted>2018-04-25T17:55:25Z</cp:lastPrinted>
  <dcterms:created xsi:type="dcterms:W3CDTF">2018-02-08T17:38:07Z</dcterms:created>
  <dcterms:modified xsi:type="dcterms:W3CDTF">2018-08-22T03:08:01Z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0x0101006E56B4D1795A2E4DB2F0B01679ED314A0083D965EB61C0724A937A888491D00FC5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