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xl/pivotCache/pivotCacheDefinition1.xml" ContentType="application/vnd.openxmlformats-officedocument.spreadsheetml.pivotCacheDefiniti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4 MONTHLY\"/>
    </mc:Choice>
  </mc:AlternateContent>
  <xr:revisionPtr revIDLastSave="0" documentId="13_ncr:1_{F1A889E7-9598-4A8C-B93F-C76592FF128F}" xr6:coauthVersionLast="47" xr6:coauthVersionMax="47" xr10:uidLastSave="{00000000-0000-0000-0000-000000000000}"/>
  <bookViews>
    <workbookView xWindow="28680" yWindow="-120" windowWidth="29040" windowHeight="15840" xr2:uid="{7EDC396F-2D27-4F8D-932E-DD58B3BF20D0}"/>
  </bookViews>
  <sheets>
    <sheet name="REPORT_CURRENT" sheetId="6" r:id="rId1"/>
    <sheet name="REPORT_LASTMONTH_" sheetId="7" state="hidden" r:id="rId2"/>
    <sheet name="Sheet2" sheetId="5" state="hidden" r:id="rId3"/>
    <sheet name="Sheet1" sheetId="4" state="hidden" r:id="rId4"/>
  </sheets>
  <calcPr calcId="191029"/>
  <pivotCaches>
    <pivotCache cacheId="58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6" l="1"/>
  <c r="D15" i="6"/>
  <c r="B15" i="6"/>
  <c r="A18" i="6"/>
  <c r="A11" i="6"/>
  <c r="J37" i="6"/>
  <c r="I37" i="6"/>
  <c r="H37" i="6"/>
  <c r="G37" i="6"/>
  <c r="F37" i="6"/>
  <c r="E37" i="6"/>
  <c r="D37" i="6"/>
  <c r="C37" i="6"/>
  <c r="B37" i="6"/>
  <c r="K21" i="7"/>
  <c r="J21" i="7"/>
  <c r="J22" i="7" s="1"/>
  <c r="I21" i="7"/>
  <c r="H21" i="7"/>
  <c r="G21" i="7"/>
  <c r="F21" i="7"/>
  <c r="E21" i="7"/>
  <c r="D21" i="7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D6" i="7"/>
  <c r="C6" i="7"/>
  <c r="D5" i="7"/>
  <c r="D4" i="7"/>
  <c r="D5" i="6"/>
  <c r="D6" i="6"/>
  <c r="C7" i="6"/>
  <c r="D7" i="6"/>
  <c r="C15" i="6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J16" i="6" l="1"/>
  <c r="J23" i="6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tc={1D74938B-0C38-4696-922E-7682543B90CE}</author>
    <author>tc={66B2297D-D8BA-4910-AAFF-79BF07AB1565}</author>
    <author>tc={A4A4DF8F-9329-4B33-AE3A-E3D29D6D4BBE}</author>
  </authors>
  <commentList>
    <comment ref="E3" authorId="0" shapeId="0" xr:uid="{1D74938B-0C38-4696-922E-7682543B90C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66B2297D-D8BA-4910-AAFF-79BF07AB1565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A4A4DF8F-9329-4B33-AE3A-E3D29D6D4BB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<sst xmlns="http://schemas.openxmlformats.org/spreadsheetml/2006/main" count="24897" uniqueCount="7492">
  <si>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</si>
  <si>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</si>
  <si>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</si>
  <si>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</si>
  <si>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</si>
  <si>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</si>
  <si>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</si>
  <si>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</si>
  <si>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</si>
  <si>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</si>
  <si>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</si>
  <si>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</si>
  <si>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</si>
  <si>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</si>
  <si>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</si>
  <si>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</si>
  <si>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</si>
  <si>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</si>
  <si>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</si>
  <si>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</si>
  <si>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</si>
  <si>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</si>
  <si>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</si>
  <si>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</si>
  <si>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</si>
  <si>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</si>
  <si>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</si>
  <si>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</si>
  <si>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</si>
  <si>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</si>
  <si>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</si>
  <si>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</si>
  <si>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</si>
  <si>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</si>
  <si>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</si>
  <si>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</si>
  <si>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</si>
  <si>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</si>
  <si>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</si>
  <si>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</si>
  <si>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</si>
  <si>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</si>
  <si>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</si>
  <si>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</si>
  <si>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</si>
  <si>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</si>
  <si>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</si>
  <si>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</si>
  <si>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</si>
  <si>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</si>
  <si>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</si>
  <si>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</si>
  <si>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</si>
  <si>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</si>
  <si>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</si>
  <si>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</si>
  <si>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</si>
  <si>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</si>
  <si>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</si>
  <si>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</si>
  <si>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</si>
  <si>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</si>
  <si>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</si>
  <si>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</si>
  <si>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</si>
  <si>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</si>
  <si>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</si>
  <si>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</si>
  <si>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</si>
  <si>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</si>
  <si>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</si>
  <si>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</si>
  <si>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</si>
  <si>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</si>
  <si>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</si>
  <si>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</si>
  <si>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</si>
  <si>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</si>
  <si>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</si>
  <si>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</si>
  <si>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</si>
  <si>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</si>
  <si>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</si>
  <si>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</si>
  <si>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</si>
  <si>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</si>
  <si>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</si>
  <si>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</si>
  <si>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</si>
  <si>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</si>
  <si>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</si>
  <si>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</si>
  <si>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</si>
  <si>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</si>
  <si>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</si>
  <si>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</si>
  <si>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</si>
  <si>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</si>
  <si>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</si>
  <si>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</si>
  <si>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</si>
  <si>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</si>
  <si>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</si>
  <si>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</si>
  <si>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</si>
  <si>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</si>
  <si>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</si>
  <si>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</si>
  <si>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</si>
  <si>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</si>
  <si>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</si>
  <si>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</si>
  <si>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</si>
  <si>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</si>
  <si>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</si>
  <si>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</si>
  <si>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</si>
  <si>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</si>
  <si>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</si>
  <si>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</si>
  <si>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</si>
  <si>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</si>
  <si>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</si>
  <si>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</si>
  <si>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</si>
  <si>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</si>
  <si>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</si>
  <si>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</si>
  <si>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</si>
  <si>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</si>
  <si>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</si>
  <si>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</si>
  <si>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</si>
  <si>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</si>
  <si>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</si>
  <si>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</si>
  <si>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</si>
  <si>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</si>
  <si>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</si>
  <si>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</si>
  <si>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</si>
  <si>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</si>
  <si>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</si>
  <si>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</si>
  <si>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</si>
  <si>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</si>
  <si>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</si>
  <si>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</si>
  <si>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</si>
  <si>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</si>
  <si>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</si>
  <si>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</si>
  <si>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</si>
  <si>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</si>
  <si>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</si>
  <si>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</si>
  <si>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</si>
  <si>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</si>
  <si>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</si>
  <si>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</si>
  <si>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</si>
  <si>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</si>
  <si>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</si>
  <si>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</si>
  <si>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</si>
  <si>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</si>
  <si>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</si>
  <si>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</si>
  <si>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</si>
  <si>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</si>
  <si>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</si>
  <si>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</si>
  <si>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</si>
  <si>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</si>
  <si>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</si>
  <si>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</si>
  <si>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</si>
  <si>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</si>
  <si>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</si>
  <si>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</si>
  <si>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</si>
  <si>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</si>
  <si>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</si>
  <si>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</si>
  <si>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</si>
  <si>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</si>
  <si>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</si>
  <si>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</si>
  <si>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</si>
  <si>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</si>
  <si>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</si>
  <si>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</si>
  <si>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</si>
  <si>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</si>
  <si>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</si>
  <si>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</si>
  <si>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</si>
  <si>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</si>
  <si>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</si>
  <si>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</si>
  <si>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</si>
  <si>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</si>
  <si>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</si>
  <si>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</si>
  <si>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</si>
  <si>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</si>
  <si>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</si>
  <si>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</si>
  <si>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</si>
  <si>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</si>
  <si>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</si>
  <si>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</si>
  <si>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</si>
  <si>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</si>
  <si>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</si>
  <si>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</si>
  <si>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</si>
  <si>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</si>
  <si>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</si>
  <si>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</si>
  <si>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</si>
  <si>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</si>
  <si>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</si>
  <si>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</si>
  <si>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</si>
  <si>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</si>
  <si>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</si>
  <si>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</si>
  <si>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</si>
  <si>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</si>
  <si>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</si>
  <si>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</si>
  <si>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</si>
  <si>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</si>
  <si>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</si>
  <si>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</si>
  <si>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</si>
  <si>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</si>
  <si>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</si>
  <si>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</si>
  <si>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</si>
  <si>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</si>
  <si>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</si>
  <si>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</si>
  <si>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</si>
  <si>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</si>
  <si>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</si>
  <si>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</si>
  <si>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</si>
  <si>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</si>
  <si>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</si>
  <si>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</si>
  <si>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</si>
  <si>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</si>
  <si>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</si>
  <si>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</si>
  <si>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</si>
  <si>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</si>
  <si>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</si>
  <si>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</si>
  <si>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</si>
  <si>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</si>
  <si>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</si>
  <si>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</si>
  <si>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</si>
  <si>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</si>
  <si>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</si>
  <si>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</si>
  <si>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</si>
  <si>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</si>
  <si>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</si>
  <si>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</si>
  <si>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</si>
  <si>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</si>
  <si>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</si>
  <si>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</si>
  <si>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</si>
  <si>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</si>
  <si>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</si>
  <si>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</si>
  <si>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</si>
  <si>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</si>
  <si>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</si>
  <si>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</si>
  <si>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</si>
  <si>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</si>
  <si>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</si>
  <si>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</si>
  <si>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</si>
  <si>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</si>
  <si>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</si>
  <si>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</si>
  <si>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</si>
  <si>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</si>
  <si>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</si>
  <si>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</si>
  <si>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</si>
  <si>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</si>
  <si>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</si>
  <si>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</si>
  <si>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</si>
  <si>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</si>
  <si>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</si>
  <si>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</si>
  <si>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</si>
  <si>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</si>
  <si>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</si>
  <si>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</si>
  <si>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</si>
  <si>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</si>
  <si>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</si>
  <si>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</si>
  <si>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</si>
  <si>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</si>
  <si>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</si>
  <si>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</si>
  <si>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</si>
  <si>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</si>
  <si>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</si>
  <si>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</si>
  <si>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</si>
  <si>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</si>
  <si>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</si>
  <si>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</si>
  <si>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</si>
  <si>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</si>
  <si>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</si>
  <si>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</si>
  <si>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</si>
  <si>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</si>
  <si>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</si>
  <si>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</si>
  <si>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</si>
  <si>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</si>
  <si>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</si>
  <si>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</si>
  <si>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</si>
  <si>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</si>
  <si>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</si>
  <si>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</si>
  <si>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</si>
  <si>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</si>
  <si>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</si>
  <si>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</si>
  <si>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</si>
  <si>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</si>
  <si>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</si>
  <si>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</si>
  <si>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</si>
  <si>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</si>
  <si>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</si>
  <si>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</si>
  <si>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</si>
  <si>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</si>
  <si>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</si>
  <si>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</si>
  <si>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</si>
  <si>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</si>
  <si>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</si>
  <si>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</si>
  <si>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</si>
  <si>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</si>
  <si>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</si>
  <si>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</si>
  <si>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</si>
  <si>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</si>
  <si>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</si>
  <si>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</si>
  <si>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</si>
  <si>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</si>
  <si>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</si>
  <si>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</si>
  <si>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</si>
  <si>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</si>
  <si>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</si>
  <si>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</si>
  <si>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</si>
  <si>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</si>
  <si>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</si>
  <si>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</si>
  <si>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</si>
  <si>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</si>
  <si>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</si>
  <si>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</si>
  <si>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</si>
  <si>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</si>
  <si>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</si>
  <si>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</si>
  <si>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</si>
  <si>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</si>
  <si>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</si>
  <si>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</si>
  <si>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</si>
  <si>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</si>
  <si>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</si>
  <si>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</si>
  <si>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</si>
  <si>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</si>
  <si>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</si>
  <si>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</si>
  <si>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</si>
  <si>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</si>
  <si>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</si>
  <si>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</si>
  <si>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</si>
  <si>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</si>
  <si>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</si>
  <si>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</si>
  <si>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</si>
  <si>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</si>
  <si>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</si>
  <si>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</si>
  <si>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</si>
  <si>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</si>
  <si>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</si>
  <si>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</si>
  <si>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</si>
  <si>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</si>
  <si>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</si>
  <si>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</si>
  <si>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</si>
  <si>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</si>
  <si>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</si>
  <si>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</si>
  <si>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</si>
  <si>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</si>
  <si>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</si>
  <si>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</si>
  <si>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</si>
  <si>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</si>
  <si>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</si>
  <si>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</si>
  <si>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</si>
  <si>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</si>
  <si>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</si>
  <si>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</si>
  <si>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</si>
  <si>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</si>
  <si>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</si>
  <si>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</si>
  <si>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</si>
  <si>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</si>
  <si>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</si>
  <si>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</si>
  <si>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</si>
  <si>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</si>
  <si>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</si>
  <si>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</si>
  <si>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</si>
  <si>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</si>
  <si>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</si>
  <si>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</si>
  <si>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</si>
  <si>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</si>
  <si>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</si>
  <si>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</si>
  <si>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</si>
  <si>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</si>
  <si>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</si>
  <si>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</si>
  <si>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</si>
  <si>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</si>
  <si>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</si>
  <si>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</si>
  <si>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</si>
  <si>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</si>
  <si>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</si>
  <si>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</si>
  <si>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</si>
  <si>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</si>
  <si>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</si>
  <si>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</si>
  <si>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</si>
  <si>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</si>
  <si>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</si>
  <si>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</si>
  <si>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</si>
  <si>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</si>
  <si>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</si>
  <si>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</si>
  <si>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</si>
  <si>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</si>
  <si>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</si>
  <si>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</si>
  <si>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</si>
  <si>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</si>
  <si>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</si>
  <si>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</si>
  <si>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</si>
  <si>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</si>
  <si>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</si>
  <si>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</si>
  <si>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</si>
  <si>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</si>
  <si>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</si>
  <si>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</si>
  <si>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</si>
  <si>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</si>
  <si>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</si>
  <si>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</si>
  <si>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</si>
  <si>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</si>
  <si>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</si>
  <si>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</si>
  <si>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</si>
  <si>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</si>
  <si>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</si>
  <si>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</si>
  <si>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</si>
  <si>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</si>
  <si>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</si>
  <si>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</si>
  <si>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</si>
  <si>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</si>
  <si>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</si>
  <si>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</si>
  <si>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</si>
  <si>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</si>
  <si>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</si>
  <si>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</si>
  <si>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</si>
  <si>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</si>
  <si>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</si>
  <si>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</si>
  <si>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</si>
  <si>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</si>
  <si>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</si>
  <si>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</si>
  <si>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</si>
  <si>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</si>
  <si>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</si>
  <si>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</si>
  <si>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</si>
  <si>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</si>
  <si>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</si>
  <si>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</si>
  <si>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</si>
  <si>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</si>
  <si>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</si>
  <si>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</si>
  <si>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</si>
  <si>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</si>
  <si>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</si>
  <si>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</si>
  <si>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</si>
  <si>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</si>
  <si>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</si>
  <si>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</si>
  <si>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</si>
  <si>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</si>
  <si>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</si>
  <si>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</si>
  <si>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</si>
  <si>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</si>
  <si>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</si>
  <si>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</si>
  <si>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</si>
  <si>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</si>
  <si>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</si>
  <si>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</si>
  <si>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</si>
  <si>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</si>
  <si>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</si>
  <si>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</si>
  <si>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</si>
  <si>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</si>
  <si>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</si>
  <si>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</si>
  <si>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</si>
  <si>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</si>
  <si>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</si>
  <si>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</si>
  <si>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</si>
  <si>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</si>
  <si>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</si>
  <si>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</si>
  <si>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</si>
  <si>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</si>
  <si>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</si>
  <si>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</si>
  <si>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</si>
  <si>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</si>
  <si>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</si>
  <si>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</si>
  <si>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</si>
  <si>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</si>
  <si>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</si>
  <si>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</si>
  <si>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</si>
  <si>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</si>
  <si>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</si>
  <si>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</si>
  <si>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</si>
  <si>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</si>
  <si>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</si>
  <si>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</si>
  <si>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</si>
  <si>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</si>
  <si>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</si>
  <si>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</si>
  <si>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</si>
  <si>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</si>
  <si>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</si>
  <si>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</si>
  <si>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</si>
  <si>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</si>
  <si>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</si>
  <si>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</si>
  <si>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</si>
  <si>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</si>
  <si>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</si>
  <si>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</si>
  <si>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</si>
  <si>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</si>
  <si>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</si>
  <si>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</si>
  <si>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</si>
  <si>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</si>
  <si>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</si>
  <si>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</si>
  <si>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</si>
  <si>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</si>
  <si>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</si>
  <si>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</si>
  <si>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</si>
  <si>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</si>
  <si>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</si>
  <si>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</si>
  <si>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</si>
  <si>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</si>
  <si>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</si>
  <si>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</si>
  <si>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</si>
  <si>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</si>
  <si>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</si>
  <si>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</si>
  <si>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</si>
  <si>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</si>
  <si>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</si>
  <si>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</si>
  <si>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</si>
  <si>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</si>
  <si>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</si>
  <si>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</si>
  <si>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</si>
  <si>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</si>
  <si>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</si>
  <si>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</si>
  <si>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</si>
  <si>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</si>
  <si>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</si>
  <si>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</si>
  <si>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</si>
  <si>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</si>
  <si>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</si>
  <si>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</si>
  <si>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</si>
  <si>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</si>
  <si>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</si>
  <si>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</si>
  <si>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</si>
  <si>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</si>
  <si>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</si>
  <si>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</si>
  <si>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</si>
  <si>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</si>
  <si>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</si>
  <si>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</si>
  <si>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</si>
  <si>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</si>
  <si>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</si>
  <si>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</si>
  <si>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</si>
  <si>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</si>
  <si>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</si>
  <si>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</si>
  <si>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</si>
  <si>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</si>
  <si>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</si>
  <si>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</si>
  <si>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</si>
  <si>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</si>
  <si>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</si>
  <si>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</si>
  <si>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</si>
  <si>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</si>
  <si>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</si>
  <si>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</si>
  <si>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</si>
  <si>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</si>
  <si>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</si>
  <si>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</si>
  <si>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</si>
  <si>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</si>
  <si>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</si>
  <si>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</si>
  <si>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</si>
  <si>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</si>
  <si>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</si>
  <si>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</si>
  <si>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</si>
  <si>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</si>
  <si>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</si>
  <si>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</si>
  <si>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</si>
  <si>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</si>
  <si>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</si>
  <si>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</si>
  <si>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</si>
  <si>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</si>
  <si>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</si>
  <si>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</si>
  <si>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</si>
  <si>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</si>
  <si>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</si>
  <si>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</si>
  <si>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</si>
  <si>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</si>
  <si>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</si>
  <si>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</si>
  <si>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</si>
  <si>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</si>
  <si>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</si>
  <si>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</si>
  <si>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</si>
  <si>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</si>
  <si>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</si>
  <si>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</si>
  <si>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</si>
  <si>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</si>
  <si>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</si>
  <si>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</si>
  <si>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</si>
  <si>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</si>
  <si>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</si>
  <si>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</si>
  <si>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</si>
  <si>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</si>
  <si>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</si>
  <si>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</si>
  <si>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</si>
  <si>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</si>
  <si>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</si>
  <si>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</si>
  <si>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</si>
  <si>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</si>
  <si>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</si>
  <si>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</si>
  <si>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</si>
  <si>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</si>
  <si>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</si>
  <si>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</si>
  <si>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</si>
  <si>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</si>
  <si>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</si>
  <si>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</si>
  <si>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</si>
  <si>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</si>
  <si>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</si>
  <si>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</si>
  <si>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</si>
  <si>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</si>
  <si>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</si>
  <si>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</si>
  <si>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</si>
  <si>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</si>
  <si>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</si>
  <si>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</si>
  <si>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</si>
  <si>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</si>
  <si>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</si>
  <si>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</si>
  <si>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</si>
  <si>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</si>
  <si>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</si>
  <si>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</si>
  <si>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</si>
  <si>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</si>
  <si>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</si>
  <si>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</si>
  <si>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</si>
  <si>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</si>
  <si>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</si>
  <si>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</si>
  <si>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</si>
  <si>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</si>
  <si>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</si>
  <si>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</si>
  <si>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</si>
  <si>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</si>
  <si>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</si>
  <si>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</si>
  <si>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</si>
  <si>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</si>
  <si>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</si>
  <si>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</si>
  <si>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</si>
  <si>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</si>
  <si>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</si>
  <si>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</si>
  <si>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</si>
  <si>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</si>
  <si>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</si>
  <si>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</si>
  <si>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</si>
  <si>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</si>
  <si>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</si>
  <si>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</si>
  <si>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</si>
  <si>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</si>
  <si>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</si>
  <si>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</si>
  <si>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</si>
  <si>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</si>
  <si>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</si>
  <si>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</si>
  <si>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</si>
  <si>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</si>
  <si>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</si>
  <si>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</si>
  <si>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</si>
  <si>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</si>
  <si>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</si>
  <si>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</si>
  <si>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</si>
  <si>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</si>
  <si>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</si>
  <si>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</si>
  <si>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</si>
  <si>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</si>
  <si>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</si>
  <si>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</si>
  <si>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</si>
  <si>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</si>
  <si>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</si>
  <si>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</si>
  <si>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</si>
  <si>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</si>
  <si>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</si>
  <si>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</si>
  <si>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</si>
  <si>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</si>
  <si>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</si>
  <si>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</si>
  <si>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</si>
  <si>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</si>
  <si>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</si>
  <si>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</si>
  <si>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</si>
  <si>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</si>
  <si>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</si>
  <si>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</si>
  <si>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</si>
  <si>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</si>
  <si>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</si>
  <si>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</si>
  <si>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</si>
  <si>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</si>
  <si>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</si>
  <si>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</si>
  <si>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</si>
  <si>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</si>
  <si>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</si>
  <si>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</si>
  <si>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</si>
  <si>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</si>
  <si>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</si>
  <si>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</si>
  <si>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</si>
  <si>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</si>
  <si>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</si>
  <si>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</si>
  <si>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</si>
  <si>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</si>
  <si>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</si>
  <si>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</si>
  <si>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</si>
  <si>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</si>
  <si>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</si>
  <si>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</si>
  <si>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</si>
  <si>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</si>
  <si>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</si>
  <si>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</si>
  <si>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</si>
  <si>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</si>
  <si>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</si>
  <si>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</si>
  <si>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</si>
  <si>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</si>
  <si>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</si>
  <si>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</si>
  <si>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</si>
  <si>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</si>
  <si>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</si>
  <si>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</si>
  <si>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</si>
  <si>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</si>
  <si>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</si>
  <si>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</si>
  <si>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</si>
  <si>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</si>
  <si>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</si>
  <si>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</si>
  <si>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</si>
  <si>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</si>
  <si>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</si>
  <si>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</si>
  <si>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</si>
  <si>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</si>
  <si>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</si>
  <si>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</si>
  <si>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</si>
  <si>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</si>
  <si>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</si>
  <si>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</si>
  <si>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</si>
  <si>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</si>
  <si>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</si>
  <si>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</si>
  <si>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</si>
  <si>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</si>
  <si>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</si>
  <si>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</si>
  <si>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</si>
  <si>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</si>
  <si>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</si>
  <si>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</si>
  <si>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</si>
  <si>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</si>
  <si>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</si>
  <si>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</si>
  <si>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</si>
  <si>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</si>
  <si>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</si>
  <si>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</si>
  <si>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</si>
  <si>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</si>
  <si>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</si>
  <si>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</si>
  <si>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</si>
  <si>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</si>
  <si>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</si>
  <si>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</si>
  <si>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</si>
  <si>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</si>
  <si>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</si>
  <si>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</si>
  <si>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</si>
  <si>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</si>
  <si>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</si>
  <si>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</si>
  <si>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</si>
  <si>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</si>
  <si>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</si>
  <si>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</si>
  <si>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</si>
  <si>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</si>
  <si>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</si>
  <si>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</si>
  <si>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</si>
  <si>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</si>
  <si>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</si>
  <si>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</si>
  <si>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</si>
  <si>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</si>
  <si>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</si>
  <si>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</si>
  <si>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</si>
  <si>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</si>
  <si>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</si>
  <si>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</si>
  <si>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</si>
  <si>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</si>
  <si>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</si>
  <si>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</si>
  <si>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</si>
  <si>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</si>
  <si>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</si>
  <si>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</si>
  <si>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</si>
  <si>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</si>
  <si>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</si>
  <si>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</si>
  <si>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</si>
  <si>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</si>
  <si>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</si>
  <si>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</si>
  <si>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</si>
  <si>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</si>
  <si>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</si>
  <si>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</si>
  <si>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</si>
  <si>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</si>
  <si>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</si>
  <si>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</si>
  <si>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</si>
  <si>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</si>
  <si>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</si>
  <si>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</si>
  <si>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</si>
  <si>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</si>
  <si>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</si>
  <si>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</si>
  <si>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</si>
  <si>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</si>
  <si>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</si>
  <si>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</si>
  <si>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</si>
  <si>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</si>
  <si>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</si>
  <si>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</si>
  <si>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</si>
  <si>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</si>
  <si>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</si>
  <si>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</si>
  <si>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</si>
  <si>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</si>
  <si>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</si>
  <si>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</si>
  <si>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</si>
  <si>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</si>
  <si>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</si>
  <si>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</si>
  <si>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</si>
  <si>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</si>
  <si>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</si>
  <si>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</si>
  <si>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</si>
  <si>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</si>
  <si>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</si>
  <si>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</si>
  <si>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</si>
  <si>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</si>
  <si>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</si>
  <si>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</si>
  <si>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</si>
  <si>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</si>
  <si>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</si>
  <si>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</si>
  <si>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</si>
  <si>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</si>
  <si>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</si>
  <si>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</si>
  <si>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</si>
  <si>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</si>
  <si>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</si>
  <si>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</si>
  <si>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</si>
  <si>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</si>
  <si>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</si>
  <si>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</si>
  <si>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</si>
  <si>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</si>
  <si>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</si>
  <si>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</si>
  <si>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</si>
  <si>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</si>
  <si>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</si>
  <si>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</si>
  <si>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</si>
  <si>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</si>
  <si>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</si>
  <si>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</si>
  <si>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</si>
  <si>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</si>
  <si>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</si>
  <si>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</si>
  <si>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</si>
  <si>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</si>
  <si>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</si>
  <si>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</si>
  <si>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</si>
  <si>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</si>
  <si>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</si>
  <si>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</si>
  <si>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</si>
  <si>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</si>
  <si>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</si>
  <si>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</si>
  <si>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</si>
  <si>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</si>
  <si>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</si>
  <si>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</si>
  <si>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</si>
  <si>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</si>
  <si>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</si>
  <si>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</si>
  <si>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</si>
  <si>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</si>
  <si>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</si>
  <si>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</si>
  <si>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</si>
  <si>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</si>
  <si>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</si>
  <si>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</si>
  <si>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</si>
  <si>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</si>
  <si>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</si>
  <si>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</si>
  <si>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</si>
  <si>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</si>
  <si>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</si>
  <si>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</si>
  <si>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</si>
  <si>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</si>
  <si>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</si>
  <si>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</si>
  <si>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</si>
  <si>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</si>
  <si>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</si>
  <si>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</si>
  <si>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</si>
  <si>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</si>
  <si>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</si>
  <si>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</si>
  <si>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</si>
  <si>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</si>
  <si>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</si>
  <si>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</si>
  <si>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</si>
  <si>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</si>
  <si>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</si>
  <si>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</si>
  <si>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</si>
  <si>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</si>
  <si>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</si>
  <si>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</si>
  <si>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</si>
  <si>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</si>
  <si>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</si>
  <si>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</si>
  <si>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</si>
  <si>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</si>
  <si>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</si>
  <si>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</si>
  <si>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</si>
  <si>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</si>
  <si>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</si>
  <si>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</si>
  <si>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</si>
  <si>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</si>
  <si>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</si>
  <si>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</si>
  <si>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</si>
  <si>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</si>
  <si>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</si>
  <si>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</si>
  <si>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</si>
  <si>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</si>
  <si>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</si>
  <si>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</si>
  <si>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</si>
  <si>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</si>
  <si>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</si>
  <si>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</si>
  <si>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</si>
  <si>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</si>
  <si>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</si>
  <si>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</si>
  <si>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</si>
  <si>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</si>
  <si>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</si>
  <si>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</si>
  <si>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</si>
  <si>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</si>
  <si>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</si>
  <si>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</si>
  <si>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</si>
  <si>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</si>
  <si>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</si>
  <si>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</si>
  <si>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</si>
  <si>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</si>
  <si>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</si>
  <si>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</si>
  <si>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</si>
  <si>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</si>
  <si>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</si>
  <si>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</si>
  <si>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</si>
  <si>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</si>
  <si>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</si>
  <si>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</si>
  <si>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</si>
  <si>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</si>
  <si>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</si>
  <si>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</si>
  <si>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</si>
  <si>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</si>
  <si>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</si>
  <si>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</si>
  <si>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</si>
  <si>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</si>
  <si>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</si>
  <si>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</si>
  <si>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</si>
  <si>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</si>
  <si>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</si>
  <si>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</si>
  <si>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</si>
  <si>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</si>
  <si>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</si>
  <si>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</si>
  <si>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</si>
  <si>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</si>
  <si>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</si>
  <si>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</si>
  <si>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</si>
  <si>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</si>
  <si>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</si>
  <si>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</si>
  <si>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</si>
  <si>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</si>
  <si>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</si>
  <si>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</si>
  <si>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</si>
  <si>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</si>
  <si>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</si>
  <si>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</si>
  <si>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</si>
  <si>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</si>
  <si>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</si>
  <si>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</si>
  <si>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</si>
  <si>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</si>
  <si>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</si>
  <si>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</si>
  <si>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</si>
  <si>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</si>
  <si>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</si>
  <si>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</si>
  <si>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</si>
  <si>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</si>
  <si>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</si>
  <si>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</si>
  <si>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</si>
  <si>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</si>
  <si>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</si>
  <si>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</si>
  <si>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</si>
  <si>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</si>
  <si>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</si>
  <si>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</si>
  <si>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</si>
  <si>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</si>
  <si>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</si>
  <si>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</si>
  <si>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</si>
  <si>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</si>
  <si>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</si>
  <si>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</si>
  <si>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</si>
  <si>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</si>
  <si>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</si>
  <si>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</si>
  <si>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</si>
  <si>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</si>
  <si>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</si>
  <si>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</si>
  <si>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</si>
  <si>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</si>
  <si>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</si>
  <si>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</si>
  <si>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</si>
  <si>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</si>
  <si>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</si>
  <si>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</si>
  <si>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</si>
  <si>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</si>
  <si>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</si>
  <si>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</si>
  <si>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</si>
  <si>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</si>
  <si>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</si>
  <si>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</si>
  <si>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</si>
  <si>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</si>
  <si>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</si>
  <si>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</si>
  <si>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</si>
  <si>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</si>
  <si>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</si>
  <si>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</si>
  <si>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</si>
  <si>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</si>
  <si>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</si>
  <si>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</si>
  <si>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</si>
  <si>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</si>
  <si>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</si>
  <si>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</si>
  <si>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</si>
  <si>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</si>
  <si>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</si>
  <si>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</si>
  <si>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</si>
  <si>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</si>
  <si>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</si>
  <si>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</si>
  <si>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</si>
  <si>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</si>
  <si>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</si>
  <si>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</si>
  <si>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</si>
  <si>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</si>
  <si>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</si>
  <si>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</si>
  <si>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</si>
  <si>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</si>
  <si>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</si>
  <si>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</si>
  <si>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</si>
  <si>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</si>
  <si>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</si>
  <si>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</si>
  <si>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</si>
  <si>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</si>
  <si>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</si>
  <si>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</si>
  <si>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</si>
  <si>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</si>
  <si>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</si>
  <si>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</si>
  <si>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</si>
  <si>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</si>
  <si>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</si>
  <si>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</si>
  <si>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</si>
  <si>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</si>
  <si>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</si>
  <si>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</si>
  <si>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</si>
  <si>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</si>
  <si>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</si>
  <si>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</si>
  <si>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</si>
  <si>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</si>
  <si>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</si>
  <si>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</si>
  <si>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</si>
  <si>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</si>
  <si>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</si>
  <si>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</si>
  <si>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</si>
  <si>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</si>
  <si>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</si>
  <si>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</si>
  <si>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</si>
  <si>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</si>
  <si>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</si>
  <si>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</si>
  <si>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</si>
  <si>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</si>
  <si>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</si>
  <si>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</si>
  <si>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</si>
  <si>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</si>
  <si>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</si>
  <si>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</si>
  <si>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</si>
  <si>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</si>
  <si>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</si>
  <si>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</si>
  <si>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</si>
  <si>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</si>
  <si>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</si>
  <si>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</si>
  <si>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</si>
  <si>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</si>
  <si>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</si>
  <si>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</si>
  <si>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</si>
  <si>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</si>
  <si>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</si>
  <si>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</si>
  <si>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</si>
  <si>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</si>
  <si>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</si>
  <si>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</si>
  <si>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</si>
  <si>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</si>
  <si>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</si>
  <si>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</si>
  <si>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</si>
  <si>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</si>
  <si>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</si>
  <si>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</si>
  <si>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</si>
  <si>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</si>
  <si>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</si>
  <si>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</si>
  <si>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</si>
  <si>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</si>
  <si>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</si>
  <si>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</si>
  <si>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</si>
  <si>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</si>
  <si>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</si>
  <si>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</si>
  <si>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</si>
  <si>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</si>
  <si>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</si>
  <si>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</si>
  <si>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</si>
  <si>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</si>
  <si>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</si>
  <si>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</si>
  <si>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</si>
  <si>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</si>
  <si>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</si>
  <si>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</si>
  <si>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</si>
  <si>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</si>
  <si>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</si>
  <si>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</si>
  <si>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</si>
  <si>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</si>
  <si>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</si>
  <si>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</si>
  <si>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</si>
  <si>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</si>
  <si>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</si>
  <si>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</si>
  <si>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</si>
  <si>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</si>
  <si>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</si>
  <si>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</si>
  <si>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</si>
  <si>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</si>
  <si>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</si>
  <si>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</si>
  <si>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</si>
  <si>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</si>
  <si>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</si>
  <si>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</si>
  <si>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</si>
  <si>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</si>
  <si>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</si>
  <si>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</si>
  <si>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</si>
  <si>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</si>
  <si>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</si>
  <si>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</si>
  <si>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</si>
  <si>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</si>
  <si>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</si>
  <si>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</si>
  <si>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</si>
  <si>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</si>
  <si>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</si>
  <si>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</si>
  <si>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</si>
  <si>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</si>
  <si>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</si>
  <si>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</si>
  <si>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</si>
  <si>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</si>
  <si>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</si>
  <si>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</si>
  <si>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</si>
  <si>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</si>
  <si>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</si>
  <si>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</si>
  <si>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</si>
  <si>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</si>
  <si>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</si>
  <si>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</si>
  <si>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</si>
  <si>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</si>
  <si>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</si>
  <si>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</si>
  <si>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</si>
  <si>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</si>
  <si>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</si>
  <si>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</si>
  <si>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</si>
  <si>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</si>
  <si>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</si>
  <si>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</si>
  <si>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</si>
  <si>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</si>
  <si>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</si>
  <si>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</si>
  <si>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</si>
  <si>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</si>
  <si>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</si>
  <si>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</si>
  <si>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</si>
  <si>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</si>
  <si>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</si>
  <si>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</si>
  <si>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</si>
  <si>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</si>
  <si>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</si>
  <si>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</si>
  <si>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</si>
  <si>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</si>
  <si>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</si>
  <si>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</si>
  <si>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</si>
  <si>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</si>
  <si>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</si>
  <si>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</si>
  <si>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</si>
  <si>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</si>
  <si>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</si>
  <si>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</si>
  <si>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</si>
  <si>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</si>
  <si>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</si>
  <si>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</si>
  <si>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</si>
  <si>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</si>
  <si>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</si>
  <si>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</si>
  <si>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</si>
  <si>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</si>
  <si>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</si>
  <si>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</si>
  <si>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</si>
  <si>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</si>
  <si>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</si>
  <si>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</si>
  <si>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</si>
  <si>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</si>
  <si>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</si>
  <si>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</si>
  <si>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</si>
  <si>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</si>
  <si>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</si>
  <si>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</si>
  <si>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</si>
  <si>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</si>
  <si>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</si>
  <si>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</si>
  <si>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</si>
  <si>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</si>
  <si>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</si>
  <si>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</si>
  <si>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</si>
  <si>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</si>
  <si>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</si>
  <si>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</si>
  <si>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</si>
  <si>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</si>
  <si>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</si>
  <si>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</si>
  <si>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</si>
  <si>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</si>
  <si>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</si>
  <si>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</si>
  <si>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</si>
  <si>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</si>
  <si>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</si>
  <si>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</si>
  <si>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</si>
  <si>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</si>
  <si>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</si>
  <si>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</si>
  <si>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</si>
  <si>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</si>
  <si>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</si>
  <si>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</si>
  <si>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</si>
  <si>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</si>
  <si>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</si>
  <si>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</si>
  <si>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</si>
  <si>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</si>
  <si>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</si>
  <si>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</si>
  <si>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</si>
  <si>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</si>
  <si>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</si>
  <si>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</si>
  <si>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</si>
  <si>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</si>
  <si>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</si>
  <si>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</si>
  <si>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</si>
  <si>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</si>
  <si>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</si>
  <si>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</si>
  <si>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</si>
  <si>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</si>
  <si>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</si>
  <si>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</si>
  <si>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</si>
  <si>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</si>
  <si>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</si>
  <si>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</si>
  <si>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</si>
  <si>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</si>
  <si>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</si>
  <si>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</si>
  <si>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</si>
  <si>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</si>
  <si>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</si>
  <si>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</si>
  <si>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</si>
  <si>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</si>
  <si>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</si>
  <si>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</si>
  <si>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</si>
  <si>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</si>
  <si>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</si>
  <si>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</si>
  <si>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</si>
  <si>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</si>
  <si>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</si>
  <si>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</si>
  <si>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</si>
  <si>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</si>
  <si>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</si>
  <si>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</si>
  <si>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</si>
  <si>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</si>
  <si>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</si>
  <si>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</si>
  <si>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</si>
  <si>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</si>
  <si>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</si>
  <si>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</si>
  <si>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</si>
  <si>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</si>
  <si>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</si>
  <si>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</si>
  <si>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</si>
  <si>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</si>
  <si>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</si>
  <si>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</si>
  <si>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</si>
  <si>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</si>
  <si>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</si>
  <si>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</si>
  <si>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</si>
  <si>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</si>
  <si>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</si>
  <si>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</si>
  <si>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</si>
  <si>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</si>
  <si>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</si>
  <si>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</si>
  <si>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</si>
  <si>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</si>
  <si>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</si>
  <si>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</si>
  <si>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</si>
  <si>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</si>
  <si>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</si>
  <si>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</si>
  <si>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</si>
  <si>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</si>
  <si>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</si>
  <si>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</si>
  <si>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</si>
  <si>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</si>
  <si>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</si>
  <si>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</si>
  <si>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</si>
  <si>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</si>
  <si>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</si>
  <si>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</si>
  <si>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</si>
  <si>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</si>
  <si>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</si>
  <si>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</si>
  <si>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</si>
  <si>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</si>
  <si>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</si>
  <si>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</si>
  <si>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</si>
  <si>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</si>
  <si>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</si>
  <si>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</si>
  <si>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</si>
  <si>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</si>
  <si>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</si>
  <si>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</si>
  <si>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</si>
  <si>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</si>
  <si>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</si>
  <si>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</si>
  <si>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</si>
  <si>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</si>
  <si>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</si>
  <si>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</si>
  <si>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</si>
  <si>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</si>
  <si>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</si>
  <si>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</si>
  <si>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</si>
  <si>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</si>
  <si>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</si>
  <si>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</si>
  <si>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</si>
  <si>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</si>
  <si>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</si>
  <si>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</si>
  <si>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</si>
  <si>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</si>
  <si>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</si>
  <si>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</si>
  <si>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</si>
  <si>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</si>
  <si>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</si>
  <si>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</si>
  <si>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</si>
  <si>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</si>
  <si>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</si>
  <si>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</si>
  <si>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</si>
  <si>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</si>
  <si>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</si>
  <si>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</si>
  <si>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</si>
  <si>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</si>
  <si>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</si>
  <si>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</si>
  <si>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</si>
  <si>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</si>
  <si>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</si>
  <si>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</si>
  <si>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</si>
  <si>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</si>
  <si>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</si>
  <si>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</si>
  <si>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</si>
  <si>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</si>
  <si>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</si>
  <si>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</si>
  <si>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</si>
  <si>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</si>
  <si>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</si>
  <si>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</si>
  <si>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</si>
  <si>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</si>
  <si>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</si>
  <si>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</si>
  <si>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</si>
  <si>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</si>
  <si>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</si>
  <si>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</si>
  <si>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</si>
  <si>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</si>
  <si>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</si>
  <si>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</si>
  <si>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</si>
  <si>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</si>
  <si>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</si>
  <si>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</si>
  <si>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</si>
  <si>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</si>
  <si>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</si>
  <si>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</si>
  <si>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</si>
  <si>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</si>
  <si>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</si>
  <si>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</si>
  <si>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</si>
  <si>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</si>
  <si>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</si>
  <si>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</si>
  <si>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</si>
  <si>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</si>
  <si>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</si>
  <si>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</si>
  <si>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</si>
  <si>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</si>
  <si>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</si>
  <si>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</si>
  <si>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</si>
  <si>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</si>
  <si>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</si>
  <si>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</si>
  <si>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</si>
  <si>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</si>
  <si>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</si>
  <si>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</si>
  <si>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</si>
  <si>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</si>
  <si>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</si>
  <si>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</si>
  <si>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</si>
  <si>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</si>
  <si>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</si>
  <si>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</si>
  <si>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</si>
  <si>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</si>
  <si>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</si>
  <si>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</si>
  <si>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</si>
  <si>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</si>
  <si>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</si>
  <si>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</si>
  <si>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</si>
  <si>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</si>
  <si>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</si>
  <si>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</si>
  <si>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</si>
  <si>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</si>
  <si>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</si>
  <si>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</si>
  <si>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</si>
  <si>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</si>
  <si>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</si>
  <si>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</si>
  <si>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</si>
  <si>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</si>
  <si>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</si>
  <si>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</si>
  <si>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</si>
  <si>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</si>
  <si>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</si>
  <si>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</si>
  <si>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</si>
  <si>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</si>
  <si>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</si>
  <si>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</si>
  <si>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</si>
  <si>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</si>
  <si>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</si>
  <si>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</si>
  <si>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</si>
  <si>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</si>
  <si>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</si>
  <si>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</si>
  <si>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</si>
  <si>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</si>
  <si>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</si>
  <si>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</si>
  <si>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</si>
  <si>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</si>
  <si>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</si>
  <si>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</si>
  <si>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</si>
  <si>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</si>
  <si>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</si>
  <si>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</si>
  <si>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</si>
  <si>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</si>
  <si>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</si>
  <si>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</si>
  <si>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</si>
  <si>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</si>
  <si>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</si>
  <si>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</si>
  <si>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</si>
  <si>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</si>
  <si>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</si>
  <si>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</si>
  <si>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</si>
  <si>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</si>
  <si>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</si>
  <si>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</si>
  <si>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</si>
  <si>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</si>
  <si>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</si>
  <si>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</si>
  <si>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</si>
  <si>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</si>
  <si>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</si>
  <si>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</si>
  <si>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</si>
  <si>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</si>
  <si>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</si>
  <si>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</si>
  <si>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</si>
  <si>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</si>
  <si>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</si>
  <si>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</si>
  <si>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</si>
  <si>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</si>
  <si>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</si>
  <si>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</si>
  <si>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</si>
  <si>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</si>
  <si>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</si>
  <si>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</si>
  <si>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</si>
  <si>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</si>
  <si>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</si>
  <si>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</si>
  <si>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</si>
  <si>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</si>
  <si>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</si>
  <si>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</si>
  <si>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</si>
  <si>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</si>
  <si>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</si>
  <si>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</si>
  <si>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</si>
  <si>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</si>
  <si>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</si>
  <si>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</si>
  <si>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</si>
  <si>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</si>
  <si>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</si>
  <si>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</si>
  <si>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</si>
  <si>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</si>
  <si>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</si>
  <si>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</si>
  <si>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</si>
  <si>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</si>
  <si>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</si>
  <si>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</si>
  <si>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</si>
  <si>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</si>
  <si>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</si>
  <si>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</si>
  <si>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</si>
  <si>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</si>
  <si>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</si>
  <si>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</si>
  <si>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</si>
  <si>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</si>
  <si>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</si>
  <si>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</si>
  <si>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</si>
  <si>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</si>
  <si>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</si>
  <si>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</si>
  <si>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</si>
  <si>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</si>
  <si>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</si>
  <si>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</si>
  <si>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</si>
  <si>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</si>
  <si>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</si>
  <si>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</si>
  <si>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</si>
  <si>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</si>
  <si>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</si>
  <si>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</si>
  <si>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</si>
  <si>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</si>
  <si>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</si>
  <si>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</si>
  <si>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</si>
  <si>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</si>
  <si>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</si>
  <si>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</si>
  <si>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</si>
  <si>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</si>
  <si>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</si>
  <si>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</si>
  <si>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</si>
  <si>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</si>
  <si>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</si>
  <si>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</si>
  <si>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</si>
  <si>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</si>
  <si>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</si>
  <si>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</si>
  <si>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</si>
  <si>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</si>
  <si>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</si>
  <si>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</si>
  <si>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</si>
  <si>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</si>
  <si>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</si>
  <si>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</si>
  <si>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</si>
  <si>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</si>
  <si>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</si>
  <si>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</si>
  <si>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</si>
  <si>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</si>
  <si>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</si>
  <si>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</si>
  <si>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</si>
  <si>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</si>
  <si>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</si>
  <si>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</si>
  <si>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</si>
  <si>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</si>
  <si>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</si>
  <si>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</si>
  <si>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</si>
  <si>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</si>
  <si>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</si>
  <si>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</si>
  <si>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</si>
  <si>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</si>
  <si>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</si>
  <si>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</si>
  <si>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</si>
  <si>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</si>
  <si>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</si>
  <si>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</si>
  <si>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</si>
  <si>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</si>
  <si>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</si>
  <si>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</si>
  <si>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</si>
  <si>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</si>
  <si>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</si>
  <si>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</si>
  <si>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</si>
  <si>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</si>
  <si>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</si>
  <si>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</si>
  <si>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</si>
  <si>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</si>
  <si>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</si>
  <si>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</si>
  <si>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</si>
  <si>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</si>
  <si>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</si>
  <si>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</si>
  <si>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</si>
  <si>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</si>
  <si>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</si>
  <si>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</si>
  <si>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</si>
  <si>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</si>
  <si>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</si>
  <si>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</si>
  <si>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</si>
  <si>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</si>
  <si>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</si>
  <si>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</si>
  <si>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</si>
  <si>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</si>
  <si>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</si>
  <si>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</si>
  <si>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</si>
  <si>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</si>
  <si>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</si>
  <si>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</si>
  <si>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</si>
  <si>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</si>
  <si>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</si>
  <si>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</si>
  <si>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</si>
  <si>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</si>
  <si>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</si>
  <si>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</si>
  <si>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</si>
  <si>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</si>
  <si>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</si>
  <si>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</si>
  <si>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</si>
  <si>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</si>
  <si>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</si>
  <si>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</si>
  <si>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</si>
  <si>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</si>
  <si>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</si>
  <si>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</si>
  <si>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</si>
  <si>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</si>
  <si>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</si>
  <si>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</si>
  <si>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</si>
  <si>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</si>
  <si>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</si>
  <si>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</si>
  <si>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</si>
  <si>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</si>
  <si>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</si>
  <si>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</si>
  <si>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</si>
  <si>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</si>
  <si>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</si>
  <si>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</si>
  <si>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</si>
  <si>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</si>
  <si>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</si>
  <si>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</si>
  <si>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</si>
  <si>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</si>
  <si>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</si>
  <si>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</si>
  <si>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</si>
  <si>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</si>
  <si>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</si>
  <si>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</si>
  <si>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</si>
  <si>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</si>
  <si>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</si>
  <si>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</si>
  <si>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</si>
  <si>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</si>
  <si>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</si>
  <si>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</si>
  <si>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</si>
  <si>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</si>
  <si>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</si>
  <si>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</si>
  <si>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</si>
  <si>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</si>
  <si>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</si>
  <si>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</si>
  <si>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</si>
  <si>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</si>
  <si>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</si>
  <si>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</si>
  <si>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</si>
  <si>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</si>
  <si>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</si>
  <si>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</si>
  <si>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</si>
  <si>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</si>
  <si>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</si>
  <si>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</si>
  <si>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</si>
  <si>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</si>
  <si>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</si>
  <si>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</si>
  <si>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</si>
  <si>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</si>
  <si>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</si>
  <si>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</si>
  <si>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</si>
  <si>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</si>
  <si>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</si>
  <si>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</si>
  <si>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</si>
  <si>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</si>
  <si>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</si>
  <si>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</si>
  <si>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</si>
  <si>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</si>
  <si>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</si>
  <si>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</si>
  <si>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</si>
  <si>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</si>
  <si>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</si>
  <si>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</si>
  <si>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</si>
  <si>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</si>
  <si>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</si>
  <si>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</si>
  <si>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</si>
  <si>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</si>
  <si>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</si>
  <si>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</si>
  <si>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</si>
  <si>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</si>
  <si>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</si>
  <si>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</si>
  <si>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</si>
  <si>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</si>
  <si>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</si>
  <si>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</si>
  <si>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</si>
  <si>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</si>
  <si>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</si>
  <si>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</si>
  <si>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</si>
  <si>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</si>
  <si>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</si>
  <si>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</si>
  <si>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</si>
  <si>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</si>
  <si>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</si>
  <si>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</si>
  <si>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</si>
  <si>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</si>
  <si>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</si>
  <si>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</si>
  <si>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</si>
  <si>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</si>
  <si>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</si>
  <si>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</si>
  <si>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</si>
  <si>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</si>
  <si>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</si>
  <si>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</si>
  <si>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</si>
  <si>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</si>
  <si>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</si>
  <si>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</si>
  <si>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</si>
  <si>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</si>
  <si>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</si>
  <si>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</si>
  <si>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</si>
  <si>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</si>
  <si>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</si>
  <si>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</si>
  <si>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</si>
  <si>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</si>
  <si>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</si>
  <si>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</si>
  <si>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</si>
  <si>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</si>
  <si>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</si>
  <si>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</si>
  <si>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</si>
  <si>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</si>
  <si>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</si>
  <si>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</si>
  <si>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</si>
  <si>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</si>
  <si>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</si>
  <si>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</si>
  <si>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</si>
  <si>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</si>
  <si>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</si>
  <si>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</si>
  <si>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</si>
  <si>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</si>
  <si>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</si>
  <si>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</si>
  <si>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</si>
  <si>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</si>
  <si>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</si>
  <si>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</si>
  <si>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</si>
  <si>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</si>
  <si>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</si>
  <si>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</si>
  <si>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</si>
  <si>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</si>
  <si>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</si>
  <si>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</si>
  <si>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</si>
  <si>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</si>
  <si>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</si>
  <si>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</si>
  <si>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</si>
  <si>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</si>
  <si>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</si>
  <si>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</si>
  <si>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</si>
  <si>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</si>
  <si>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</si>
  <si>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</si>
  <si>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</si>
  <si>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</si>
  <si>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</si>
  <si>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</si>
  <si>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</si>
  <si>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</si>
  <si>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</si>
  <si>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</si>
  <si>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</si>
  <si>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</si>
  <si>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</si>
  <si>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</si>
  <si>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</si>
  <si>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</si>
  <si>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</si>
  <si>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</si>
  <si>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</si>
  <si>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</si>
  <si>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</si>
  <si>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</si>
  <si>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</si>
  <si>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</si>
  <si>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</si>
  <si>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</si>
  <si>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</si>
  <si>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</si>
  <si>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</si>
  <si>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</si>
  <si>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</si>
  <si>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</si>
  <si>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</si>
  <si>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</si>
  <si>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</si>
  <si>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</si>
  <si>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</si>
  <si>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</si>
  <si>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</si>
  <si>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</si>
  <si>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</si>
  <si>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</si>
  <si>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</si>
  <si>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</si>
  <si>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</si>
  <si>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</si>
  <si>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</si>
  <si>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</si>
  <si>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</si>
  <si>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</si>
  <si>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</si>
  <si>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</si>
  <si>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</si>
  <si>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</si>
  <si>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</si>
  <si>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</si>
  <si>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</si>
  <si>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</si>
  <si>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</si>
  <si>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</si>
  <si>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</si>
  <si>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</si>
  <si>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</si>
  <si>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</si>
  <si>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</si>
  <si>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</si>
  <si>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</si>
  <si>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</si>
  <si>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</si>
  <si>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</si>
  <si>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</si>
  <si>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</si>
  <si>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</si>
  <si>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</si>
  <si>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</si>
  <si>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</si>
  <si>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</si>
  <si>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</si>
  <si>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</si>
  <si>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</si>
  <si>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</si>
  <si>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</si>
  <si>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</si>
  <si>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</si>
  <si>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</si>
  <si>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</si>
  <si>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</si>
  <si>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</si>
  <si>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</si>
  <si>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</si>
  <si>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</si>
  <si>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</si>
  <si>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</si>
  <si>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</si>
  <si>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</si>
  <si>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</si>
  <si>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</si>
  <si>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</si>
  <si>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</si>
  <si>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</si>
  <si>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</si>
  <si>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</si>
  <si>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</si>
  <si>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</si>
  <si>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</si>
  <si>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</si>
  <si>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</si>
  <si>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</si>
  <si>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</si>
  <si>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</si>
  <si>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</si>
  <si>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</si>
  <si>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</si>
  <si>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</si>
  <si>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</si>
  <si>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</si>
  <si>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</si>
  <si>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</si>
  <si>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</si>
  <si>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</si>
  <si>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</si>
  <si>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</si>
  <si>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</si>
  <si>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</si>
  <si>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</si>
  <si>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</si>
  <si>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</si>
  <si>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</si>
  <si>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</si>
  <si>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</si>
  <si>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</si>
  <si>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</si>
  <si>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</si>
  <si>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</si>
  <si>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</si>
  <si>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</si>
  <si>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</si>
  <si>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</si>
  <si>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</si>
  <si>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</si>
  <si>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</si>
  <si>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</si>
  <si>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</si>
  <si>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</si>
  <si>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</si>
  <si>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</si>
  <si>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</si>
  <si>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</si>
  <si>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</si>
  <si>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</si>
  <si>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</si>
  <si>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</si>
  <si>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</si>
  <si>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</si>
  <si>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</si>
  <si>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</si>
  <si>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</si>
  <si>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</si>
  <si>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</si>
  <si>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</si>
  <si>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</si>
  <si>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</si>
  <si>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</si>
  <si>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</si>
  <si>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</si>
  <si>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</si>
  <si>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</si>
  <si>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</si>
  <si>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</si>
  <si>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</si>
  <si>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</si>
  <si>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</si>
  <si>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</si>
  <si>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</si>
  <si>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</si>
  <si>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</si>
  <si>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</si>
  <si>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</si>
  <si>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</si>
  <si>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</si>
  <si>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</si>
  <si>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</si>
  <si>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</si>
  <si>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</si>
  <si>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</si>
  <si>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</si>
  <si>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</si>
  <si>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</si>
  <si>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</si>
  <si>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</si>
  <si>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</si>
  <si>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</si>
  <si>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</si>
  <si>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</si>
  <si>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</si>
  <si>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</si>
  <si>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</si>
  <si>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</si>
  <si>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</si>
  <si>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</si>
  <si>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</si>
  <si>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</si>
  <si>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</si>
  <si>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</si>
  <si>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</si>
  <si>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</si>
  <si>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</si>
  <si>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</si>
  <si>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</si>
  <si>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</si>
  <si>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</si>
  <si>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</si>
  <si>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</si>
  <si>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</si>
  <si>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</si>
  <si>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</si>
  <si>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</si>
  <si>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</si>
  <si>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</si>
  <si>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</si>
  <si>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</si>
  <si>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</si>
  <si>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</si>
  <si>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</si>
  <si>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</si>
  <si>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</si>
  <si>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</si>
  <si>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</si>
  <si>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</si>
  <si>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</si>
  <si>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</si>
  <si>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</si>
  <si>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</si>
  <si>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</si>
  <si>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</si>
  <si>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</si>
  <si>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</si>
  <si>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</si>
  <si>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</si>
  <si>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</si>
  <si>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</si>
  <si>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</si>
  <si>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</si>
  <si>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</si>
  <si>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</si>
  <si>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</si>
  <si>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</si>
  <si>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</si>
  <si>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</si>
  <si>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</si>
  <si>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</si>
  <si>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</si>
  <si>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</si>
  <si>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</si>
  <si>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</si>
  <si>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</si>
  <si>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</si>
  <si>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</si>
  <si>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</si>
  <si>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</si>
  <si>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</si>
  <si>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</si>
  <si>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</si>
  <si>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</si>
  <si>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</si>
  <si>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</si>
  <si>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</si>
  <si>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</si>
  <si>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</si>
  <si>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</si>
  <si>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</si>
  <si>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</si>
  <si>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</si>
  <si>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</si>
  <si>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</si>
  <si>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</si>
  <si>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</si>
  <si>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</si>
  <si>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</si>
  <si>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</si>
  <si>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</si>
  <si>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</si>
  <si>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</si>
  <si>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</si>
  <si>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</si>
  <si>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</si>
  <si>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</si>
  <si>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</si>
  <si>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</si>
  <si>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</si>
  <si>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</si>
  <si>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</si>
  <si>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</si>
  <si>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</si>
  <si>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</si>
  <si>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</si>
  <si>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</si>
  <si>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</si>
  <si>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</si>
  <si>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</si>
  <si>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</si>
  <si>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</si>
  <si>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</si>
  <si>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</si>
  <si>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</si>
  <si>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</si>
  <si>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</si>
  <si>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</si>
  <si>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</si>
  <si>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</si>
  <si>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</si>
  <si>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</si>
  <si>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</si>
  <si>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</si>
  <si>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</si>
  <si>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</si>
  <si>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</si>
  <si>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</si>
  <si>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</si>
  <si>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</si>
  <si>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</si>
  <si>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</si>
  <si>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</si>
  <si>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</si>
  <si>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</si>
  <si>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</si>
  <si>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</si>
  <si>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</si>
  <si>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</si>
  <si>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</si>
  <si>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</si>
  <si>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</si>
  <si>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</si>
  <si>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</si>
  <si>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</si>
  <si>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</si>
  <si>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</si>
  <si>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</si>
  <si>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</si>
  <si>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</si>
  <si>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</si>
  <si>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</si>
  <si>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</si>
  <si>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</si>
  <si>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</si>
  <si>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</si>
  <si>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</si>
  <si>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</si>
  <si>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</si>
  <si>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</si>
  <si>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</si>
  <si>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</si>
  <si>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</si>
  <si>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</si>
  <si>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</si>
  <si>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</si>
  <si>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</si>
  <si>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</si>
  <si>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</si>
  <si>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</si>
  <si>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</si>
  <si>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</si>
  <si>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</si>
  <si>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</si>
  <si>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</si>
  <si>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</si>
  <si>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</si>
  <si>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</si>
  <si>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</si>
  <si>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</si>
  <si>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</si>
  <si>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</si>
  <si>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</si>
  <si>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</si>
  <si>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</si>
  <si>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</si>
  <si>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</si>
  <si>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</si>
  <si>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</si>
  <si>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</si>
  <si>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</si>
  <si>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</si>
  <si>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</si>
  <si>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</si>
  <si>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</si>
  <si>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</si>
  <si>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</si>
  <si>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</si>
  <si>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</si>
  <si>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</si>
  <si>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</si>
  <si>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</si>
  <si>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</si>
  <si>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</si>
  <si>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</si>
  <si>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</si>
  <si>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</si>
  <si>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</si>
  <si>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</si>
  <si>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</si>
  <si>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</si>
  <si>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</si>
  <si>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</si>
  <si>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</si>
  <si>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</si>
  <si>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</si>
  <si>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</si>
  <si>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</si>
  <si>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</si>
  <si>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</si>
  <si>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</si>
  <si>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</si>
  <si>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</si>
  <si>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</si>
  <si>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</si>
  <si>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</si>
  <si>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</si>
  <si>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</si>
  <si>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</si>
  <si>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</si>
  <si>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</si>
  <si>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</si>
  <si>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</si>
  <si>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</si>
  <si>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</si>
  <si>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</si>
  <si>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</si>
  <si>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</si>
  <si>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</si>
  <si>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</si>
  <si>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</si>
  <si>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</si>
  <si>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</si>
  <si>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</si>
  <si>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</si>
  <si>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</si>
  <si>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</si>
  <si>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</si>
  <si>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</si>
  <si>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</si>
  <si>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</si>
  <si>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</si>
  <si>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</si>
  <si>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</si>
  <si>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</si>
  <si>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</si>
  <si>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</si>
  <si>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</si>
  <si>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</si>
  <si>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</si>
  <si>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</si>
  <si>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</si>
  <si>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</si>
  <si>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</si>
  <si>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</si>
  <si>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</si>
  <si>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</si>
  <si>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</si>
  <si>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</si>
  <si>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</si>
  <si>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</si>
  <si>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</si>
  <si>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</si>
  <si>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</si>
  <si>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</si>
  <si>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</si>
  <si>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</si>
  <si>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</si>
  <si>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</si>
  <si>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</si>
  <si>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</si>
  <si>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</si>
  <si>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</si>
  <si>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</si>
  <si>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</si>
  <si>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</si>
  <si>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</si>
  <si>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</si>
  <si>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</si>
  <si>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</si>
  <si>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</si>
  <si>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</si>
  <si>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</si>
  <si>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</si>
  <si>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</si>
  <si>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</si>
  <si>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</si>
  <si>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</si>
  <si>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</si>
  <si>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</si>
  <si>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</si>
  <si>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</si>
  <si>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</si>
  <si>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</si>
  <si>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</si>
  <si>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</si>
  <si>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</si>
  <si>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</si>
  <si>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</si>
  <si>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</si>
  <si>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</si>
  <si>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</si>
  <si>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</si>
  <si>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</si>
  <si>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</si>
  <si>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</si>
  <si>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</si>
  <si>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</si>
  <si>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</si>
  <si>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</si>
  <si>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</si>
  <si>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</si>
  <si>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</si>
  <si>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</si>
  <si>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</si>
  <si>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</si>
  <si>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</si>
  <si>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</si>
  <si>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</si>
  <si>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</si>
  <si>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</si>
  <si>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</si>
  <si>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</si>
  <si>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</si>
  <si>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</si>
  <si>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</si>
  <si>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</si>
  <si>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</si>
  <si>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</si>
  <si>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</si>
  <si>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</si>
  <si>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</si>
  <si>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</si>
  <si>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</si>
  <si>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</si>
  <si>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</si>
  <si>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</si>
  <si>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</si>
  <si>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</si>
  <si>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</si>
  <si>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</si>
  <si>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</si>
  <si>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</si>
  <si>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</si>
  <si>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</si>
  <si>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</si>
  <si>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</si>
  <si>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</si>
  <si>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</si>
  <si>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</si>
  <si>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</si>
  <si>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</si>
  <si>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</si>
  <si>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</si>
  <si>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</si>
  <si>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</si>
  <si>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</si>
  <si>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</si>
  <si>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</si>
  <si>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</si>
  <si>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</si>
  <si>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</si>
  <si>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</si>
  <si>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</si>
  <si>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</si>
  <si>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</si>
  <si>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</si>
  <si>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</si>
  <si>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</si>
  <si>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</si>
  <si>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</si>
  <si>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</si>
  <si>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</si>
  <si>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</si>
  <si>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</si>
  <si>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</si>
  <si>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</si>
  <si>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</si>
  <si>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</si>
  <si>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</si>
  <si>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</si>
  <si>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</si>
  <si>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</si>
  <si>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</si>
  <si>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</si>
  <si>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</si>
  <si>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</si>
  <si>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</si>
  <si>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</si>
  <si>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</si>
  <si>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</si>
  <si>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</si>
  <si>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</si>
  <si>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</si>
  <si>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</si>
  <si>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</si>
  <si>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</si>
  <si>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</si>
  <si>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</si>
  <si>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</si>
  <si>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</si>
  <si>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</si>
  <si>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</si>
  <si>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</si>
  <si>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</si>
  <si>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</si>
  <si>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</si>
  <si>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</si>
  <si>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</si>
  <si>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</si>
  <si>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</si>
  <si>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</si>
  <si>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</si>
  <si>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</si>
  <si>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</si>
  <si>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</si>
  <si>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</si>
  <si>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</si>
  <si>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</si>
  <si>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</si>
  <si>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</si>
  <si>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</si>
  <si>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</si>
  <si>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</si>
  <si>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</si>
  <si>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</si>
  <si>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</si>
  <si>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</si>
  <si>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</si>
  <si>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</si>
  <si>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</si>
  <si>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</si>
  <si>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</si>
  <si>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</si>
  <si>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</si>
  <si>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</si>
  <si>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</si>
  <si>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</si>
  <si>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</si>
  <si>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</si>
  <si>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</si>
  <si>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</si>
  <si>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</si>
  <si>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</si>
  <si>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</si>
  <si>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</si>
  <si>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</si>
  <si>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</si>
  <si>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</si>
  <si>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</si>
  <si>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</si>
  <si>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</si>
  <si>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</si>
  <si>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</si>
  <si>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</si>
  <si>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</si>
  <si>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</si>
  <si>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</si>
  <si>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</si>
  <si>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</si>
  <si>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</si>
  <si>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</si>
  <si>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</si>
  <si>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</si>
  <si>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</si>
  <si>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</si>
  <si>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</si>
  <si>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</si>
  <si>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</si>
  <si>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</si>
  <si>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</si>
  <si>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</si>
  <si>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</si>
  <si>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</si>
  <si>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</si>
  <si>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</si>
  <si>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</si>
  <si>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</si>
  <si>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</si>
  <si>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</si>
  <si>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</si>
  <si>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</si>
  <si>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</si>
  <si>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</si>
  <si>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</si>
  <si>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</si>
  <si>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</si>
  <si>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</si>
  <si>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</si>
  <si>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</si>
  <si>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</si>
  <si>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</si>
  <si>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</si>
  <si>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</si>
  <si>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</si>
  <si>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</si>
  <si>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</si>
  <si>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</si>
  <si>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</si>
  <si>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</si>
  <si>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</si>
  <si>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</si>
  <si>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</si>
  <si>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</si>
  <si>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</si>
  <si>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</si>
  <si>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</si>
  <si>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</si>
  <si>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</si>
  <si>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</si>
  <si>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</si>
  <si>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</si>
  <si>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</si>
  <si>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</si>
  <si>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</si>
  <si>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</si>
  <si>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</si>
  <si>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</si>
  <si>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</si>
  <si>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</si>
  <si>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</si>
  <si>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</si>
  <si>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</si>
  <si>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</si>
  <si>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</si>
  <si>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</si>
  <si>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</si>
  <si>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</si>
  <si>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</si>
  <si>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</si>
  <si>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</si>
  <si>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</si>
  <si>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</si>
  <si>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</si>
  <si>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</si>
  <si>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</si>
  <si>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</si>
  <si>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</si>
  <si>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</si>
  <si>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</si>
  <si>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</si>
  <si>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</si>
  <si>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</si>
  <si>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</si>
  <si>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</si>
  <si>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</si>
  <si>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</si>
  <si>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</si>
  <si>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</si>
  <si>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</si>
  <si>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</si>
  <si>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</si>
  <si>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</si>
  <si>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</si>
  <si>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</si>
  <si>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</si>
  <si>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</si>
  <si>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</si>
  <si>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</si>
  <si>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</si>
  <si>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</si>
  <si>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</si>
  <si>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</si>
  <si>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</si>
  <si>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</si>
  <si>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</si>
  <si>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</si>
  <si>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</si>
  <si>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</si>
  <si>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</si>
  <si>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</si>
  <si>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</si>
  <si>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</si>
  <si>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</si>
  <si>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</si>
  <si>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</si>
  <si>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</si>
  <si>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</si>
  <si>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</si>
  <si>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</si>
  <si>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</si>
  <si>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</si>
  <si>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</si>
  <si>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</si>
  <si>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</si>
  <si>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</si>
  <si>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</si>
  <si>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</si>
  <si>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</si>
  <si>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</si>
  <si>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</si>
  <si>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</si>
  <si>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</si>
  <si>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</si>
  <si>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</si>
  <si>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</si>
  <si>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</si>
  <si>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</si>
  <si>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</si>
  <si>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</si>
  <si>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</si>
  <si>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</si>
  <si>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</si>
  <si>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</si>
  <si>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</si>
  <si>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</si>
  <si>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</si>
  <si>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</si>
  <si>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</si>
  <si>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</si>
  <si>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</si>
  <si>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</si>
  <si>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</si>
  <si>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</si>
  <si>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</si>
  <si>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</si>
  <si>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</si>
  <si>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</si>
  <si>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</si>
  <si>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</si>
  <si>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</si>
  <si>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</si>
  <si>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</si>
  <si>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</si>
  <si>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</si>
  <si>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</si>
  <si>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</si>
  <si>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</si>
  <si>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</si>
  <si>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</si>
  <si>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</si>
  <si>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</si>
  <si>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</si>
  <si>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</si>
  <si>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</si>
  <si>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</si>
  <si>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</si>
  <si>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</si>
  <si>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</si>
  <si>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</si>
  <si>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</si>
  <si>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</si>
  <si>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</si>
  <si>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</si>
  <si>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</si>
  <si>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</si>
  <si>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</si>
  <si>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</si>
  <si>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</si>
  <si>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</si>
  <si>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</si>
  <si>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</si>
  <si>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</si>
  <si>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</si>
  <si>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</si>
  <si>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</si>
  <si>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</si>
  <si>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</si>
  <si>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</si>
  <si>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</si>
  <si>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</si>
  <si>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</si>
  <si>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</si>
  <si>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</si>
  <si>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</si>
  <si>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</si>
  <si>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</si>
  <si>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</si>
  <si>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</si>
  <si>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</si>
  <si>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</si>
  <si>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</si>
  <si>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</si>
  <si>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</si>
  <si>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</si>
  <si>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</si>
  <si>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</si>
  <si>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</si>
  <si>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</si>
  <si>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</si>
  <si>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</si>
  <si>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</si>
  <si>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</si>
  <si>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</si>
  <si>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</si>
  <si>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</si>
  <si>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</si>
  <si>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</si>
  <si>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</si>
  <si>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</si>
  <si>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</si>
  <si>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</si>
  <si>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</si>
  <si>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</si>
  <si>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</si>
  <si>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</si>
  <si>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</si>
  <si>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</si>
  <si>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</si>
  <si>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</si>
  <si>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</si>
  <si>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</si>
  <si>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</si>
  <si>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</si>
  <si>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</si>
  <si>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</si>
  <si>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</si>
  <si>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</si>
  <si>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</si>
  <si>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</si>
  <si>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</si>
  <si>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</si>
  <si>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</si>
  <si>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</si>
  <si>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</si>
  <si>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</si>
  <si>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</si>
  <si>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</si>
  <si>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</si>
  <si>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</si>
  <si>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</si>
  <si>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</si>
  <si>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</si>
  <si>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</si>
  <si>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</si>
  <si>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</si>
  <si>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</si>
  <si>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</si>
  <si>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</si>
  <si>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</si>
  <si>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</si>
  <si>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</si>
  <si>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</si>
  <si>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</si>
  <si>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</si>
  <si>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</si>
  <si>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</si>
  <si>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</si>
  <si>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</si>
  <si>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</si>
  <si>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</si>
  <si>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</si>
  <si>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</si>
  <si>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</si>
  <si>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</si>
  <si>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</si>
  <si>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</si>
  <si>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</si>
  <si>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</si>
  <si>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</si>
  <si>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</si>
  <si>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</si>
  <si>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</si>
  <si>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</si>
  <si>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</si>
  <si>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</si>
  <si>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</si>
  <si>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</si>
  <si>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</si>
  <si>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</si>
  <si>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</si>
  <si>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</si>
  <si>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</si>
  <si>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</si>
  <si>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</si>
  <si>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</si>
  <si>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</si>
  <si>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</si>
  <si>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</si>
  <si>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</si>
  <si>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</si>
  <si>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</si>
  <si>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</si>
  <si>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</si>
  <si>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</si>
  <si>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</si>
  <si>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</si>
  <si>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</si>
  <si>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</si>
  <si>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</si>
  <si>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</si>
  <si>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</si>
  <si>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</si>
  <si>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</si>
  <si>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</si>
  <si>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</si>
  <si>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</si>
  <si>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</si>
  <si>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</si>
  <si>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</si>
  <si>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</si>
  <si>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</si>
  <si>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</si>
  <si>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</si>
  <si>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</si>
  <si>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</si>
  <si>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</si>
  <si>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</si>
  <si>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</si>
  <si>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</si>
  <si>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</si>
  <si>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</si>
  <si>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</si>
  <si>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</si>
  <si>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</si>
  <si>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</si>
  <si>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</si>
  <si>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</si>
  <si>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</si>
  <si>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</si>
  <si>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</si>
  <si>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</si>
  <si>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</si>
  <si>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</si>
  <si>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</si>
  <si>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</si>
  <si>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</si>
  <si>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</si>
  <si>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</si>
  <si>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</si>
  <si>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</si>
  <si>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</si>
  <si>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</si>
  <si>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</si>
  <si>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</si>
  <si>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</si>
  <si>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</si>
  <si>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</si>
  <si>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</si>
  <si>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</si>
  <si>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</si>
  <si>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</si>
  <si>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</si>
  <si>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</si>
  <si>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</si>
  <si>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</si>
  <si>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</si>
  <si>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</si>
  <si>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</si>
  <si>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</si>
  <si>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</si>
  <si>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</si>
  <si>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</si>
  <si>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</si>
  <si>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</si>
  <si>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</si>
  <si>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</si>
  <si>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</si>
  <si>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</si>
  <si>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</si>
  <si>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</si>
  <si>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</si>
  <si>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</si>
  <si>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</si>
  <si>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</si>
  <si>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</si>
  <si>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</si>
  <si>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</si>
  <si>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</si>
  <si>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</si>
  <si>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</si>
  <si>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</si>
  <si>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</si>
  <si>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</si>
  <si>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</si>
  <si>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</si>
  <si>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</si>
  <si>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</si>
  <si>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</si>
  <si>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</si>
  <si>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</si>
  <si>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</si>
  <si>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</si>
  <si>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</si>
  <si>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</si>
  <si>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</si>
  <si>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</si>
  <si>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</si>
  <si>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</si>
  <si>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</si>
  <si>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</si>
  <si>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</si>
  <si>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</si>
  <si>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</si>
  <si>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</si>
  <si>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</si>
  <si>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</si>
  <si>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</si>
  <si>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</si>
  <si>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</si>
  <si>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</si>
  <si>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</si>
  <si>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</si>
  <si>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</si>
  <si>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</si>
  <si>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</si>
  <si>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</si>
  <si>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</si>
  <si>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</si>
  <si>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</si>
  <si>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</si>
  <si>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</si>
  <si>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</si>
  <si>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</si>
  <si>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</si>
  <si>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</si>
  <si>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</si>
  <si>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</si>
  <si>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</si>
  <si>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</si>
  <si>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</si>
  <si>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</si>
  <si>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</si>
  <si>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</si>
  <si>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</si>
  <si>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</si>
  <si>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</si>
  <si>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</si>
  <si>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</si>
  <si>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</si>
  <si>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</si>
  <si>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</si>
  <si>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</si>
  <si>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</si>
  <si>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</si>
  <si>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</si>
  <si>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</si>
  <si>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</si>
  <si>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</si>
  <si>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</si>
  <si>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</si>
  <si>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</si>
  <si>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</si>
  <si>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</si>
  <si>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</si>
  <si>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</si>
  <si>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</si>
  <si>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</si>
  <si>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</si>
  <si>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</si>
  <si>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</si>
  <si>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</si>
  <si>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</si>
  <si>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</si>
  <si>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</si>
  <si>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</si>
  <si>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</si>
  <si>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</si>
  <si>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</si>
  <si>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</si>
  <si>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</si>
  <si>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</si>
  <si>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</si>
  <si>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</si>
  <si>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</si>
  <si>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</si>
  <si>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</si>
  <si>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</si>
  <si>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</si>
  <si>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</si>
  <si>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</si>
  <si>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</si>
  <si>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</si>
  <si>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</si>
  <si>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</si>
  <si>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</si>
  <si>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</si>
  <si>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</si>
  <si>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</si>
  <si>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</si>
  <si>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</si>
  <si>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</si>
  <si>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</si>
  <si>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</si>
  <si>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</si>
  <si>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</si>
  <si>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</si>
  <si>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</si>
  <si>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</si>
  <si>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</si>
  <si>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</si>
  <si>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</si>
  <si>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</si>
  <si>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</si>
  <si>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</si>
  <si>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</si>
  <si>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</si>
  <si>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</si>
  <si>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</si>
  <si>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</si>
  <si>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</si>
  <si>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</si>
  <si>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</si>
  <si>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</si>
  <si>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</si>
  <si>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</si>
  <si>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</si>
  <si>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</si>
  <si>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</si>
  <si>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</si>
  <si>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</si>
  <si>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</si>
  <si>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</si>
  <si>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</si>
  <si>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</si>
  <si>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</si>
  <si>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</si>
  <si>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</si>
  <si>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</si>
  <si>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</si>
  <si>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</si>
  <si>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</si>
  <si>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</si>
  <si>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</si>
  <si>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</si>
  <si>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</si>
  <si>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</si>
  <si>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</si>
  <si>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</si>
  <si>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</si>
  <si>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</si>
  <si>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</si>
  <si>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</si>
  <si>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</si>
  <si>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</si>
  <si>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</si>
  <si>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</si>
  <si>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</si>
  <si>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</si>
  <si>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</si>
  <si>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</si>
  <si>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</si>
  <si>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</si>
  <si>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</si>
  <si>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</si>
  <si>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</si>
  <si>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</si>
  <si>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</si>
  <si>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</si>
  <si>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</si>
  <si>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</si>
  <si>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</si>
  <si>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</si>
  <si>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</si>
  <si>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</si>
  <si>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</si>
  <si>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</si>
  <si>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</si>
  <si>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</si>
  <si>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</si>
  <si>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</si>
  <si>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</si>
  <si>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</si>
  <si>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</si>
  <si>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</si>
  <si>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</si>
  <si>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</si>
  <si>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</si>
  <si>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</si>
  <si>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</si>
  <si>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</si>
  <si>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</si>
  <si>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</si>
  <si>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</si>
  <si>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</si>
  <si>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</si>
  <si>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</si>
  <si>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</si>
  <si>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</si>
  <si>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</si>
  <si>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</si>
  <si>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</si>
  <si>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</si>
  <si>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</si>
  <si>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</si>
  <si>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</si>
  <si>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</si>
  <si>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</si>
  <si>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</si>
  <si>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</si>
  <si>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</si>
  <si>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</si>
  <si>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</si>
  <si>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</si>
  <si>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</si>
  <si>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</si>
  <si>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</si>
  <si>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</si>
  <si>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</si>
  <si>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</si>
  <si>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</si>
  <si>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</si>
  <si>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</si>
  <si>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</si>
  <si>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</si>
  <si>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</si>
  <si>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</si>
  <si>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</si>
  <si>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</si>
  <si>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</si>
  <si>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</si>
  <si>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</si>
  <si>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</si>
  <si>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</si>
  <si>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</si>
  <si>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</si>
  <si>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</si>
  <si>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</si>
  <si>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</si>
  <si>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</si>
  <si>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</si>
  <si>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</si>
  <si>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</si>
  <si>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</si>
  <si>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</si>
  <si>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</si>
  <si>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</si>
  <si>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</si>
  <si>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</si>
  <si>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</si>
  <si>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</si>
  <si>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</si>
  <si>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</si>
  <si>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</si>
  <si>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</si>
  <si>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</si>
  <si>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</si>
  <si>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</si>
  <si>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</si>
  <si>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</si>
  <si>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</si>
  <si>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</si>
  <si>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</si>
  <si>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</si>
  <si>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</si>
  <si>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</si>
  <si>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</si>
  <si>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</si>
  <si>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</si>
  <si>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</si>
  <si>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</si>
  <si>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</si>
  <si>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</si>
  <si>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</si>
  <si>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</si>
  <si>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</si>
  <si>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</si>
  <si>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</si>
  <si>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</si>
  <si>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</si>
  <si>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</si>
  <si>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</si>
  <si>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</si>
  <si>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</si>
  <si>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</si>
  <si>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</si>
  <si>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</si>
  <si>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</si>
  <si>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</si>
  <si>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</si>
  <si>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</si>
  <si>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</si>
  <si>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</si>
  <si>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</si>
  <si>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</si>
  <si>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</si>
  <si>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</si>
  <si>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</si>
  <si>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</si>
  <si>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</si>
  <si>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</si>
  <si>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</si>
  <si>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</si>
  <si>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</si>
  <si>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</si>
  <si>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</si>
  <si>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</si>
  <si>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</si>
  <si>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</si>
  <si>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</si>
  <si>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</si>
  <si>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</si>
  <si>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</si>
  <si>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</si>
  <si>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</si>
  <si>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</si>
  <si>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</si>
  <si>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</si>
  <si>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</si>
  <si>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</si>
  <si>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</si>
  <si>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</si>
  <si>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</si>
  <si>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</si>
  <si>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</si>
  <si>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</si>
  <si>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</si>
  <si>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</si>
  <si>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</si>
  <si>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</si>
  <si>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</si>
  <si>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</si>
  <si>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</si>
  <si>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</si>
  <si>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</si>
  <si>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</si>
  <si>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</si>
  <si>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</si>
  <si>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</si>
  <si>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</si>
  <si>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</si>
  <si>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</si>
  <si>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</si>
  <si>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</si>
  <si>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</si>
  <si>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</si>
  <si>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</si>
  <si>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</si>
  <si>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</si>
  <si>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</si>
  <si>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</si>
  <si>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</si>
  <si>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</si>
  <si>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</si>
  <si>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</si>
  <si>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</si>
  <si>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</si>
  <si>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</si>
  <si>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</si>
  <si>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</si>
  <si>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</si>
  <si>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</si>
  <si>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</si>
  <si>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</si>
  <si>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</si>
  <si>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</si>
  <si>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</si>
  <si>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</si>
  <si>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</si>
  <si>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</si>
  <si>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</si>
  <si>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</si>
  <si>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</si>
  <si>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</si>
  <si>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</si>
  <si>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</si>
  <si>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</si>
  <si>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</si>
  <si>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</si>
  <si>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</si>
  <si>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</si>
  <si>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</si>
  <si>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</si>
  <si>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</si>
  <si>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</si>
  <si>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</si>
  <si>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</si>
  <si>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</si>
  <si>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</si>
  <si>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</si>
  <si>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</si>
  <si>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</si>
  <si>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</si>
  <si>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</si>
  <si>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</si>
  <si>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</si>
  <si>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</si>
  <si>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</si>
  <si>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</si>
  <si>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</si>
  <si>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</si>
  <si>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</si>
  <si>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</si>
  <si>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</si>
  <si>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</si>
  <si>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</si>
  <si>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</si>
  <si>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</si>
  <si>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</si>
  <si>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</si>
  <si>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</si>
  <si>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</si>
  <si>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</si>
  <si>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</si>
  <si>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</si>
  <si>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</si>
  <si>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</si>
  <si>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</si>
  <si>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</si>
  <si>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</si>
  <si>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</si>
  <si>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</si>
  <si>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</si>
  <si>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</si>
  <si>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</si>
  <si>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</si>
  <si>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</si>
  <si>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</si>
  <si>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</si>
  <si>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</si>
  <si>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</si>
  <si>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</si>
  <si>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</si>
  <si>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</si>
  <si>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</si>
  <si>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</si>
  <si>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</si>
  <si>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</si>
  <si>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</si>
  <si>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</si>
  <si>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</si>
  <si>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</si>
  <si>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</si>
  <si>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</si>
  <si>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</si>
  <si>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</si>
  <si>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</si>
  <si>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</si>
  <si>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</si>
  <si>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</si>
  <si>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</si>
  <si>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</si>
  <si>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</si>
  <si>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</si>
  <si>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</si>
  <si>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</si>
  <si>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</si>
  <si>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</si>
  <si>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</si>
  <si>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</si>
  <si>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</si>
  <si>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</si>
  <si>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</si>
  <si>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</si>
  <si>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</si>
  <si>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</si>
  <si>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</si>
  <si>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</si>
  <si>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</si>
  <si>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</si>
  <si>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</si>
  <si>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</si>
  <si>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</si>
  <si>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</si>
  <si>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</si>
  <si>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</si>
  <si>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</si>
  <si>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</si>
  <si>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</si>
  <si>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</si>
  <si>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</si>
  <si>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</si>
  <si>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</si>
  <si>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</si>
  <si>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</si>
  <si>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</si>
  <si>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</si>
  <si>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</si>
  <si>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</si>
  <si>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</si>
  <si>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</si>
  <si>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</si>
  <si>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</si>
  <si>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</si>
  <si>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</si>
  <si>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</si>
  <si>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</si>
  <si>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</si>
  <si>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</si>
  <si>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</si>
  <si>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</si>
  <si>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</si>
  <si>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</si>
  <si>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</si>
  <si>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</si>
  <si>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</si>
  <si>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</si>
  <si>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</si>
  <si>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</si>
  <si>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</si>
  <si>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</si>
  <si>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</si>
  <si>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</si>
  <si>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</si>
  <si>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</si>
  <si>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</si>
  <si>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</si>
  <si>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</si>
  <si>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</si>
  <si>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</si>
  <si>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</si>
  <si>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</si>
  <si>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</si>
  <si>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</si>
  <si>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</si>
  <si>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</si>
  <si>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</si>
  <si>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</si>
  <si>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</si>
  <si>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</si>
  <si>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</si>
  <si>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</si>
  <si>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</si>
  <si>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</si>
  <si>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</si>
  <si>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</si>
  <si>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</si>
  <si>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</si>
  <si>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</si>
  <si>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</si>
  <si>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</si>
  <si>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</si>
  <si>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</si>
  <si>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</si>
  <si>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</si>
  <si>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</si>
  <si>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</si>
  <si>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</si>
  <si>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</si>
  <si>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</si>
  <si>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</si>
  <si>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</si>
  <si>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</si>
  <si>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</si>
  <si>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</si>
  <si>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</si>
  <si>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</si>
  <si>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</si>
  <si>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</si>
  <si>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</si>
  <si>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</si>
  <si>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</si>
  <si>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</si>
  <si>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</si>
  <si>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</si>
  <si>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</si>
  <si>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</si>
  <si>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</si>
  <si>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</si>
  <si>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</si>
  <si>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</si>
  <si>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</si>
  <si>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</si>
  <si>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</si>
  <si>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</si>
  <si>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</si>
  <si>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</si>
  <si>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</si>
  <si>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</si>
  <si>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</si>
  <si>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</si>
  <si>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</si>
  <si>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</si>
  <si>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</si>
  <si>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</si>
  <si>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</si>
  <si>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</si>
  <si>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</si>
  <si>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</si>
  <si>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</si>
  <si>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</si>
  <si>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</si>
  <si>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</si>
  <si>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</si>
  <si>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</si>
  <si>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</si>
  <si>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</si>
  <si>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</si>
  <si>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</si>
  <si>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</si>
  <si>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</si>
  <si>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</si>
  <si>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</si>
  <si>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</si>
  <si>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</si>
  <si>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</si>
  <si>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</si>
  <si>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</si>
  <si>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</si>
  <si>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</si>
  <si>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</si>
  <si>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</si>
  <si>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</si>
  <si>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</si>
  <si>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</si>
  <si>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</si>
  <si>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</si>
  <si>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</si>
  <si>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</si>
  <si>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</si>
  <si>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</si>
  <si>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</si>
  <si>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</si>
  <si>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</si>
  <si>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</si>
  <si>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</si>
  <si>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</si>
  <si>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</si>
  <si>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</si>
  <si>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</si>
  <si>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</si>
  <si>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</si>
  <si>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</si>
  <si>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</si>
  <si>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</si>
  <si>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</si>
  <si>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</si>
  <si>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</si>
  <si>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</si>
  <si>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</si>
  <si>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</si>
  <si>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</si>
  <si>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</si>
  <si>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</si>
  <si>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</si>
  <si>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</si>
  <si>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</si>
  <si>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</si>
  <si>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</si>
  <si>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</si>
  <si>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</si>
  <si>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</si>
  <si>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</si>
  <si>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</si>
  <si>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</si>
  <si>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</si>
  <si>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</si>
  <si>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</si>
  <si>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</si>
  <si>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</si>
  <si>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</si>
  <si>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</si>
  <si>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</si>
  <si>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</si>
  <si>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</si>
  <si>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</si>
  <si>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</si>
  <si>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</si>
  <si>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</si>
  <si>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</si>
  <si>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</si>
  <si>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</si>
  <si>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</si>
  <si>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</si>
  <si>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</si>
  <si>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</si>
  <si>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</si>
  <si>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</si>
  <si>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</si>
  <si>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</si>
  <si>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</si>
  <si>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</si>
  <si>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</si>
  <si>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</si>
  <si>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</si>
  <si>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</si>
  <si>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</si>
  <si>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</si>
  <si>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</si>
  <si>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</si>
  <si>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</si>
  <si>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</si>
  <si>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</si>
  <si>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</si>
  <si>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</si>
  <si>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</si>
  <si>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</si>
  <si>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</si>
  <si>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</si>
  <si>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</si>
  <si>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</si>
  <si>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</si>
  <si>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</si>
  <si>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</si>
  <si>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</si>
  <si>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</si>
  <si>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</si>
  <si>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</si>
  <si>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</si>
  <si>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</si>
  <si>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</si>
  <si>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</si>
  <si>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</si>
  <si>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</si>
  <si>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</si>
  <si>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</si>
  <si>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</si>
  <si>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</si>
  <si>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</si>
  <si>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</si>
  <si>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</si>
  <si>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</si>
  <si>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</si>
  <si>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</si>
  <si>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</si>
  <si>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</si>
  <si>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</si>
  <si>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</si>
  <si>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</si>
  <si>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</si>
  <si>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</si>
  <si>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</si>
  <si>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</si>
  <si>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</si>
  <si>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</si>
  <si>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</si>
  <si>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</si>
  <si>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</si>
  <si>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</si>
  <si>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</si>
  <si>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</si>
  <si>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</si>
  <si>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</si>
  <si>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</si>
  <si>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</si>
  <si>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</si>
  <si>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</si>
  <si>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</si>
  <si>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</si>
  <si>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</si>
  <si>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</si>
  <si>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</si>
  <si>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</si>
  <si>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</si>
  <si>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</si>
  <si>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</si>
  <si>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</si>
  <si>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</si>
  <si>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</si>
  <si>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</si>
  <si>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</si>
  <si>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</si>
  <si>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</si>
  <si>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</si>
  <si>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</si>
  <si>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</si>
  <si>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</si>
  <si>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</si>
  <si>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</si>
  <si>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</si>
  <si>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</si>
  <si>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</si>
  <si>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</si>
  <si>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</si>
  <si>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</si>
  <si>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</si>
  <si>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</si>
  <si>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</si>
  <si>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</si>
  <si>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</si>
  <si>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</si>
  <si>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</si>
  <si>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</si>
  <si>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</si>
  <si>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</si>
  <si>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</si>
  <si>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</si>
  <si>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</si>
  <si>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</si>
  <si>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</si>
  <si>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</si>
  <si>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</si>
  <si>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</si>
  <si>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</si>
  <si>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</si>
  <si>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</si>
  <si>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</si>
  <si>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</si>
  <si>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</si>
  <si>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</si>
  <si>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</si>
  <si>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</si>
  <si>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</si>
  <si>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</si>
  <si>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</si>
  <si>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</si>
  <si>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</si>
  <si>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</si>
  <si>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</si>
  <si>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</si>
  <si>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</si>
  <si>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</si>
  <si>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</si>
  <si>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</si>
  <si>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</si>
  <si>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</si>
  <si>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</si>
  <si>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</si>
  <si>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</si>
  <si>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</si>
  <si>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</si>
  <si>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</si>
  <si>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</si>
  <si>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</si>
  <si>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</si>
  <si>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</si>
  <si>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</si>
  <si>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</si>
  <si>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</si>
  <si>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</si>
  <si>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</si>
  <si>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</si>
  <si>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</si>
  <si>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</si>
  <si>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</si>
  <si>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</si>
  <si>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</si>
  <si>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</si>
  <si>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</si>
  <si>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</si>
  <si>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</si>
  <si>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</si>
  <si>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</si>
  <si>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</si>
  <si>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</si>
  <si>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</si>
  <si>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</si>
  <si>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</si>
  <si>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</si>
  <si>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</si>
  <si>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</si>
  <si>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</si>
  <si>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</si>
  <si>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</si>
  <si>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</si>
  <si>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</si>
  <si>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</si>
  <si>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</si>
  <si>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</si>
  <si>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</si>
  <si>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</si>
  <si>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</si>
  <si>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</si>
  <si>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</si>
  <si>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</si>
  <si>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</si>
  <si>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</si>
  <si>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</si>
  <si>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</si>
  <si>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</si>
  <si>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</si>
  <si>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</si>
  <si>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</si>
  <si>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</si>
  <si>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</si>
  <si>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</si>
  <si>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</si>
  <si>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</si>
  <si>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</si>
  <si>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</si>
  <si>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</si>
  <si>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</si>
  <si>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</si>
  <si>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</si>
  <si>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</si>
  <si>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</si>
  <si>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</si>
  <si>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</si>
  <si>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</si>
  <si>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</si>
  <si>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</si>
  <si>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</si>
  <si>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</si>
  <si>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</si>
  <si>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</si>
  <si>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</si>
  <si>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</si>
  <si>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</si>
  <si>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</si>
  <si>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</si>
  <si>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</si>
  <si>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</si>
  <si>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</si>
  <si>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</si>
  <si>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</si>
  <si>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</si>
  <si>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</si>
  <si>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</si>
  <si>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</si>
  <si>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</si>
  <si>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</si>
  <si>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</si>
  <si>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</si>
  <si>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</si>
  <si>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</si>
  <si>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</si>
  <si>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</si>
  <si>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</si>
  <si>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</si>
  <si>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</si>
  <si>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</si>
  <si>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</si>
  <si>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</si>
  <si>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</si>
  <si>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</si>
  <si>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</si>
  <si>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</si>
  <si>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</si>
  <si>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</si>
  <si>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</si>
  <si>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</si>
  <si>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</si>
  <si>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</si>
  <si>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</si>
  <si>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</si>
  <si>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</si>
  <si>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</si>
  <si>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</si>
  <si>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</si>
  <si>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</si>
  <si>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</si>
  <si>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</si>
  <si>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</si>
  <si>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</si>
  <si>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</si>
  <si>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</si>
  <si>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</si>
  <si>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</si>
  <si>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</si>
  <si>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</si>
  <si>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</si>
  <si>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</si>
  <si>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</si>
  <si>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</si>
  <si>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</si>
  <si>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</si>
  <si>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</si>
  <si>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</si>
  <si>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</si>
  <si>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</si>
  <si>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</si>
  <si>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</si>
  <si>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</si>
  <si>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</si>
  <si>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</si>
  <si>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</si>
  <si>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</si>
  <si>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</si>
  <si>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</si>
  <si>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</si>
  <si>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</si>
  <si>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</si>
  <si>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</si>
  <si>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</si>
  <si>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</si>
  <si>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</si>
  <si>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</si>
  <si>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</si>
  <si>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</si>
  <si>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</si>
  <si>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</si>
  <si>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</si>
  <si>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</si>
  <si>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</si>
  <si>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</si>
  <si>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</si>
  <si>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</si>
  <si>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</si>
  <si>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</si>
  <si>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</si>
  <si>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</si>
  <si>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</si>
  <si>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</si>
  <si>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</si>
  <si>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</si>
  <si>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</si>
  <si>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</si>
  <si>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</si>
  <si>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</si>
  <si>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</si>
  <si>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</si>
  <si>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</si>
  <si>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</si>
  <si>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</si>
  <si>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</si>
  <si>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</si>
  <si>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</si>
  <si>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</si>
  <si>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</si>
  <si>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</si>
  <si>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</si>
  <si>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</si>
  <si>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</si>
  <si>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</si>
  <si>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</si>
  <si>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</si>
  <si>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</si>
  <si>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</si>
  <si>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</si>
  <si>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</si>
  <si>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</si>
  <si>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</si>
  <si>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</si>
  <si>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</si>
  <si>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</si>
  <si>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</si>
  <si>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</si>
  <si>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</si>
  <si>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</si>
  <si>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</si>
  <si>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</si>
  <si>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</si>
  <si>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</si>
  <si>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</si>
  <si>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</si>
  <si>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</si>
  <si>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</si>
  <si>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</si>
  <si>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</si>
  <si>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</si>
  <si>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</si>
  <si>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</si>
  <si>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</si>
  <si>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</si>
  <si>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</si>
  <si>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</si>
  <si>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</si>
  <si>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</si>
  <si>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</si>
  <si>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</si>
  <si>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</si>
  <si>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</si>
  <si>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</si>
  <si>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</si>
  <si>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</si>
  <si>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</si>
  <si>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</si>
  <si>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</si>
  <si>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</si>
  <si>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</si>
  <si>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</si>
  <si>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</si>
  <si>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</si>
  <si>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</si>
  <si>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</si>
  <si>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</si>
  <si>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</si>
  <si>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</si>
  <si>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</si>
  <si>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</si>
  <si>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</si>
  <si>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</si>
  <si>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</si>
  <si>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</si>
  <si>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</si>
  <si>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</si>
  <si>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</si>
  <si>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</si>
  <si>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</si>
  <si>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</si>
  <si>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</si>
  <si>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</si>
  <si>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</si>
  <si>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</si>
  <si>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</si>
  <si>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</si>
  <si>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</si>
  <si>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</si>
  <si>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</si>
  <si>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</si>
  <si>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</si>
  <si>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</si>
  <si>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</si>
  <si>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</si>
  <si>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</si>
  <si>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</si>
  <si>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</si>
  <si>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</si>
  <si>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</si>
  <si>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</si>
  <si>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</si>
  <si>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</si>
  <si>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</si>
  <si>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</si>
  <si>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</si>
  <si>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</si>
  <si>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</si>
  <si>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</si>
  <si>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</si>
  <si>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</si>
  <si>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</si>
  <si>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</si>
  <si>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</si>
  <si>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</si>
  <si>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</si>
  <si>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</si>
  <si>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</si>
  <si>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</si>
  <si>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</si>
  <si>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</si>
  <si>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</si>
  <si>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</si>
  <si>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</si>
  <si>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</si>
  <si>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</si>
  <si>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</si>
  <si>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</si>
  <si>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</si>
  <si>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</si>
  <si>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</si>
  <si>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</si>
  <si>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</si>
  <si>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</si>
  <si>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</si>
  <si>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</si>
  <si>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</si>
  <si>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</si>
  <si>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</si>
  <si>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</si>
  <si>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</si>
  <si>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</si>
  <si>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</si>
  <si>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</si>
  <si>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</si>
  <si>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</si>
  <si>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</si>
  <si>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</si>
  <si>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</si>
  <si>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</si>
  <si>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</si>
  <si>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</si>
  <si>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</si>
  <si>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</si>
  <si>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</si>
  <si>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</si>
  <si>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</si>
  <si>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</si>
  <si>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</si>
  <si>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</si>
  <si>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</si>
  <si>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</si>
  <si>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</si>
  <si>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</si>
  <si>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</si>
  <si>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</si>
  <si>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</si>
  <si>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</si>
  <si>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</si>
  <si>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</si>
  <si>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</si>
  <si>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</si>
  <si>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</si>
  <si>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</si>
  <si>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</si>
  <si>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</si>
  <si>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</si>
  <si>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</si>
  <si>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</si>
  <si>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</si>
  <si>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</si>
  <si>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</si>
  <si>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</si>
  <si>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</si>
  <si>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</si>
  <si>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</si>
  <si>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</si>
  <si>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</si>
  <si>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</si>
  <si>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</si>
  <si>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</si>
  <si>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</si>
  <si>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</si>
  <si>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</si>
  <si>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</si>
  <si>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</si>
  <si>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</si>
  <si>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</si>
  <si>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</si>
  <si>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</si>
  <si>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</si>
  <si>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</si>
  <si>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</si>
  <si>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</si>
  <si>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</si>
  <si>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</si>
  <si>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</si>
  <si>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</si>
  <si>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</si>
  <si>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</si>
  <si>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</si>
  <si>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</si>
  <si>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</si>
  <si>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</si>
  <si>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</si>
  <si>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</si>
  <si>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</si>
  <si>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</si>
  <si>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</si>
  <si>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</si>
  <si>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</si>
  <si>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</si>
  <si>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</si>
  <si>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</si>
  <si>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</si>
  <si>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</si>
  <si>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</si>
  <si>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</si>
  <si>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</si>
  <si>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</si>
  <si>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</si>
  <si>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</si>
  <si>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</si>
  <si>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</si>
  <si>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</si>
  <si>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</si>
  <si>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</si>
  <si>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</si>
  <si>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</si>
  <si>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</si>
  <si>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</si>
  <si>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</si>
  <si>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</si>
  <si>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</si>
  <si>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</si>
  <si>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</si>
  <si>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</si>
  <si>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</si>
  <si>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</si>
  <si>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</si>
  <si>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</si>
  <si>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</si>
  <si>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</si>
  <si>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</si>
  <si>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</si>
  <si>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</si>
  <si>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</si>
  <si>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</si>
  <si>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</si>
  <si>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</si>
  <si>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</si>
  <si>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</si>
  <si>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</si>
  <si>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</si>
  <si>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</si>
  <si>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</si>
  <si>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</si>
  <si>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</si>
  <si>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</si>
  <si>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</si>
  <si>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</si>
  <si>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</si>
  <si>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</si>
  <si>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</si>
  <si>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</si>
  <si>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</si>
  <si>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</si>
  <si>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</si>
  <si>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</si>
  <si>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</si>
  <si>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</si>
  <si>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</si>
  <si>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</si>
  <si>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</si>
  <si>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</si>
  <si>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</si>
  <si>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</si>
  <si>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</si>
  <si>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</si>
  <si>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</si>
  <si>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</si>
  <si>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</si>
  <si>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</si>
  <si>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</si>
  <si>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</si>
  <si>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</si>
  <si>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</si>
  <si>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</si>
  <si>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</si>
  <si>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</si>
  <si>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</si>
  <si>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</si>
  <si>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</si>
  <si>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</si>
  <si>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</si>
  <si>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</si>
  <si>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</si>
  <si>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</si>
  <si>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</si>
  <si>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</si>
  <si>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</si>
  <si>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</si>
  <si>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</si>
  <si>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</si>
  <si>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</si>
  <si>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</si>
  <si>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</si>
  <si>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</si>
  <si>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</si>
  <si>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</si>
  <si>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</si>
  <si>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</si>
  <si>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</si>
  <si>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</si>
  <si>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</si>
  <si>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</si>
  <si>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</si>
  <si>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</si>
  <si>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</si>
  <si>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</si>
  <si>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</si>
  <si>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</si>
  <si>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</si>
  <si>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</si>
  <si>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</si>
  <si>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</si>
  <si>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</si>
  <si>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</si>
  <si>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</si>
  <si>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</si>
  <si>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</si>
  <si>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</si>
  <si>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</si>
  <si>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</si>
  <si>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</si>
  <si>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</si>
  <si>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</si>
  <si>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</si>
  <si>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</si>
  <si>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</si>
  <si>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</si>
  <si>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</si>
  <si>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</si>
  <si>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</si>
  <si>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</si>
  <si>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</si>
  <si>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</si>
  <si>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</si>
  <si>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</si>
  <si>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</si>
  <si>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</si>
  <si>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</si>
  <si>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</si>
  <si>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</si>
  <si>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</si>
  <si>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</si>
  <si>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</si>
  <si>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</si>
  <si>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</si>
  <si>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</si>
  <si>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</si>
  <si>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</si>
  <si>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</si>
  <si>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</si>
  <si>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</si>
  <si>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</si>
  <si>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</si>
  <si>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</si>
  <si>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</si>
  <si>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</si>
  <si>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</si>
  <si>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</si>
  <si>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</si>
  <si>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</si>
  <si>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</si>
  <si>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</si>
  <si>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</si>
  <si>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</si>
  <si>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</si>
  <si>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</si>
  <si>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</si>
  <si>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</si>
  <si>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</si>
  <si>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</si>
  <si>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</si>
  <si>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</si>
  <si>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</si>
  <si>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</si>
  <si>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</si>
  <si>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</si>
  <si>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</si>
  <si>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</si>
  <si>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</si>
  <si>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</si>
  <si>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</si>
  <si>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</si>
  <si>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</si>
  <si>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</si>
  <si>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</si>
  <si>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</si>
  <si>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</si>
  <si>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</si>
  <si>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</si>
  <si>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</si>
  <si>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</si>
  <si>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</si>
  <si>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</si>
  <si>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</si>
  <si>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</si>
  <si>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</si>
  <si>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</si>
  <si>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</si>
  <si>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</si>
  <si>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</si>
  <si>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</si>
  <si>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</si>
  <si>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</si>
  <si>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</si>
  <si>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</si>
  <si>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</si>
  <si>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</si>
  <si>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</si>
  <si>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</si>
  <si>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</si>
  <si>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</si>
  <si>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</si>
  <si>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</si>
  <si>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</si>
  <si>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</si>
  <si>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</si>
  <si>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</si>
  <si>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</si>
  <si>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</si>
  <si>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</si>
  <si>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</si>
  <si>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</si>
  <si>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</si>
  <si>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</si>
  <si>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</si>
  <si>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</si>
  <si>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</si>
  <si>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</si>
  <si>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</si>
  <si>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</si>
  <si>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</si>
  <si>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</si>
  <si>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</si>
  <si>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</si>
  <si>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</si>
  <si>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</si>
  <si>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</si>
  <si>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</si>
  <si>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</si>
  <si>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</si>
  <si>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</si>
  <si>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</si>
  <si>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</si>
  <si>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</si>
  <si>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</si>
  <si>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</si>
  <si>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</si>
  <si>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</si>
  <si>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</si>
  <si>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</si>
  <si>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</si>
  <si>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</si>
  <si>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</si>
  <si>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</si>
  <si>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</si>
  <si>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</si>
  <si>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</si>
  <si>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</si>
  <si>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</si>
  <si>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</si>
  <si>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</si>
  <si>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</si>
  <si>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</si>
  <si>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</si>
  <si>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</si>
  <si>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</si>
  <si>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</si>
  <si>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</si>
  <si>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</si>
  <si>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</si>
  <si>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</si>
  <si>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</si>
  <si>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</si>
  <si>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</si>
  <si>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</si>
  <si>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</si>
  <si>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</si>
  <si>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</si>
  <si>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</si>
  <si>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</si>
  <si>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</si>
  <si>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</si>
  <si>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</si>
  <si>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</si>
  <si>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</si>
  <si>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</si>
  <si>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</si>
  <si>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</si>
  <si>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</si>
  <si>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</si>
  <si>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</si>
  <si>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</si>
  <si>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</si>
  <si>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</si>
  <si>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</si>
  <si>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</si>
  <si>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</si>
  <si>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</si>
  <si>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</si>
  <si>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</si>
  <si>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</si>
  <si>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</si>
  <si>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</si>
  <si>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</si>
  <si>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</si>
  <si>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</si>
  <si>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</si>
  <si>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</si>
  <si>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</si>
  <si>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</si>
  <si>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</si>
  <si>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</si>
  <si>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</si>
  <si>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</si>
  <si>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</si>
  <si>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</si>
  <si>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</si>
  <si>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</si>
  <si>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</si>
  <si>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</si>
  <si>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</si>
  <si>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</si>
  <si>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</si>
  <si>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</si>
  <si>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</si>
  <si>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</si>
  <si>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</si>
  <si>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</si>
  <si>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</si>
  <si>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</si>
  <si>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</si>
  <si>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</si>
  <si>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</si>
  <si>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</si>
  <si>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</si>
  <si>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</si>
  <si>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</si>
  <si>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</si>
  <si>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</si>
  <si>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</si>
  <si>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</si>
  <si>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</si>
  <si>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</si>
  <si>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</si>
  <si>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</si>
  <si>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</si>
  <si>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</si>
  <si>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</si>
  <si>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</si>
  <si>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</si>
  <si>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</si>
  <si>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</si>
  <si>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</si>
  <si>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</si>
  <si>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</si>
  <si>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</si>
  <si>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</si>
  <si>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</si>
  <si>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</si>
  <si>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</si>
  <si>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</si>
  <si>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</si>
  <si>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</si>
  <si>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</si>
  <si>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</si>
  <si>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</si>
  <si>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</si>
  <si>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</si>
  <si>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</si>
  <si>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</si>
  <si>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</si>
  <si>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</si>
  <si>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</si>
  <si>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</si>
  <si>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</si>
  <si>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</si>
  <si>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</si>
  <si>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</si>
  <si>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</si>
  <si>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</si>
  <si>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</si>
  <si>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</si>
  <si>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</si>
  <si>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</si>
  <si>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</si>
  <si>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</si>
  <si>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</si>
  <si>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</si>
  <si>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</si>
  <si>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</si>
  <si>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</si>
  <si>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</si>
  <si>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</si>
  <si>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</si>
  <si>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</si>
  <si>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</si>
  <si>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</si>
  <si>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</si>
  <si>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</si>
  <si>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</si>
  <si>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</si>
  <si>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</si>
  <si>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</si>
  <si>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</si>
  <si>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</si>
  <si>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</si>
  <si>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</si>
  <si>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</si>
  <si>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</si>
  <si>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</si>
  <si>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</si>
  <si>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</si>
  <si>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</si>
  <si>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</si>
  <si>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</si>
  <si>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</si>
  <si>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</si>
  <si>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</si>
  <si>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</si>
  <si>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</si>
  <si>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</si>
  <si>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</si>
  <si>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</si>
  <si>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</si>
  <si>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</si>
  <si>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</si>
  <si>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</si>
  <si>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</si>
  <si>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</si>
  <si>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</si>
  <si>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</si>
  <si>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</si>
  <si>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</si>
  <si>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</si>
  <si>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</si>
  <si>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</si>
  <si>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</si>
  <si>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</si>
  <si>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</si>
  <si>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</si>
  <si>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</si>
  <si>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</si>
  <si>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</si>
  <si>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</si>
  <si>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</si>
  <si>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</si>
  <si>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</si>
  <si>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</si>
  <si>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</si>
  <si>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</si>
  <si>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</si>
  <si>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</si>
  <si>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</si>
  <si>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</si>
  <si>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</si>
  <si>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</si>
  <si>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</si>
  <si>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</si>
  <si>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</si>
  <si>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</si>
  <si>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</si>
  <si>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</si>
  <si>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</si>
  <si>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</si>
  <si>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</si>
  <si>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</si>
  <si>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</si>
  <si>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</si>
  <si>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</si>
  <si>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</si>
  <si>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</si>
  <si>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</si>
  <si>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</si>
  <si>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</si>
  <si>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</si>
  <si>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</si>
  <si>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</si>
  <si>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</si>
  <si>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</si>
  <si>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</si>
  <si>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</si>
  <si>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</si>
  <si>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</si>
  <si>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</si>
  <si>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</si>
  <si>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</si>
  <si>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</si>
  <si>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</si>
  <si>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</si>
  <si>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</si>
  <si>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</si>
  <si>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</si>
  <si>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</si>
  <si>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</si>
  <si>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</si>
  <si>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</si>
  <si>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</si>
  <si>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</si>
  <si>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</si>
  <si>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</si>
  <si>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</si>
  <si>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</si>
  <si>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</si>
  <si>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</si>
  <si>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</si>
  <si>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</si>
  <si>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</si>
  <si>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</si>
  <si>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</si>
  <si>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</si>
  <si>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</si>
  <si>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</si>
  <si>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</si>
  <si>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</si>
  <si>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</si>
  <si>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</si>
  <si>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</si>
  <si>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</si>
  <si>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</si>
  <si>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</si>
  <si>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</si>
  <si>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</si>
  <si>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</si>
  <si>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</si>
  <si>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</si>
  <si>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</si>
  <si>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</si>
  <si>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</si>
  <si>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</si>
  <si>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</si>
  <si>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</si>
  <si>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</si>
  <si>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</si>
  <si>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</si>
  <si>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</si>
  <si>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</si>
  <si>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</si>
  <si>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</si>
  <si>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</si>
  <si>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</si>
  <si>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</si>
  <si>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</si>
  <si>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</si>
  <si>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</si>
  <si>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</si>
  <si>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</si>
  <si>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</si>
  <si>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</si>
  <si>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</si>
  <si>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</si>
  <si>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</si>
  <si>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</si>
  <si>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</si>
  <si>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</si>
  <si>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</si>
  <si>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</si>
  <si>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</si>
  <si>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</si>
  <si>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</si>
  <si>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</si>
  <si>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</si>
  <si>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</si>
  <si>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</si>
  <si>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</si>
  <si>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</si>
  <si>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</si>
  <si>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</si>
  <si>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</si>
  <si>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</si>
  <si>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</si>
  <si>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</si>
  <si>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</si>
  <si>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</si>
  <si>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</si>
  <si>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</si>
  <si>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</si>
  <si>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</si>
  <si>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</si>
  <si>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</si>
  <si>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</si>
  <si>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</si>
  <si>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</si>
  <si>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</si>
  <si>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</si>
  <si>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</si>
  <si>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</si>
  <si>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</si>
  <si>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</si>
  <si>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</si>
  <si>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</si>
  <si>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</si>
  <si>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</si>
  <si>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</si>
  <si>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</si>
  <si>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</si>
  <si>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</si>
  <si>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</si>
  <si>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</si>
  <si>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</si>
  <si>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</si>
  <si>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</si>
  <si>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</si>
  <si>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</si>
  <si>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</si>
  <si>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</si>
  <si>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</si>
  <si>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</si>
  <si>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</si>
  <si>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</si>
  <si>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</si>
  <si>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</si>
  <si>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</si>
  <si>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</si>
  <si>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</si>
  <si>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</si>
  <si>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</si>
  <si>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</si>
  <si>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</si>
  <si>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</si>
  <si>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</si>
  <si>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</si>
  <si>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</si>
  <si>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</si>
  <si>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</si>
  <si>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</si>
  <si>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</si>
  <si>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</si>
  <si>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</si>
  <si>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</si>
  <si>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</si>
  <si>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</si>
  <si>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</si>
  <si>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</si>
  <si>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</si>
  <si>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</si>
  <si>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</si>
  <si>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</si>
  <si>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</si>
  <si>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</si>
  <si>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</si>
  <si>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</si>
  <si>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</si>
  <si>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</si>
  <si>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</si>
  <si>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</si>
  <si>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</si>
  <si>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</si>
  <si>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</si>
  <si>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</si>
  <si>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</si>
  <si>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</si>
  <si>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</si>
  <si>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</si>
  <si>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</si>
  <si>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</si>
  <si>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</si>
  <si>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</si>
  <si>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</si>
  <si>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</si>
  <si>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</si>
  <si>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</si>
  <si>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</si>
  <si>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</si>
  <si>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</si>
  <si>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</si>
  <si>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</si>
  <si>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</si>
  <si>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</si>
  <si>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</si>
  <si>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</si>
  <si>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</si>
  <si>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</si>
  <si>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</si>
  <si>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</si>
  <si>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</si>
  <si>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</si>
  <si>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</si>
  <si>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</si>
  <si>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</si>
  <si>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</si>
  <si>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</si>
  <si>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</si>
  <si>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</si>
  <si>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</si>
  <si>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</si>
  <si>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</si>
  <si>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</si>
  <si>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</si>
  <si>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</si>
  <si>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</si>
  <si>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</si>
  <si>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</si>
  <si>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</si>
  <si>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</si>
  <si>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</si>
  <si>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</si>
  <si>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</si>
  <si>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</si>
  <si>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</si>
  <si>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</si>
  <si>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</si>
  <si>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</si>
  <si>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</si>
  <si>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</si>
  <si>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</si>
  <si>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</si>
  <si>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</si>
  <si>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</si>
  <si>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</si>
  <si>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</si>
  <si>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</si>
  <si>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</si>
  <si>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</si>
  <si>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</si>
  <si>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</si>
  <si>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</si>
  <si>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</si>
  <si>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</si>
  <si>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</si>
  <si>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</si>
  <si>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</si>
  <si>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</si>
  <si>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</si>
  <si>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</si>
  <si>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</si>
  <si>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</si>
  <si>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</si>
  <si>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</si>
  <si>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</si>
  <si>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</si>
  <si>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</si>
  <si>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</si>
  <si>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</si>
  <si>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</si>
  <si>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</si>
  <si>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</si>
  <si>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</si>
  <si>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</si>
  <si>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</si>
  <si>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</si>
  <si>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</si>
  <si>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</si>
  <si>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</si>
  <si>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</si>
  <si>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</si>
  <si>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</si>
  <si>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</si>
  <si>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</si>
  <si>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</si>
  <si>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</si>
  <si>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</si>
  <si>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</si>
  <si>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</si>
  <si>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</si>
  <si>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</si>
  <si>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</si>
  <si>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</si>
  <si>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</si>
  <si>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</si>
  <si>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</si>
  <si>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</si>
  <si>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</si>
  <si>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</si>
  <si>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</si>
  <si>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</si>
  <si>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</si>
  <si>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</si>
  <si>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</si>
  <si>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</si>
  <si>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</si>
  <si>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</si>
  <si>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</si>
  <si>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</si>
  <si>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</si>
  <si>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</si>
  <si>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</si>
  <si>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</si>
  <si>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</si>
  <si>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</si>
  <si>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</si>
  <si>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</si>
  <si>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</si>
  <si>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</si>
  <si>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</si>
  <si>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</si>
  <si>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</si>
  <si>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</si>
  <si>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</si>
  <si>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</si>
  <si>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</si>
  <si>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</si>
  <si>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</si>
  <si>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</si>
  <si>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</si>
  <si>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</si>
  <si>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</si>
  <si>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</si>
  <si>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</si>
  <si>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</si>
  <si>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</si>
  <si>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</si>
  <si>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</si>
  <si>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</si>
  <si>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</si>
  <si>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</si>
  <si>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</si>
  <si>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</si>
  <si>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</si>
  <si>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</si>
  <si>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</si>
  <si>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</si>
  <si>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</si>
  <si>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</si>
  <si>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</si>
  <si>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</si>
  <si>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</si>
  <si>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</si>
  <si>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</si>
  <si>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</si>
  <si>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</si>
  <si>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</si>
  <si>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</si>
  <si>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</si>
  <si>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</si>
  <si>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</si>
  <si>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</si>
  <si>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</si>
  <si>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</si>
  <si>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</si>
  <si>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</si>
  <si>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</si>
  <si>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</si>
  <si>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</si>
  <si>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</si>
  <si>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</si>
  <si>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</si>
  <si>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</si>
  <si>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</si>
  <si>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</si>
  <si>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</si>
  <si>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</si>
  <si>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</si>
  <si>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</si>
  <si>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</si>
  <si>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</si>
  <si>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</si>
  <si>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</si>
  <si>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</si>
  <si>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</si>
  <si>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</si>
  <si>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</si>
  <si>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</si>
  <si>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</si>
  <si>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</si>
  <si>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</si>
  <si>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</si>
  <si>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</si>
  <si>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</si>
  <si>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</si>
  <si>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</si>
  <si>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</si>
  <si>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</si>
  <si>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</si>
  <si>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</si>
  <si>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</si>
  <si>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</si>
  <si>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</si>
  <si>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</si>
  <si>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</si>
  <si>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</si>
  <si>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</si>
  <si>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</si>
  <si>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</si>
  <si>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</si>
  <si>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</si>
  <si>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</si>
  <si>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</si>
  <si>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</si>
  <si>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</si>
  <si>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</si>
  <si>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</si>
  <si>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</si>
  <si>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</si>
  <si>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</si>
  <si>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</si>
  <si>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</si>
  <si>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</si>
  <si>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</si>
  <si>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</si>
  <si>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</si>
  <si>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</si>
  <si>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</si>
  <si>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</si>
  <si>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</si>
  <si>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</si>
  <si>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</si>
  <si>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</si>
  <si>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</si>
  <si>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</si>
  <si>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</si>
  <si>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</si>
  <si>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</si>
  <si>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</si>
  <si>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</si>
  <si>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</si>
  <si>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</si>
  <si>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</si>
  <si>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</si>
  <si>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</si>
  <si>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</si>
  <si>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</si>
  <si>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</si>
  <si>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</si>
  <si>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</si>
  <si>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</si>
  <si>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</si>
  <si>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</si>
  <si>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</si>
  <si>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</si>
  <si>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</si>
  <si>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</si>
  <si>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</si>
  <si>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</si>
  <si>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</si>
  <si>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</si>
  <si>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</si>
  <si>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</si>
  <si>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</si>
  <si>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</si>
  <si>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</si>
  <si>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</si>
  <si>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</si>
  <si>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</si>
  <si>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</si>
  <si>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</si>
  <si>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</si>
  <si>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</si>
  <si>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</si>
  <si>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</si>
  <si>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</si>
  <si>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</si>
  <si>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</si>
  <si>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</si>
  <si>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</si>
  <si>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</si>
  <si>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</si>
  <si>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</si>
  <si>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</si>
  <si>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</si>
  <si>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</si>
  <si>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</si>
  <si>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</si>
  <si>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</si>
  <si>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</si>
  <si>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</si>
  <si>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</si>
  <si>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</si>
  <si>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</si>
  <si>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</si>
  <si>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</si>
  <si>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</si>
  <si>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</si>
  <si>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</si>
  <si>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</si>
  <si>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</si>
  <si>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</si>
  <si>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</si>
  <si>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</si>
  <si>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</si>
  <si>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</si>
  <si>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</si>
  <si>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</si>
  <si>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</si>
  <si>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</si>
  <si>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</si>
  <si>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</si>
  <si>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</si>
  <si>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</si>
  <si>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</si>
  <si>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</si>
  <si>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</si>
  <si>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</si>
  <si>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</si>
  <si>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</si>
  <si>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</si>
  <si>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</si>
  <si>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</si>
  <si>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</si>
  <si>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</si>
  <si>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</si>
  <si>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</si>
  <si>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</si>
  <si>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</si>
  <si>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</si>
  <si>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</si>
  <si>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</si>
  <si>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</si>
  <si>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</si>
  <si>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</si>
  <si>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</si>
  <si>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</si>
  <si>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</si>
  <si>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</si>
  <si>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</si>
  <si>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</si>
  <si>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</si>
  <si>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</si>
  <si>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</si>
  <si>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</si>
  <si>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</si>
  <si>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</si>
  <si>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</si>
  <si>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</si>
  <si>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</si>
  <si>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</si>
  <si>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</si>
  <si>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</si>
  <si>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</si>
  <si>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</si>
  <si>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</si>
  <si>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</si>
  <si>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</si>
  <si>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</si>
  <si>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</si>
  <si>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</si>
  <si>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</si>
  <si>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</si>
  <si>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</si>
  <si>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</si>
  <si>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</si>
  <si>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</si>
  <si>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</si>
  <si>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</si>
  <si>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</si>
  <si>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</si>
  <si>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</si>
  <si>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</si>
  <si>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</si>
  <si>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</si>
  <si>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</si>
  <si>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</si>
  <si>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</si>
  <si>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</si>
  <si>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</si>
  <si>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</si>
  <si>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</si>
  <si>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</si>
  <si>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</si>
  <si>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</si>
  <si>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</si>
  <si>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</si>
  <si>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</si>
  <si>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</si>
  <si>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</si>
  <si>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</si>
  <si>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</si>
  <si>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</si>
  <si>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</si>
  <si>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</si>
  <si>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</si>
  <si>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</si>
  <si>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</si>
  <si>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</si>
  <si>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</si>
  <si>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</si>
  <si>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</si>
  <si>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</si>
  <si>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</si>
  <si>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</si>
  <si>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</si>
  <si>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</si>
  <si>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</si>
  <si>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</si>
  <si>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</si>
  <si>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</si>
  <si>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</si>
  <si>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</si>
  <si>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</si>
  <si>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</si>
  <si>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</si>
  <si>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</si>
  <si>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</si>
  <si>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</si>
  <si>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</si>
  <si>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</si>
  <si>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</si>
  <si>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</si>
  <si>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</si>
  <si>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</si>
  <si>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</si>
  <si>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</si>
  <si>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</si>
  <si>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</si>
  <si>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</si>
  <si>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</si>
  <si>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</si>
  <si>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</si>
  <si>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</si>
  <si>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</si>
  <si>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</si>
  <si>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</si>
  <si>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</si>
  <si>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</si>
  <si>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</si>
  <si>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</si>
  <si>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</si>
  <si>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</si>
  <si>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</si>
  <si>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</si>
  <si>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</si>
  <si>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</si>
  <si>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</si>
  <si>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</si>
  <si>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</si>
  <si>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</si>
  <si>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</si>
  <si>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</si>
  <si>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</si>
  <si>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</si>
  <si>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</si>
  <si>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</si>
  <si>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</si>
  <si>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</si>
  <si>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</si>
  <si>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</si>
  <si>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</si>
  <si>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</si>
  <si>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</si>
  <si>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</si>
  <si>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</si>
  <si>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</si>
  <si>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</si>
  <si>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</si>
  <si>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</si>
  <si>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</si>
  <si>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</si>
  <si>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</si>
  <si>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</si>
  <si>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</si>
  <si>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</si>
  <si>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</si>
  <si>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</si>
  <si>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</si>
  <si>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</si>
  <si>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</si>
  <si>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</si>
  <si>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</si>
  <si>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</si>
  <si>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</si>
  <si>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</si>
  <si>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</si>
  <si>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</si>
  <si>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</si>
  <si>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</si>
  <si>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</si>
  <si>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</si>
  <si>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</si>
  <si>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</si>
  <si>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</si>
  <si>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</si>
  <si>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</si>
  <si>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</si>
  <si>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</si>
  <si>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</si>
  <si>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</si>
  <si>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</si>
  <si>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</si>
  <si>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</si>
  <si>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</si>
  <si>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</si>
  <si>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</si>
  <si>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</si>
  <si>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</si>
  <si>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</si>
  <si>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</si>
  <si>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</si>
  <si>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</si>
  <si>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</si>
  <si>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</si>
  <si>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</si>
  <si>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</si>
  <si>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</si>
  <si>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</si>
  <si>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</si>
  <si>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</si>
  <si>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</si>
  <si>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</si>
  <si>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</si>
  <si>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</si>
  <si>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</si>
  <si>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</si>
  <si>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</si>
  <si>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</si>
  <si>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</si>
  <si>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</si>
  <si>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</si>
  <si>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</si>
  <si>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</si>
  <si>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</si>
  <si>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</si>
  <si>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</si>
  <si>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</si>
  <si>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</si>
  <si>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</si>
  <si>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</si>
  <si>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</si>
  <si>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</si>
  <si>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</si>
  <si>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</si>
  <si>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</si>
  <si>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</si>
  <si>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</si>
  <si>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</si>
  <si>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</si>
  <si>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</si>
  <si>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</si>
  <si>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</si>
  <si>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</si>
  <si>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</si>
  <si>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</si>
  <si>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</si>
  <si>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</si>
  <si>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</si>
  <si>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</si>
  <si>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</si>
  <si>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</si>
  <si>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</si>
  <si>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</si>
  <si>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</si>
  <si>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</si>
  <si>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</si>
  <si>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</si>
  <si>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</si>
  <si>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</si>
  <si>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</si>
  <si>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</si>
  <si>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</si>
  <si>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</si>
  <si>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</si>
  <si>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</si>
  <si>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</si>
  <si>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</si>
  <si>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</si>
  <si>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</si>
  <si>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</si>
  <si>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</si>
  <si>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</si>
  <si>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</si>
  <si>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</si>
  <si>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</si>
  <si>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</si>
  <si>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</si>
  <si>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</si>
  <si>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</si>
  <si>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</si>
  <si>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</si>
  <si>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</si>
  <si>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</si>
  <si>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</si>
  <si>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</si>
  <si>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</si>
  <si>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</si>
  <si>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</si>
  <si>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</si>
  <si>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</si>
  <si>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</si>
  <si>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</si>
  <si>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</si>
  <si>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</si>
  <si>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</si>
  <si>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</si>
  <si>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</si>
  <si>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</si>
  <si>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</si>
  <si>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</si>
  <si>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</si>
  <si>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</si>
  <si>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</si>
  <si>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</si>
  <si>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</si>
  <si>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</si>
  <si>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</si>
  <si>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</si>
  <si>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</si>
  <si>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</si>
  <si>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</si>
  <si>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</si>
  <si>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</si>
  <si>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</si>
  <si>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</si>
  <si>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</si>
  <si>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</si>
  <si>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</si>
  <si>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</si>
  <si>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</si>
  <si>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</si>
  <si>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</si>
  <si>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</si>
  <si>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</si>
  <si>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</si>
  <si>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</si>
  <si>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</si>
  <si>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</si>
  <si>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</si>
  <si>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</si>
  <si>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</si>
  <si>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</si>
  <si>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</si>
  <si>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</si>
  <si>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</si>
  <si>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</si>
  <si>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</si>
  <si>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</si>
  <si>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</si>
  <si>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</si>
  <si>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</si>
  <si>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</si>
  <si>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</si>
  <si>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</si>
  <si>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</si>
  <si>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</si>
  <si>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</si>
  <si>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</si>
  <si>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</si>
  <si>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</si>
  <si>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</si>
  <si>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</si>
  <si>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</si>
  <si>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</si>
  <si>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</si>
  <si>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</si>
  <si>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</si>
  <si>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</si>
  <si>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</si>
  <si>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</si>
  <si>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</si>
  <si>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</si>
  <si>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</si>
  <si>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</si>
  <si>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</si>
  <si>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</si>
  <si>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</si>
  <si>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</si>
  <si>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</si>
  <si>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</si>
  <si>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</si>
  <si>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</si>
  <si>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</si>
  <si>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</si>
  <si>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</si>
  <si>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</si>
  <si>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</si>
  <si>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</si>
  <si>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</si>
  <si>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</si>
  <si>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</si>
  <si>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</si>
  <si>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</si>
  <si>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</si>
  <si>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</si>
  <si>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</si>
  <si>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</si>
  <si>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</si>
  <si>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</si>
  <si>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</si>
  <si>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</si>
  <si>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</si>
  <si>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</si>
  <si>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</si>
  <si>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</si>
  <si>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</si>
  <si>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</si>
  <si>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</si>
  <si>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</si>
  <si>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</si>
  <si>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</si>
  <si>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</si>
  <si>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</si>
  <si>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</si>
  <si>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</si>
  <si>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</si>
  <si>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</si>
  <si>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</si>
  <si>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</si>
  <si>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</si>
  <si>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</si>
  <si>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</si>
  <si>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</si>
  <si>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</si>
  <si>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</si>
  <si>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</si>
  <si>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</si>
  <si>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</si>
  <si>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</si>
  <si>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</si>
  <si>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</si>
  <si>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</si>
  <si>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</si>
  <si>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</si>
  <si>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</si>
  <si>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</si>
  <si>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</si>
  <si>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</si>
  <si>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</si>
  <si>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</si>
  <si>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</si>
  <si>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</si>
  <si>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</si>
  <si>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</si>
  <si>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</si>
  <si>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</si>
  <si>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</si>
  <si>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</si>
  <si>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</si>
  <si>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</si>
  <si>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</si>
  <si>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</si>
  <si>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</si>
  <si>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</si>
  <si>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</si>
  <si>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</si>
  <si>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</si>
  <si>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</si>
  <si>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</si>
  <si>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</si>
  <si>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</si>
  <si>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</si>
  <si>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</si>
  <si>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</si>
  <si>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</si>
  <si>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</si>
  <si>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</si>
  <si>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</si>
  <si>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</si>
  <si>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</si>
  <si>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</si>
  <si>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</si>
  <si>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</si>
  <si>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</si>
  <si>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</si>
  <si>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</si>
  <si>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</si>
  <si>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</si>
  <si>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</si>
  <si>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</si>
  <si>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</si>
  <si>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</si>
  <si>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</si>
  <si>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</si>
  <si>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</si>
  <si>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</si>
  <si>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</si>
  <si>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</si>
  <si>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</si>
  <si>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</si>
  <si>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</si>
  <si>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</si>
  <si>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</si>
  <si>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</si>
  <si>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</si>
  <si>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</si>
  <si>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</si>
  <si>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</si>
  <si>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</si>
  <si>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</si>
  <si>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</si>
  <si>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</si>
  <si>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</si>
  <si>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</si>
  <si>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</si>
  <si>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</si>
  <si>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</si>
  <si>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</si>
  <si>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</si>
  <si>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</si>
  <si>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</si>
  <si>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</si>
  <si>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</si>
  <si>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</si>
  <si>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</si>
  <si>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</si>
  <si>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</si>
  <si>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</si>
  <si>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</si>
  <si>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</si>
  <si>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</si>
  <si>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</si>
  <si>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</si>
  <si>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</si>
  <si>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</si>
  <si>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</si>
  <si>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</si>
  <si>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</si>
  <si>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</si>
  <si>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</si>
  <si>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</si>
  <si>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</si>
  <si>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</si>
  <si>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</si>
  <si>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</si>
  <si>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</si>
  <si>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</si>
  <si>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</si>
  <si>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</si>
  <si>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</si>
  <si>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</si>
  <si>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</si>
  <si>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</si>
  <si>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</si>
  <si>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</si>
  <si>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</si>
  <si>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</si>
  <si>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</si>
  <si>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</si>
  <si>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</si>
  <si>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</si>
  <si>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</si>
  <si>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</si>
  <si>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</si>
  <si>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</si>
  <si>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</si>
  <si>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</si>
  <si>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</si>
  <si>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</si>
  <si>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</si>
  <si>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</si>
  <si>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</si>
  <si>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</si>
  <si>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</si>
  <si>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</si>
  <si>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</si>
  <si>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</si>
  <si>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</si>
  <si>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</si>
  <si>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</si>
  <si>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</si>
  <si>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</si>
  <si>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</si>
  <si>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</si>
  <si>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</si>
  <si>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</si>
  <si>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</si>
  <si>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</si>
  <si>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</si>
  <si>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</si>
  <si>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</si>
  <si>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</si>
  <si>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</si>
  <si>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</si>
  <si>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</si>
  <si>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</si>
  <si>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</si>
  <si>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</si>
  <si>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</si>
  <si>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</si>
  <si>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</si>
  <si>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</si>
  <si>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</si>
  <si>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</si>
  <si>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</si>
  <si>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</si>
  <si>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</si>
  <si>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</si>
  <si>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</si>
  <si>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</si>
  <si>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</si>
  <si>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</si>
  <si>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</si>
  <si>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</si>
  <si>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</si>
  <si>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</si>
  <si>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</si>
  <si>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</si>
  <si>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</si>
  <si>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</si>
  <si>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</si>
  <si>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</si>
  <si>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</si>
  <si>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</si>
  <si>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</si>
  <si>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</si>
  <si>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</si>
  <si>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</si>
  <si>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</si>
  <si>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</si>
  <si>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</si>
  <si>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</si>
  <si>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</si>
  <si>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</si>
  <si>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</si>
  <si>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</si>
  <si>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</si>
  <si>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</si>
  <si>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</si>
  <si>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</si>
  <si>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</si>
  <si>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</si>
  <si>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</si>
  <si>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</si>
  <si>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</si>
  <si>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</si>
  <si>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</si>
  <si>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</si>
  <si>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</si>
  <si>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</si>
  <si>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</si>
  <si>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</si>
  <si>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</si>
  <si>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</si>
  <si>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</si>
  <si>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</si>
  <si>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</si>
  <si>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</si>
  <si>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</si>
  <si>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</si>
  <si>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</si>
  <si>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</si>
  <si>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</si>
  <si>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</si>
  <si>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</si>
  <si>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</si>
  <si>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</si>
  <si>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</si>
  <si>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</si>
  <si>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</si>
  <si>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</si>
  <si>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</si>
  <si>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</si>
  <si>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</si>
  <si>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</si>
  <si>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</si>
  <si>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</si>
  <si>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</si>
  <si>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</si>
  <si>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</si>
  <si>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</si>
  <si>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</si>
  <si>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</si>
  <si>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</si>
  <si>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</si>
  <si>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</si>
  <si>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</si>
  <si>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</si>
  <si>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</si>
  <si>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</si>
  <si>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</si>
  <si>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</si>
  <si>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</si>
  <si>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</si>
  <si>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</si>
  <si>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</si>
  <si>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</si>
  <si>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</si>
  <si>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</si>
  <si>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</si>
  <si>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</si>
  <si>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</si>
  <si>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</si>
  <si>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</si>
  <si>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</si>
  <si>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</si>
  <si>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</si>
  <si>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</si>
  <si>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</si>
  <si>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</si>
  <si>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</si>
  <si>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</si>
  <si>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</si>
  <si>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</si>
  <si>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</si>
  <si>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</si>
  <si>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</si>
  <si>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</si>
  <si>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</si>
  <si>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</si>
  <si>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</si>
  <si>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</si>
  <si>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</si>
  <si>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</si>
  <si>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</si>
  <si>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</si>
  <si>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</si>
  <si>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</si>
  <si>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</si>
  <si>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</si>
  <si>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</si>
  <si>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</si>
  <si>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</si>
  <si>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</si>
  <si>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</si>
  <si>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</si>
  <si>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</si>
  <si>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</si>
  <si>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</si>
  <si>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</si>
  <si>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</si>
  <si>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</si>
  <si>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</si>
  <si>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</si>
  <si>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</si>
  <si>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</si>
  <si>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</si>
  <si>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</si>
  <si>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</si>
  <si>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</si>
  <si>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</si>
  <si>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</si>
  <si>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</si>
  <si>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</si>
  <si>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</si>
  <si>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</si>
  <si>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</si>
  <si>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</si>
  <si>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</si>
  <si>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</si>
  <si>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</si>
  <si>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</si>
  <si>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</si>
  <si>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</si>
  <si>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</si>
  <si>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</si>
  <si>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</si>
  <si>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</si>
  <si>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</si>
  <si>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</si>
  <si>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</si>
  <si>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</si>
  <si>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</si>
  <si>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</si>
  <si>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</si>
  <si>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</si>
  <si>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</si>
  <si>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</si>
  <si>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</si>
  <si>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</si>
  <si>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</si>
  <si>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</si>
  <si>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</si>
  <si>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</si>
  <si>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</si>
  <si>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</si>
  <si>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</si>
  <si>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</si>
  <si>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</si>
  <si>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</si>
  <si>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</si>
  <si>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</si>
  <si>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</si>
  <si>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</si>
  <si>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</si>
  <si>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</si>
  <si>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</si>
  <si>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</si>
  <si>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</si>
  <si>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</si>
  <si>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</si>
  <si>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</si>
  <si>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</si>
  <si>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</si>
  <si>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</si>
  <si>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</si>
  <si>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</si>
  <si>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</si>
  <si>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</si>
  <si>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</si>
  <si>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</si>
  <si>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</si>
  <si>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</si>
  <si>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</si>
  <si>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</si>
  <si>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</si>
  <si>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</si>
  <si>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</si>
  <si>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</si>
  <si>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</si>
  <si>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</si>
  <si>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</si>
  <si>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</si>
  <si>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</si>
  <si>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</si>
  <si>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</si>
  <si>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</si>
  <si>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</si>
  <si>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</si>
  <si>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</si>
  <si>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</si>
  <si>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</si>
  <si>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</si>
  <si>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</si>
  <si>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</si>
  <si>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</si>
  <si>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</si>
  <si>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</si>
  <si>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</si>
  <si>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</si>
  <si>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</si>
  <si>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</si>
  <si>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</si>
  <si>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</si>
  <si>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</si>
  <si>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</si>
  <si>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</si>
  <si>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</si>
  <si>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</si>
  <si>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</si>
  <si>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</si>
  <si>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</si>
  <si>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</si>
  <si>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</si>
  <si>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</si>
  <si>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</si>
  <si>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</si>
  <si>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</si>
  <si>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</si>
  <si>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</si>
  <si>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</si>
  <si>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</si>
  <si>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</si>
  <si>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</si>
  <si>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</si>
  <si>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</si>
  <si>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</si>
  <si>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</si>
  <si>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</si>
  <si>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</si>
  <si>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</si>
  <si>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</si>
  <si>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</si>
  <si>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</si>
  <si>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</si>
  <si>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</si>
  <si>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</si>
  <si>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</si>
  <si>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</si>
  <si>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</si>
  <si>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</si>
  <si>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</si>
  <si>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</si>
  <si>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</si>
  <si>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</si>
  <si>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</si>
  <si>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</si>
  <si>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</si>
  <si>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</si>
  <si>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</si>
  <si>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</si>
  <si>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</si>
  <si>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</si>
  <si>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</si>
  <si>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</si>
  <si>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</si>
  <si>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</si>
  <si>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</si>
  <si>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</si>
  <si>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</si>
  <si>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</si>
  <si>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</si>
  <si>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</si>
  <si>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</si>
  <si>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</si>
  <si>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</si>
  <si>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</si>
  <si>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</si>
  <si>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</si>
  <si>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</si>
  <si>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</si>
  <si>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</si>
  <si>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</si>
  <si>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</si>
  <si>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</si>
  <si>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</si>
  <si>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</si>
  <si>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</si>
  <si>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</si>
  <si>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</si>
  <si>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</si>
  <si>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</si>
  <si>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</si>
  <si>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</si>
  <si>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</si>
  <si>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</si>
  <si>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</si>
  <si>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</si>
  <si>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</si>
  <si>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</si>
  <si>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</si>
  <si>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</si>
  <si>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</si>
  <si>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</si>
  <si>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</si>
  <si>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</si>
  <si>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</si>
  <si>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</si>
  <si>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</si>
  <si>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</si>
  <si>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</si>
  <si>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</si>
  <si>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</si>
  <si>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</si>
  <si>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</si>
  <si>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</si>
  <si>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</si>
  <si>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</si>
  <si>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</si>
  <si>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</si>
  <si>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</si>
  <si>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</si>
  <si>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</si>
  <si>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</si>
  <si>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</si>
  <si>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</si>
  <si>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</si>
  <si>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</si>
  <si>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</si>
  <si>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</si>
  <si>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</si>
  <si>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</si>
  <si>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</si>
  <si>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</si>
  <si>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</si>
  <si>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</si>
  <si>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</si>
  <si>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</si>
  <si>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</si>
  <si>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</si>
  <si>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</si>
  <si>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</si>
  <si>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</si>
  <si>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</si>
  <si>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</si>
  <si>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</si>
  <si>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</si>
  <si>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</si>
  <si>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</si>
  <si>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</si>
  <si>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</si>
  <si>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</si>
  <si>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</si>
  <si>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</si>
  <si>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</si>
  <si>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</si>
  <si>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</si>
  <si>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</si>
  <si>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</si>
  <si>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</si>
  <si>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</si>
  <si>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</si>
  <si>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</si>
  <si>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</si>
  <si>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</si>
  <si>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</si>
  <si>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</si>
  <si>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</si>
  <si>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</si>
  <si>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</si>
  <si>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</si>
  <si>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</si>
  <si>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</si>
  <si>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</si>
  <si>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</si>
  <si>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</si>
  <si>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</si>
  <si>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</si>
  <si>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</si>
  <si>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</si>
  <si>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</si>
  <si>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</si>
  <si>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</si>
  <si>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</si>
  <si>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</si>
  <si>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</si>
  <si>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</si>
  <si>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</si>
  <si>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</si>
  <si>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</si>
  <si>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</si>
  <si>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</si>
  <si>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</si>
  <si>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</si>
  <si>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</si>
  <si>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</si>
  <si>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</si>
  <si>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</si>
  <si>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</si>
  <si>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</si>
  <si>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</si>
  <si>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</si>
  <si>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</si>
  <si>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</si>
  <si>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</si>
  <si>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</si>
  <si>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</si>
  <si>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</si>
  <si>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</si>
  <si>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</si>
  <si>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</si>
  <si>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</si>
  <si>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</si>
  <si>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</si>
  <si>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</si>
  <si>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</si>
  <si>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</si>
  <si>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</si>
  <si>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</si>
  <si>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</si>
  <si>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</si>
  <si>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</si>
  <si>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</si>
  <si>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</si>
  <si>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</si>
  <si>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</si>
  <si>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</si>
  <si>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</si>
  <si>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</si>
  <si>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</si>
  <si>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</si>
  <si>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</si>
  <si>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</si>
  <si>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</si>
  <si>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</si>
  <si>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</si>
  <si>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</si>
  <si>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</si>
  <si>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</si>
  <si>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</si>
  <si>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</si>
  <si>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</si>
  <si>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</si>
  <si>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</si>
  <si>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</si>
  <si>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</si>
  <si>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</si>
  <si>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</si>
  <si>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</si>
  <si>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</si>
  <si>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</si>
  <si>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</si>
  <si>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</si>
  <si>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</si>
  <si>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</si>
  <si>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</si>
  <si>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</si>
  <si>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</si>
  <si>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</si>
  <si>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</si>
  <si>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</si>
  <si>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</si>
  <si>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</si>
  <si>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</si>
  <si>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</si>
  <si>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</si>
  <si>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</si>
  <si>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</si>
  <si>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</si>
  <si>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</si>
  <si>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</si>
  <si>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</si>
  <si>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</si>
  <si>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</si>
  <si>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</si>
  <si>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</si>
  <si>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</si>
  <si>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</si>
  <si>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</si>
  <si>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</si>
  <si>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</si>
  <si>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</si>
  <si>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</si>
  <si>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</si>
  <si>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</si>
  <si>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</si>
  <si>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</si>
  <si>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</si>
  <si>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</si>
  <si>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</si>
  <si>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</si>
  <si>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</si>
  <si>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</si>
  <si>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</si>
  <si>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</si>
  <si>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</si>
  <si>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</si>
  <si>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</si>
  <si>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</si>
  <si>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</si>
  <si>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</si>
  <si>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</si>
  <si>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</si>
  <si>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</si>
  <si>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</si>
  <si>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</si>
  <si>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</si>
  <si>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</si>
  <si>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</si>
  <si>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</si>
  <si>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</si>
  <si>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</si>
  <si>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</si>
  <si>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</si>
  <si>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</si>
  <si>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</si>
  <si>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</si>
  <si>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</si>
  <si>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</si>
  <si>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</si>
  <si>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</si>
  <si>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</si>
  <si>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</si>
  <si>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</si>
  <si>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</si>
  <si>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</si>
  <si>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</si>
  <si>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</si>
  <si>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</si>
  <si>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</si>
  <si>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</si>
  <si>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</si>
  <si>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</si>
  <si>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</si>
  <si>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</si>
  <si>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</si>
  <si>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</si>
  <si>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</si>
  <si>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</si>
  <si>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</si>
  <si>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</si>
  <si>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</si>
  <si>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</si>
  <si>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</si>
  <si>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</si>
  <si>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</si>
  <si>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</si>
  <si>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</si>
  <si>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</si>
  <si>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</si>
  <si>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</si>
  <si>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</si>
  <si>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</si>
  <si>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</si>
  <si>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</si>
  <si>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</si>
  <si>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</si>
  <si>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</si>
  <si>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</si>
  <si>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</si>
  <si>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</si>
  <si>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</si>
  <si>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</si>
  <si>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</si>
  <si>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</si>
  <si>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</si>
  <si>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</si>
  <si>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</si>
  <si>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</si>
  <si>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</si>
  <si>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</si>
  <si>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</si>
  <si>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</si>
  <si>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</si>
  <si>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</si>
  <si>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</si>
  <si>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</si>
  <si>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</si>
  <si>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</si>
  <si>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</si>
  <si>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</si>
  <si>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</si>
  <si>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</si>
  <si>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</si>
  <si>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</si>
  <si>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</si>
  <si>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</si>
  <si>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</si>
  <si>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</si>
  <si>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</si>
  <si>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</si>
  <si>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</si>
  <si>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</si>
  <si>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</si>
  <si>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</si>
  <si>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</si>
  <si>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</si>
  <si>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</si>
  <si>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</si>
  <si>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</si>
  <si>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</si>
  <si>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</si>
  <si>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</si>
  <si>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</si>
  <si>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</si>
  <si>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</si>
  <si>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</si>
  <si>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</si>
  <si>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</si>
  <si>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</si>
  <si>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</si>
  <si>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</si>
  <si>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</si>
  <si>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</si>
  <si>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</si>
  <si>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</si>
  <si>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</si>
  <si>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</si>
  <si>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</si>
  <si>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</si>
  <si>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</si>
  <si>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</si>
  <si>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</si>
  <si>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</si>
  <si>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</si>
  <si>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</si>
  <si>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</si>
  <si>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</si>
  <si>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</si>
  <si>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</si>
  <si>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</si>
  <si>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</si>
  <si>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</si>
  <si>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</si>
  <si>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</si>
  <si>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</si>
  <si>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</si>
  <si>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</si>
  <si>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</si>
  <si>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</si>
  <si>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</si>
  <si>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</si>
  <si>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</si>
  <si>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</si>
  <si>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</si>
  <si>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</si>
  <si>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</si>
  <si>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</si>
  <si>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</si>
  <si>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</si>
  <si>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</si>
  <si>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</si>
  <si>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</si>
  <si>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</si>
  <si>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</si>
  <si>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</si>
  <si>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</si>
  <si>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</si>
  <si>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</si>
  <si>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</si>
  <si>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</si>
  <si>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</si>
  <si>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</si>
  <si>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</si>
  <si>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</si>
  <si>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</si>
  <si>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</si>
  <si>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</si>
  <si>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</si>
  <si>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</si>
  <si>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</si>
  <si>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</si>
  <si>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</si>
  <si>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</si>
  <si>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</si>
  <si>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</si>
  <si>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</si>
  <si>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</si>
  <si>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</si>
  <si>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</si>
  <si>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</si>
  <si>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</si>
  <si>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</si>
  <si>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</si>
  <si>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</si>
  <si>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</si>
  <si>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</si>
  <si>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</si>
  <si>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</si>
  <si>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</si>
  <si>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</si>
  <si>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</si>
  <si>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</si>
  <si>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</si>
  <si>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</si>
  <si>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</si>
  <si>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</si>
  <si>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</si>
  <si>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</si>
  <si>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</si>
  <si>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</si>
  <si>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</si>
  <si>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</si>
  <si>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</si>
  <si>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</si>
  <si>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</si>
  <si>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</si>
  <si>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</si>
  <si>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</si>
  <si>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</si>
  <si>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</si>
  <si>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</si>
  <si>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</si>
  <si>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</si>
  <si>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</si>
  <si>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</si>
  <si>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</si>
  <si>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</si>
  <si>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</si>
  <si>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</si>
  <si>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</si>
  <si>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</si>
  <si>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</si>
  <si>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</si>
  <si>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</si>
  <si>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</si>
  <si>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</si>
  <si>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</si>
  <si>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</si>
  <si>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</si>
  <si>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</si>
  <si>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</si>
  <si>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</si>
  <si>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</si>
  <si>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</si>
  <si>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</si>
  <si>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</si>
  <si>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</si>
  <si>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</si>
  <si>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</si>
  <si>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</si>
  <si>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</si>
  <si>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</si>
  <si>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</si>
  <si>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</si>
  <si>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</si>
  <si>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</si>
  <si>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</si>
  <si>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</si>
  <si>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</si>
  <si>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</si>
  <si>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</si>
  <si>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</si>
  <si>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</si>
  <si>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</si>
  <si>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</si>
  <si>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</si>
  <si>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</si>
  <si>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</si>
  <si>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</si>
  <si>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</si>
  <si>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</si>
  <si>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</si>
  <si>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</si>
  <si>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</si>
  <si>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</si>
  <si>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</si>
  <si>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</si>
  <si>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</si>
  <si>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</si>
  <si>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</si>
  <si>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</si>
  <si>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</si>
  <si>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</si>
  <si>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</si>
  <si>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</si>
  <si>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</si>
  <si>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</si>
  <si>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</si>
  <si>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</si>
  <si>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</si>
  <si>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</si>
  <si>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</si>
  <si>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</si>
  <si>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</si>
  <si>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</si>
  <si>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</si>
  <si>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</si>
  <si>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</si>
  <si>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</si>
  <si>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</si>
  <si>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</si>
  <si>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</si>
  <si>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</si>
  <si>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</si>
  <si>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</si>
  <si>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</si>
  <si>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</si>
  <si>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</si>
  <si>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</si>
  <si>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</si>
  <si>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</si>
  <si>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</si>
  <si>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</si>
  <si>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</si>
  <si>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</si>
  <si>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</si>
  <si>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</si>
  <si>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</si>
  <si>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</si>
  <si>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</si>
  <si>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</si>
  <si>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</si>
  <si>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</si>
  <si>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</si>
  <si>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</si>
  <si>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</si>
  <si>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</si>
  <si>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</si>
  <si>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</si>
  <si>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</si>
  <si>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</si>
  <si>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</si>
  <si>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</si>
  <si>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</si>
  <si>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</si>
  <si>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</si>
  <si>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</si>
  <si>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</si>
  <si>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</si>
  <si>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</si>
  <si>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</si>
  <si>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</si>
  <si>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</si>
  <si>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</si>
  <si>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</si>
  <si>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</si>
  <si>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</si>
  <si>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</si>
  <si>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</si>
  <si>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</si>
  <si>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</si>
  <si>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</si>
  <si>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</si>
  <si>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</si>
  <si>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</si>
  <si>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</si>
  <si>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</si>
  <si>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</si>
  <si>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</si>
  <si>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</si>
  <si>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</si>
  <si>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</si>
  <si>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</si>
  <si>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</si>
  <si>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</si>
  <si>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</si>
  <si>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</si>
  <si>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</si>
  <si>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</si>
  <si>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</si>
  <si>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</si>
  <si>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</si>
  <si>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</si>
  <si>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</si>
  <si>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</si>
  <si>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</si>
  <si>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</si>
  <si>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</si>
  <si>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</si>
  <si>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</si>
  <si>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</si>
  <si>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</si>
  <si>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</si>
  <si>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</si>
  <si>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</si>
  <si>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</si>
  <si>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</si>
  <si>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</si>
  <si>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</si>
  <si>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</si>
  <si>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</si>
  <si>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</si>
  <si>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</si>
  <si>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</si>
  <si>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</si>
  <si>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</si>
  <si>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</si>
  <si>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</si>
  <si>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</si>
  <si>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</si>
  <si>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</si>
  <si>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</si>
  <si>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</si>
  <si>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</si>
  <si>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</si>
  <si>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</si>
  <si>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</si>
  <si>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</si>
  <si>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</si>
  <si>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</si>
  <si>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</si>
  <si>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</si>
  <si>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</si>
  <si>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</si>
  <si>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</si>
  <si>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</si>
  <si>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</si>
  <si>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</si>
  <si>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</si>
  <si>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</si>
  <si>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</si>
  <si>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</si>
  <si>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</si>
  <si>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</si>
  <si>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</si>
  <si>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</si>
  <si>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</si>
  <si>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</si>
  <si>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</si>
  <si>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</si>
  <si>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</si>
  <si>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</si>
  <si>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</si>
  <si>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</si>
  <si>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</si>
  <si>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</si>
  <si>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</si>
  <si>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</si>
  <si>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</si>
  <si>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</si>
  <si>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</si>
  <si>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</si>
  <si>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</si>
  <si>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</si>
  <si>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</si>
  <si>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</si>
  <si>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</si>
  <si>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</si>
  <si>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</si>
  <si>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</si>
  <si>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</si>
  <si>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</si>
  <si>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</si>
  <si>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</si>
  <si>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</si>
  <si>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</si>
  <si>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</si>
  <si>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</si>
  <si>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</si>
  <si>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</si>
  <si>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</si>
  <si>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</si>
  <si>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</si>
  <si>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</si>
  <si>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</si>
  <si>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</si>
  <si>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</si>
  <si>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</si>
  <si>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</si>
  <si>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</si>
  <si>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</si>
  <si>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</si>
  <si>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</si>
  <si>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</si>
  <si>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</si>
  <si>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</si>
  <si>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</si>
  <si>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</si>
  <si>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</si>
  <si>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</si>
  <si>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</si>
  <si>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</si>
  <si>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</si>
  <si>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</si>
  <si>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</si>
  <si>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</si>
  <si>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</si>
  <si>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</si>
  <si>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</si>
  <si>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</si>
  <si>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</si>
  <si>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</si>
  <si>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</si>
  <si>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</si>
  <si>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</si>
  <si>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</si>
  <si>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</si>
  <si>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</si>
  <si>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</si>
  <si>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</si>
  <si>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</si>
  <si>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</si>
  <si>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</si>
  <si>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</si>
  <si>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</si>
  <si>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</si>
  <si>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</si>
  <si>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</si>
  <si>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</si>
  <si>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</si>
  <si>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</si>
  <si>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</si>
  <si>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</si>
  <si>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</si>
  <si>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</si>
  <si>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</si>
  <si>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</si>
  <si>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</si>
  <si>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</si>
  <si>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</si>
  <si>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</si>
  <si>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</si>
  <si>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</si>
  <si>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</si>
  <si>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</si>
  <si>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</si>
  <si>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</si>
  <si>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</si>
  <si>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</si>
  <si>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</si>
  <si>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</si>
  <si>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</si>
  <si>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</si>
  <si>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</si>
  <si>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</si>
  <si>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</si>
  <si>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</si>
  <si>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</si>
  <si>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</si>
  <si>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</si>
  <si>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</si>
  <si>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</si>
  <si>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</si>
  <si>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</si>
  <si>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</si>
  <si>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</si>
  <si>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</si>
  <si>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</si>
  <si>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</si>
  <si>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</si>
  <si>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</si>
  <si>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</si>
  <si>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</si>
  <si>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</si>
  <si>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</si>
  <si>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</si>
  <si>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</si>
  <si>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</si>
  <si>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</si>
  <si>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</si>
  <si>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</si>
  <si>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</si>
  <si>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</si>
  <si>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</si>
  <si>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</si>
  <si>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</si>
  <si>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</si>
  <si>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</si>
  <si>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</si>
  <si>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</si>
  <si>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</si>
  <si>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</si>
  <si>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</si>
  <si>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</si>
  <si>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</si>
  <si>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</si>
  <si>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</si>
  <si>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</si>
  <si>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</si>
  <si>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</si>
  <si>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</si>
  <si>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</si>
  <si>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</si>
  <si>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</si>
  <si>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</si>
  <si>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</si>
  <si>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</si>
  <si>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</si>
  <si>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</si>
  <si>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</si>
  <si>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</si>
  <si>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</si>
  <si>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</si>
  <si>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</si>
  <si>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</si>
  <si>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</si>
  <si>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</si>
  <si>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</si>
  <si>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</si>
  <si>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</si>
  <si>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</si>
  <si>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</si>
  <si>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</si>
  <si>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</si>
  <si>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</si>
  <si>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</si>
  <si>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</si>
  <si>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</si>
  <si>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</si>
  <si>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</si>
  <si>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</si>
  <si>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</si>
  <si>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</si>
  <si>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</si>
  <si>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</si>
  <si>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</si>
  <si>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</si>
  <si>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</si>
  <si>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</si>
  <si>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</si>
  <si>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</si>
  <si>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</si>
  <si>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</si>
  <si>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</si>
  <si>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</si>
  <si>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</si>
  <si>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</si>
  <si>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</si>
  <si>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</si>
  <si>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</si>
  <si>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</si>
  <si>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</si>
  <si>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</si>
  <si>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</si>
  <si>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</si>
  <si>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</si>
  <si>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</si>
  <si>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</si>
  <si>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</si>
  <si>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</si>
  <si>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</si>
  <si>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</si>
  <si>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</si>
  <si>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</si>
  <si>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</si>
  <si>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</si>
  <si>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</si>
  <si>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</si>
  <si>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</si>
  <si>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</si>
  <si>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</si>
  <si>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</si>
  <si>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</si>
  <si>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</si>
  <si>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</si>
  <si>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</si>
  <si>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</si>
  <si>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</si>
  <si>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</si>
  <si>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</si>
  <si>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</si>
  <si>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</si>
  <si>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</si>
  <si>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</si>
  <si>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</si>
  <si>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</si>
  <si>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</si>
  <si>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</si>
  <si>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</si>
  <si>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</si>
  <si>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</si>
  <si>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</si>
  <si>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</si>
  <si>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</si>
  <si>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</si>
  <si>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</si>
  <si>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</si>
  <si>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</si>
  <si>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</si>
  <si>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</si>
  <si>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</si>
  <si>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</si>
  <si>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</si>
  <si>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</si>
  <si>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</si>
  <si>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</si>
  <si>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</si>
  <si>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</si>
  <si>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</si>
  <si>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</si>
  <si>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</si>
  <si>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</si>
  <si>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</si>
  <si>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</si>
  <si>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</si>
  <si>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</si>
  <si>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</si>
  <si>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</si>
  <si>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</si>
  <si>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</si>
  <si>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</si>
  <si>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</si>
  <si>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</si>
  <si>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</si>
  <si>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</si>
  <si>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</si>
  <si>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</si>
  <si>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</si>
  <si>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</si>
  <si>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</si>
  <si>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</si>
  <si>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</si>
  <si>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</si>
  <si>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</si>
  <si>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</si>
  <si>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</si>
  <si>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</si>
  <si>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</si>
  <si>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</si>
  <si>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</si>
  <si>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</si>
  <si>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</si>
  <si>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</si>
  <si>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</si>
  <si>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</si>
  <si>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</si>
  <si>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</si>
  <si>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</si>
  <si>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</si>
  <si>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</si>
  <si>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</si>
  <si>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</si>
  <si>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</si>
  <si>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</si>
  <si>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</si>
  <si>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</si>
  <si>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</si>
  <si>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</si>
  <si>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</si>
  <si>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</si>
  <si>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</si>
  <si>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</si>
  <si>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</si>
  <si>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</si>
  <si>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</si>
  <si>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</si>
  <si>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</si>
  <si>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</si>
  <si>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</si>
  <si>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</si>
  <si>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</si>
  <si>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</si>
  <si>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</si>
  <si>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</si>
  <si>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</si>
  <si>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</si>
  <si>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</si>
  <si>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</si>
  <si>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</si>
  <si>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</si>
  <si>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</si>
  <si>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</si>
  <si>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</si>
  <si>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</si>
  <si>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</si>
  <si>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</si>
  <si>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</si>
  <si>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</si>
  <si>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</si>
  <si>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</si>
  <si>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</si>
  <si>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</si>
  <si>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</si>
  <si>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</si>
  <si>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</si>
  <si>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</si>
  <si>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</si>
  <si>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</si>
  <si>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</si>
  <si>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</si>
  <si>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</si>
  <si>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</si>
  <si>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</si>
  <si>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</si>
  <si>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</si>
  <si>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</si>
  <si>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</si>
  <si>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</si>
  <si>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</si>
  <si>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</si>
  <si>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</si>
  <si>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</si>
  <si>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</si>
  <si>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</si>
  <si>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</si>
  <si>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</si>
  <si>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</si>
  <si>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</si>
  <si>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</si>
  <si>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</si>
  <si>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</si>
  <si>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</si>
  <si>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</si>
  <si>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</si>
  <si>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</si>
  <si>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</si>
  <si>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</si>
  <si>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</si>
  <si>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</si>
  <si>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</si>
  <si>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</si>
  <si>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</si>
  <si>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</si>
  <si>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</si>
  <si>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</si>
  <si>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</si>
  <si>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</si>
  <si>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</si>
  <si>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</si>
  <si>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</si>
  <si>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</si>
  <si>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</si>
  <si>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</si>
  <si>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</si>
  <si>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</si>
  <si>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</si>
  <si>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</si>
  <si>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</si>
  <si>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</si>
  <si>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</si>
  <si>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</si>
  <si>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</si>
  <si>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</si>
  <si>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</si>
  <si>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</si>
  <si>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</si>
  <si>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</si>
  <si>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</si>
  <si>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</si>
  <si>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</si>
  <si>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</si>
  <si>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</si>
  <si>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</si>
  <si>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</si>
  <si>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</si>
  <si>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</si>
  <si>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</si>
  <si>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</si>
  <si>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</si>
  <si>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</si>
  <si>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</si>
  <si>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</si>
  <si>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</si>
  <si>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</si>
  <si>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</si>
  <si>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</si>
  <si>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</si>
  <si>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</si>
  <si>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</si>
  <si>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</si>
  <si>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</si>
  <si>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</si>
  <si>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</si>
  <si>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</si>
  <si>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</si>
  <si>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</si>
  <si>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</si>
  <si>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</si>
  <si>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</si>
  <si>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</si>
  <si>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</si>
  <si>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</si>
  <si>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</si>
  <si>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</si>
  <si>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</si>
  <si>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</si>
  <si>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</si>
  <si>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</si>
  <si>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</si>
  <si>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</si>
  <si>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</si>
  <si>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</si>
  <si>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</si>
  <si>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</si>
  <si>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</si>
  <si>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</si>
  <si>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</si>
  <si>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</si>
  <si>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</si>
  <si>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</si>
  <si>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</si>
  <si>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NOVEMBER 2023 ARREARS </t>
  </si>
  <si>
    <t>WA NOVEMBER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</si>
</sst>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17" fontId="2" fillId="2" borderId="11" xfId="0" applyNumberFormat="1" applyFont="1" applyFill="1" applyBorder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58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1D74938B-0C38-4696-922E-7682543B90CE}">
    <text>WA_TERM_COVID_EAP_MONTHLY2</text>
  </threadedComment>
  <threadedComment ref="A10" dT="2022-08-18T03:57:35.63" personId="{2A246C76-F4FB-4101-AD22-861C78CF992B}" id="{66B2297D-D8BA-4910-AAFF-79BF07AB1565}">
    <text>WA_ARREARS_UNIQUE1_MNTHLY2</text>
  </threadedComment>
  <threadedComment ref="A17" dT="2022-05-23T17:31:50.73" personId="{2A246C76-F4FB-4101-AD22-861C78CF992B}" id="{A4A4DF8F-9329-4B33-AE3A-E3D29D6D4BBE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7"/>
  <sheetViews>
    <sheetView tabSelected="1" zoomScale="130" zoomScaleNormal="130" workbookViewId="0">
      <selection activeCell="G24" sqref="G24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7.570312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59">
        <v>45657</v>
      </c>
    </row>
    <row r="3" spans="1:11" x14ac:dyDescent="0.25">
      <c r="A3" s="60" t="s">
        <v>0</v>
      </c>
      <c r="B3" s="61"/>
      <c r="C3" s="61"/>
      <c r="D3" s="62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622927.19999999995</v>
      </c>
      <c r="F5" s="63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4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5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6" t="str">
        <f>"WA "&amp; CHOOSE(MONTH(B2),"JAN","FEB","MAR","APR","MAY","JUN","JUL","AUG","SEP","OCT","NOV","DEC")  &amp;" "&amp; YEAR(B2)&amp; " ARREARS"</f>
        <v>WA DEC 2024 ARREARS</v>
      </c>
      <c r="B11" s="67"/>
      <c r="C11" s="67"/>
      <c r="D11" s="67"/>
      <c r="E11" s="67"/>
      <c r="F11" s="67"/>
      <c r="G11" s="67"/>
      <c r="H11" s="67"/>
      <c r="I11" s="67"/>
      <c r="J11" s="67"/>
      <c r="K11" s="67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2334355.13</v>
      </c>
      <c r="C13" s="41">
        <v>19298</v>
      </c>
      <c r="D13" s="40">
        <v>909078.48999999894</v>
      </c>
      <c r="E13" s="41">
        <v>10895</v>
      </c>
      <c r="F13" s="40">
        <v>639663.42000000004</v>
      </c>
      <c r="G13" s="41">
        <v>6800</v>
      </c>
      <c r="H13" s="40">
        <v>2660704.94</v>
      </c>
      <c r="I13" s="41">
        <v>6965</v>
      </c>
      <c r="J13" s="40">
        <v>5904138.5600000098</v>
      </c>
      <c r="K13" s="42">
        <v>21430</v>
      </c>
    </row>
    <row r="14" spans="1:11" x14ac:dyDescent="0.25">
      <c r="A14" s="4" t="s">
        <v>7488</v>
      </c>
      <c r="B14" s="40">
        <v>306007.44</v>
      </c>
      <c r="C14" s="41">
        <v>1383</v>
      </c>
      <c r="D14" s="40">
        <v>113168.33</v>
      </c>
      <c r="E14" s="41">
        <v>622</v>
      </c>
      <c r="F14" s="40">
        <v>76450.320000000094</v>
      </c>
      <c r="G14" s="41">
        <v>400</v>
      </c>
      <c r="H14" s="40">
        <v>388471.81</v>
      </c>
      <c r="I14" s="41">
        <v>410</v>
      </c>
      <c r="J14" s="40">
        <v>807647.58000000101</v>
      </c>
      <c r="K14" s="42">
        <v>1500</v>
      </c>
    </row>
    <row r="15" spans="1:11" ht="15.75" thickBot="1" x14ac:dyDescent="0.3">
      <c r="A15" s="5" t="s">
        <v>10</v>
      </c>
      <c r="B15" s="20">
        <f>B13+B14</f>
        <v>2640362.5699999998</v>
      </c>
      <c r="C15" s="21">
        <f t="shared" ref="C15:K15" si="0">C13+C14</f>
        <v>20681</v>
      </c>
      <c r="D15" s="20">
        <f>D13+D14</f>
        <v>1022246.8199999989</v>
      </c>
      <c r="E15" s="21">
        <f t="shared" si="0"/>
        <v>11517</v>
      </c>
      <c r="F15" s="20">
        <f>F13+F14</f>
        <v>716113.74000000011</v>
      </c>
      <c r="G15" s="21">
        <f t="shared" si="0"/>
        <v>7200</v>
      </c>
      <c r="H15" s="20">
        <f t="shared" si="0"/>
        <v>3049176.75</v>
      </c>
      <c r="I15" s="21">
        <f t="shared" si="0"/>
        <v>7375</v>
      </c>
      <c r="J15" s="20">
        <f t="shared" si="0"/>
        <v>6711786.1400000108</v>
      </c>
      <c r="K15" s="22">
        <f t="shared" si="0"/>
        <v>22930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1.2107193470001221E-8</v>
      </c>
      <c r="K16" s="39"/>
    </row>
    <row r="18" spans="1:11" x14ac:dyDescent="0.25">
      <c r="A18" s="68" t="str">
        <f>"WA "&amp; CHOOSE(MONTH(B2),"JAN","FEB","MAR","APR","MAY","JUN","JUL","AUG","SEP","OCT","NOV","DEC")  &amp;" "&amp; YEAR(B2)&amp; " ARREARS LOW INCOME CUSTOMERS"</f>
        <v>WA DEC 2024 ARREARS LOW INCOME CUSTOMERS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479040.62</v>
      </c>
      <c r="C20" s="19">
        <v>3645</v>
      </c>
      <c r="D20" s="18">
        <v>237779.18</v>
      </c>
      <c r="E20" s="19">
        <v>2793</v>
      </c>
      <c r="F20" s="18">
        <v>200807.15</v>
      </c>
      <c r="G20" s="19">
        <v>2079</v>
      </c>
      <c r="H20" s="18">
        <v>835674.50000000105</v>
      </c>
      <c r="I20" s="19">
        <v>2084</v>
      </c>
      <c r="J20" s="18">
        <v>1552494.3</v>
      </c>
      <c r="K20" s="19">
        <v>4241</v>
      </c>
    </row>
    <row r="21" spans="1:11" x14ac:dyDescent="0.25">
      <c r="A21" s="4" t="s">
        <v>7488</v>
      </c>
      <c r="B21" s="18">
        <v>11774.36</v>
      </c>
      <c r="C21" s="19">
        <v>42</v>
      </c>
      <c r="D21" s="18">
        <v>2327.4899999999998</v>
      </c>
      <c r="E21" s="19">
        <v>21</v>
      </c>
      <c r="F21" s="18">
        <v>2420.9899999999998</v>
      </c>
      <c r="G21" s="19">
        <v>20</v>
      </c>
      <c r="H21" s="18">
        <v>24433.85</v>
      </c>
      <c r="I21" s="19">
        <v>20</v>
      </c>
      <c r="J21" s="18">
        <v>38535.699999999997</v>
      </c>
      <c r="K21" s="19">
        <v>47</v>
      </c>
    </row>
    <row r="22" spans="1:11" ht="15.75" thickBot="1" x14ac:dyDescent="0.3">
      <c r="A22" s="5" t="s">
        <v>10</v>
      </c>
      <c r="B22" s="20">
        <f t="shared" ref="B22:K22" si="1">B20+B21</f>
        <v>490814.98</v>
      </c>
      <c r="C22" s="21">
        <f t="shared" si="1"/>
        <v>3687</v>
      </c>
      <c r="D22" s="20">
        <f t="shared" si="1"/>
        <v>240106.66999999998</v>
      </c>
      <c r="E22" s="21">
        <f t="shared" si="1"/>
        <v>2814</v>
      </c>
      <c r="F22" s="20">
        <f t="shared" si="1"/>
        <v>203228.13999999998</v>
      </c>
      <c r="G22" s="21">
        <f t="shared" si="1"/>
        <v>2099</v>
      </c>
      <c r="H22" s="20">
        <f t="shared" si="1"/>
        <v>860108.35000000102</v>
      </c>
      <c r="I22" s="21">
        <f t="shared" si="1"/>
        <v>2104</v>
      </c>
      <c r="J22" s="20">
        <f t="shared" si="1"/>
        <v>1591030</v>
      </c>
      <c r="K22" s="21">
        <f t="shared" si="1"/>
        <v>4288</v>
      </c>
    </row>
    <row r="23" spans="1:11" x14ac:dyDescent="0.25">
      <c r="A23" s="8" t="s">
        <v>35</v>
      </c>
      <c r="I23" s="38" t="s">
        <v>36</v>
      </c>
      <c r="J23" s="39">
        <f>J22-B22-D22-H22</f>
        <v>-9.3132257461547852E-10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10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10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  <row r="35" spans="1:10" hidden="1" x14ac:dyDescent="0.25">
      <c r="B35" s="18">
        <v>461616.55</v>
      </c>
      <c r="C35" s="19">
        <v>3582</v>
      </c>
      <c r="D35" s="18">
        <v>242460.6</v>
      </c>
      <c r="E35" s="19">
        <v>3131</v>
      </c>
      <c r="F35" s="18">
        <v>218869.38</v>
      </c>
      <c r="G35" s="19">
        <v>2361</v>
      </c>
      <c r="H35" s="18">
        <v>1505196.3</v>
      </c>
      <c r="I35" s="19">
        <v>2363</v>
      </c>
      <c r="J35" s="18">
        <v>2209273.4500000002</v>
      </c>
    </row>
    <row r="36" spans="1:10" hidden="1" x14ac:dyDescent="0.25">
      <c r="B36" s="18">
        <v>13385.44</v>
      </c>
      <c r="C36" s="19">
        <v>42</v>
      </c>
      <c r="D36" s="18">
        <v>7362.94</v>
      </c>
      <c r="E36" s="19">
        <v>42</v>
      </c>
      <c r="F36" s="18">
        <v>7661.89</v>
      </c>
      <c r="G36" s="19">
        <v>38</v>
      </c>
      <c r="H36" s="18">
        <v>51395.94</v>
      </c>
      <c r="I36" s="19">
        <v>38</v>
      </c>
      <c r="J36" s="18">
        <v>72144.320000000007</v>
      </c>
    </row>
    <row r="37" spans="1:10" ht="15.75" hidden="1" thickBot="1" x14ac:dyDescent="0.3">
      <c r="B37" s="20">
        <f t="shared" ref="B37:J37" si="2">B35+B36</f>
        <v>475001.99</v>
      </c>
      <c r="C37" s="21">
        <f t="shared" si="2"/>
        <v>3624</v>
      </c>
      <c r="D37" s="20">
        <f t="shared" si="2"/>
        <v>249823.54</v>
      </c>
      <c r="E37" s="21">
        <f t="shared" si="2"/>
        <v>3173</v>
      </c>
      <c r="F37" s="20">
        <f t="shared" si="2"/>
        <v>226531.27000000002</v>
      </c>
      <c r="G37" s="21">
        <f t="shared" si="2"/>
        <v>2399</v>
      </c>
      <c r="H37" s="20">
        <f t="shared" si="2"/>
        <v>1556592.24</v>
      </c>
      <c r="I37" s="21">
        <f t="shared" si="2"/>
        <v>2401</v>
      </c>
      <c r="J37" s="20">
        <f t="shared" si="2"/>
        <v>2281417.77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A18" sqref="A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5703125" bestFit="1" customWidth="1"/>
    <col min="6" max="6" width="24.42578125" customWidth="1"/>
    <col min="7" max="7" width="17.85546875" bestFit="1" customWidth="1"/>
    <col min="8" max="8" width="15.5703125" bestFit="1" customWidth="1"/>
    <col min="9" max="9" width="15.425781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45231</v>
      </c>
    </row>
    <row r="2" spans="1:11" x14ac:dyDescent="0.25">
      <c r="A2" s="60" t="s">
        <v>0</v>
      </c>
      <c r="B2" s="61"/>
      <c r="C2" s="61"/>
      <c r="D2" s="62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254259.88</v>
      </c>
      <c r="F4" s="63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6" t="s">
        <v>7490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2267752.1100000101</v>
      </c>
      <c r="C12" s="41">
        <v>26771</v>
      </c>
      <c r="D12" s="40">
        <v>1520249.7</v>
      </c>
      <c r="E12" s="41">
        <v>15863</v>
      </c>
      <c r="F12" s="40">
        <v>941001.31000000297</v>
      </c>
      <c r="G12" s="41">
        <v>8979</v>
      </c>
      <c r="H12" s="40">
        <v>6853715.6500000004</v>
      </c>
      <c r="I12" s="41">
        <v>9445</v>
      </c>
      <c r="J12" s="40">
        <v>10641717.460000001</v>
      </c>
      <c r="K12" s="42">
        <v>26912</v>
      </c>
    </row>
    <row r="13" spans="1:11" x14ac:dyDescent="0.25">
      <c r="A13" s="4" t="s">
        <v>7488</v>
      </c>
      <c r="B13" s="40">
        <v>435234.33</v>
      </c>
      <c r="C13" s="41">
        <v>1921</v>
      </c>
      <c r="D13" s="40">
        <v>194585.78</v>
      </c>
      <c r="E13" s="41">
        <v>853</v>
      </c>
      <c r="F13" s="40">
        <v>106341.97</v>
      </c>
      <c r="G13" s="41">
        <v>500</v>
      </c>
      <c r="H13" s="40">
        <v>805681.16</v>
      </c>
      <c r="I13" s="41">
        <v>536</v>
      </c>
      <c r="J13" s="40">
        <v>1435501.27</v>
      </c>
      <c r="K13" s="42">
        <v>1952</v>
      </c>
    </row>
    <row r="14" spans="1:11" ht="15.75" thickBot="1" x14ac:dyDescent="0.3">
      <c r="A14" s="5" t="s">
        <v>10</v>
      </c>
      <c r="B14" s="20">
        <f>B12+B13</f>
        <v>2702986.4400000102</v>
      </c>
      <c r="C14" s="21">
        <f t="shared" ref="C14:K14" si="0">C12+C13</f>
        <v>28692</v>
      </c>
      <c r="D14" s="20">
        <f t="shared" si="0"/>
        <v>1714835.48</v>
      </c>
      <c r="E14" s="21">
        <f t="shared" si="0"/>
        <v>16716</v>
      </c>
      <c r="F14" s="20">
        <f>F12+F13</f>
        <v>1047343.2800000029</v>
      </c>
      <c r="G14" s="21">
        <f t="shared" si="0"/>
        <v>9479</v>
      </c>
      <c r="H14" s="20">
        <f t="shared" si="0"/>
        <v>7659396.8100000005</v>
      </c>
      <c r="I14" s="21">
        <f t="shared" si="0"/>
        <v>9981</v>
      </c>
      <c r="J14" s="20">
        <f t="shared" si="0"/>
        <v>12077218.73</v>
      </c>
      <c r="K14" s="22">
        <f t="shared" si="0"/>
        <v>28864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-1.1175870895385742E-8</v>
      </c>
      <c r="K15" s="39"/>
    </row>
    <row r="17" spans="1:11" x14ac:dyDescent="0.25">
      <c r="A17" s="68" t="s">
        <v>7491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368048.85</v>
      </c>
      <c r="C19" s="19">
        <v>4547</v>
      </c>
      <c r="D19" s="18">
        <v>293811.81</v>
      </c>
      <c r="E19" s="19">
        <v>3210</v>
      </c>
      <c r="F19" s="18">
        <v>222125.71</v>
      </c>
      <c r="G19" s="19">
        <v>2176</v>
      </c>
      <c r="H19" s="18">
        <v>1479832.78</v>
      </c>
      <c r="I19" s="19">
        <v>2294</v>
      </c>
      <c r="J19" s="18">
        <v>2141693.4399999902</v>
      </c>
      <c r="K19" s="19">
        <v>4548</v>
      </c>
    </row>
    <row r="20" spans="1:11" x14ac:dyDescent="0.25">
      <c r="A20" s="4" t="s">
        <v>7488</v>
      </c>
      <c r="B20" s="18">
        <v>8858.5300000000007</v>
      </c>
      <c r="C20" s="19">
        <v>48</v>
      </c>
      <c r="D20" s="18">
        <v>8139.2</v>
      </c>
      <c r="E20" s="19">
        <v>41</v>
      </c>
      <c r="F20" s="18">
        <v>8966.9</v>
      </c>
      <c r="G20" s="19">
        <v>34</v>
      </c>
      <c r="H20" s="18">
        <v>50636.86</v>
      </c>
      <c r="I20" s="19">
        <v>34</v>
      </c>
      <c r="J20" s="18">
        <v>67634.59</v>
      </c>
      <c r="K20" s="19">
        <v>48</v>
      </c>
    </row>
    <row r="21" spans="1:11" ht="15.75" thickBot="1" x14ac:dyDescent="0.3">
      <c r="A21" s="5" t="s">
        <v>10</v>
      </c>
      <c r="B21" s="20">
        <f t="shared" ref="B21:K21" si="1">B19+B20</f>
        <v>376907.38</v>
      </c>
      <c r="C21" s="21">
        <f t="shared" si="1"/>
        <v>4595</v>
      </c>
      <c r="D21" s="20">
        <f t="shared" si="1"/>
        <v>301951.01</v>
      </c>
      <c r="E21" s="21">
        <f t="shared" si="1"/>
        <v>3251</v>
      </c>
      <c r="F21" s="20">
        <f t="shared" si="1"/>
        <v>231092.61</v>
      </c>
      <c r="G21" s="21">
        <f t="shared" si="1"/>
        <v>2210</v>
      </c>
      <c r="H21" s="20">
        <f t="shared" si="1"/>
        <v>1530469.6400000001</v>
      </c>
      <c r="I21" s="21">
        <f t="shared" si="1"/>
        <v>2328</v>
      </c>
      <c r="J21" s="20">
        <f t="shared" si="1"/>
        <v>2209328.02999999</v>
      </c>
      <c r="K21" s="21">
        <f t="shared" si="1"/>
        <v>4596</v>
      </c>
    </row>
    <row r="22" spans="1:11" x14ac:dyDescent="0.25">
      <c r="A22" s="8" t="s">
        <v>35</v>
      </c>
      <c r="I22" s="38" t="s">
        <v>36</v>
      </c>
      <c r="J22" s="39">
        <f>J21-B21-D21-H21</f>
        <v>-1.0011717677116394E-8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24" ma:contentTypeDescription="" ma:contentTypeScope="" ma:versionID="cc8ee2d6fbbed69c8f719dd35ecdc556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6a724bdf7d928a9e2952e9cc4847961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2:IsEFSEC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8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>
      <xsd:simpleType>
        <xsd:restriction base="dms:Choice">
          <xsd:enumeration value="Full Visibility"/>
          <xsd:enumeration value="Internal Only"/>
        </xsd:restriction>
      </xsd:simpleType>
    </xsd:element>
    <xsd:element name="IsEFSEC" ma:index="17" nillable="true" ma:displayName="IsEFSEC" ma:default="0" ma:internalName="IsEFSEC">
      <xsd:simpleType>
        <xsd:restriction base="dms:Boolean"/>
      </xsd:simpleType>
    </xsd:element>
    <xsd:element name="SignificantOrder" ma:index="25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2025-01-30T08:00:00+00:00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5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6F6673DB-C8C7-42BE-837A-5244311774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c463f71-b30c-4ab2-9473-d307f9d358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C43D58-9173-4D8F-90C4-19943F58BD91}"/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5.xml><?xml version="1.0" encoding="utf-8"?>
<ds:datastoreItem xmlns:ds="http://schemas.openxmlformats.org/officeDocument/2006/customXml" ds:itemID="{C39F78ED-EEFA-4B94-8D19-869FEF515D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2025-01-29T05:58:23Z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