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arss\AppData\Local\Temp\Workshare\05d05ddd-c858-4b48-a775-54454b075bb3\SEF Excel Exh\"/>
    </mc:Choice>
  </mc:AlternateContent>
  <xr:revisionPtr revIDLastSave="0" documentId="13_ncr:1_{8B4FC2FF-7FBE-4ABF-AB55-57549E4B848D}" xr6:coauthVersionLast="47" xr6:coauthVersionMax="47" xr10:uidLastSave="{00000000-0000-0000-0000-000000000000}"/>
  <bookViews>
    <workbookView xWindow="760" yWindow="760" windowWidth="14400" windowHeight="7360" xr2:uid="{00000000-000D-0000-FFFF-FFFF00000000}"/>
  </bookViews>
  <sheets>
    <sheet name="Summary" sheetId="1" r:id="rId1"/>
    <sheet name="Detailed Summary" sheetId="2" r:id="rId2"/>
  </sheets>
  <externalReferences>
    <externalReference r:id="rId3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Company">'[1]Named Ranges G'!$B$2</definedName>
    <definedName name="FIT">'[1]Named Ranges G'!$B$10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Z_SCORE">"c1339"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'Detailed Summary'!$A$1:$HX$59</definedName>
    <definedName name="_xlnm.Print_Area" localSheetId="0">Summary!$A$1:$O$81</definedName>
    <definedName name="_xlnm.Print_Titles" localSheetId="1">'Detailed Summary'!$A:$B</definedName>
    <definedName name="RateCase">'[1]Named Ranges G'!$B$7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">2000</definedName>
    <definedName name="TestYear">'[1]Named Ranges G'!$B$3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57" i="2" l="1"/>
  <c r="FX46" i="2" s="1"/>
  <c r="FT57" i="2"/>
  <c r="FT46" i="2" s="1"/>
  <c r="FS57" i="2"/>
  <c r="FS46" i="2" s="1"/>
  <c r="FR57" i="2"/>
  <c r="FR46" i="2" s="1"/>
  <c r="FQ57" i="2"/>
  <c r="FQ46" i="2" s="1"/>
  <c r="FP57" i="2"/>
  <c r="FP46" i="2" s="1"/>
  <c r="FO57" i="2"/>
  <c r="FO46" i="2" s="1"/>
  <c r="FN57" i="2"/>
  <c r="FM57" i="2"/>
  <c r="FM46" i="2" s="1"/>
  <c r="FL57" i="2"/>
  <c r="FK57" i="2"/>
  <c r="FJ57" i="2"/>
  <c r="FJ46" i="2" s="1"/>
  <c r="FI57" i="2"/>
  <c r="FI46" i="2" s="1"/>
  <c r="FH57" i="2"/>
  <c r="FH46" i="2" s="1"/>
  <c r="FG57" i="2"/>
  <c r="FG46" i="2" s="1"/>
  <c r="FF57" i="2"/>
  <c r="FE57" i="2"/>
  <c r="FE46" i="2" s="1"/>
  <c r="FD57" i="2"/>
  <c r="FC57" i="2"/>
  <c r="FC46" i="2" s="1"/>
  <c r="FA57" i="2"/>
  <c r="FA46" i="2" s="1"/>
  <c r="EZ57" i="2"/>
  <c r="EZ46" i="2" s="1"/>
  <c r="EY57" i="2"/>
  <c r="EY46" i="2" s="1"/>
  <c r="EK57" i="2"/>
  <c r="EK46" i="2" s="1"/>
  <c r="EG57" i="2"/>
  <c r="EG46" i="2" s="1"/>
  <c r="EF57" i="2"/>
  <c r="EF46" i="2" s="1"/>
  <c r="EE57" i="2"/>
  <c r="EE46" i="2" s="1"/>
  <c r="ED57" i="2"/>
  <c r="EC57" i="2"/>
  <c r="EC46" i="2" s="1"/>
  <c r="EB57" i="2"/>
  <c r="EB46" i="2" s="1"/>
  <c r="EA57" i="2"/>
  <c r="EA46" i="2" s="1"/>
  <c r="DZ57" i="2"/>
  <c r="DZ46" i="2" s="1"/>
  <c r="DY57" i="2"/>
  <c r="DY46" i="2" s="1"/>
  <c r="DX57" i="2"/>
  <c r="DX46" i="2" s="1"/>
  <c r="DW57" i="2"/>
  <c r="DV57" i="2"/>
  <c r="DU57" i="2"/>
  <c r="DU46" i="2" s="1"/>
  <c r="DT57" i="2"/>
  <c r="DT46" i="2" s="1"/>
  <c r="DS57" i="2"/>
  <c r="DS46" i="2" s="1"/>
  <c r="DR57" i="2"/>
  <c r="DR46" i="2" s="1"/>
  <c r="DQ57" i="2"/>
  <c r="DQ46" i="2" s="1"/>
  <c r="DP57" i="2"/>
  <c r="DP46" i="2" s="1"/>
  <c r="DN57" i="2"/>
  <c r="DN46" i="2" s="1"/>
  <c r="DM57" i="2"/>
  <c r="DM46" i="2" s="1"/>
  <c r="DL57" i="2"/>
  <c r="DL46" i="2" s="1"/>
  <c r="DI57" i="2"/>
  <c r="DI46" i="2" s="1"/>
  <c r="DG57" i="2"/>
  <c r="DG46" i="2" s="1"/>
  <c r="CX57" i="2"/>
  <c r="CX46" i="2" s="1"/>
  <c r="CU57" i="2"/>
  <c r="CT57" i="2"/>
  <c r="CT46" i="2" s="1"/>
  <c r="CS57" i="2"/>
  <c r="CS46" i="2" s="1"/>
  <c r="CR57" i="2"/>
  <c r="CR46" i="2" s="1"/>
  <c r="CQ57" i="2"/>
  <c r="CQ46" i="2" s="1"/>
  <c r="CP57" i="2"/>
  <c r="CO57" i="2"/>
  <c r="CO46" i="2" s="1"/>
  <c r="CN57" i="2"/>
  <c r="CN46" i="2" s="1"/>
  <c r="CM57" i="2"/>
  <c r="CL57" i="2"/>
  <c r="CL46" i="2" s="1"/>
  <c r="CK57" i="2"/>
  <c r="CK46" i="2" s="1"/>
  <c r="CJ57" i="2"/>
  <c r="CJ46" i="2" s="1"/>
  <c r="CI57" i="2"/>
  <c r="CI46" i="2" s="1"/>
  <c r="CH57" i="2"/>
  <c r="CG57" i="2"/>
  <c r="CG46" i="2" s="1"/>
  <c r="CF57" i="2"/>
  <c r="CF46" i="2" s="1"/>
  <c r="CE57" i="2"/>
  <c r="CD57" i="2"/>
  <c r="CD46" i="2" s="1"/>
  <c r="CC57" i="2"/>
  <c r="CC46" i="2" s="1"/>
  <c r="CA57" i="2"/>
  <c r="CA46" i="2" s="1"/>
  <c r="BZ57" i="2"/>
  <c r="BZ46" i="2" s="1"/>
  <c r="BY57" i="2"/>
  <c r="BY46" i="2" s="1"/>
  <c r="BV57" i="2"/>
  <c r="BV46" i="2" s="1"/>
  <c r="BS57" i="2"/>
  <c r="BS46" i="2" s="1"/>
  <c r="BJ57" i="2"/>
  <c r="BJ46" i="2" s="1"/>
  <c r="BG57" i="2"/>
  <c r="BF57" i="2"/>
  <c r="BF46" i="2" s="1"/>
  <c r="BE57" i="2"/>
  <c r="BE46" i="2" s="1"/>
  <c r="BD57" i="2"/>
  <c r="BD46" i="2" s="1"/>
  <c r="BC57" i="2"/>
  <c r="BB57" i="2"/>
  <c r="BB46" i="2" s="1"/>
  <c r="BA57" i="2"/>
  <c r="BA46" i="2" s="1"/>
  <c r="AZ57" i="2"/>
  <c r="AZ46" i="2" s="1"/>
  <c r="AY57" i="2"/>
  <c r="AX57" i="2"/>
  <c r="AX46" i="2" s="1"/>
  <c r="AW57" i="2"/>
  <c r="AW46" i="2" s="1"/>
  <c r="AV57" i="2"/>
  <c r="AV46" i="2" s="1"/>
  <c r="AU57" i="2"/>
  <c r="AT57" i="2"/>
  <c r="AT46" i="2" s="1"/>
  <c r="AS57" i="2"/>
  <c r="AS46" i="2" s="1"/>
  <c r="AR57" i="2"/>
  <c r="AR46" i="2" s="1"/>
  <c r="AQ57" i="2"/>
  <c r="AQ46" i="2" s="1"/>
  <c r="AP57" i="2"/>
  <c r="AP46" i="2" s="1"/>
  <c r="AO57" i="2"/>
  <c r="AO46" i="2" s="1"/>
  <c r="AM57" i="2"/>
  <c r="AM46" i="2" s="1"/>
  <c r="AL57" i="2"/>
  <c r="AK57" i="2"/>
  <c r="AK46" i="2" s="1"/>
  <c r="AH57" i="2"/>
  <c r="AE57" i="2"/>
  <c r="AD57" i="2"/>
  <c r="AD46" i="2" s="1"/>
  <c r="AC57" i="2"/>
  <c r="AC46" i="2" s="1"/>
  <c r="AB57" i="2"/>
  <c r="AB46" i="2" s="1"/>
  <c r="Z57" i="2"/>
  <c r="Z46" i="2" s="1"/>
  <c r="Y57" i="2"/>
  <c r="Y46" i="2" s="1"/>
  <c r="X57" i="2"/>
  <c r="X46" i="2" s="1"/>
  <c r="U57" i="2"/>
  <c r="U46" i="2" s="1"/>
  <c r="T57" i="2"/>
  <c r="T46" i="2" s="1"/>
  <c r="S57" i="2"/>
  <c r="S46" i="2" s="1"/>
  <c r="R57" i="2"/>
  <c r="R46" i="2" s="1"/>
  <c r="Q57" i="2"/>
  <c r="Q46" i="2" s="1"/>
  <c r="P57" i="2"/>
  <c r="O57" i="2"/>
  <c r="N57" i="2"/>
  <c r="N46" i="2" s="1"/>
  <c r="M57" i="2"/>
  <c r="M46" i="2" s="1"/>
  <c r="L57" i="2"/>
  <c r="L46" i="2" s="1"/>
  <c r="K57" i="2"/>
  <c r="J57" i="2"/>
  <c r="J46" i="2" s="1"/>
  <c r="I57" i="2"/>
  <c r="I46" i="2" s="1"/>
  <c r="H57" i="2"/>
  <c r="H46" i="2" s="1"/>
  <c r="G57" i="2"/>
  <c r="F57" i="2"/>
  <c r="E57" i="2"/>
  <c r="E46" i="2" s="1"/>
  <c r="D57" i="2"/>
  <c r="D46" i="2" s="1"/>
  <c r="A57" i="2"/>
  <c r="GJ56" i="2"/>
  <c r="EW56" i="2"/>
  <c r="DJ56" i="2"/>
  <c r="BW56" i="2"/>
  <c r="AI56" i="2"/>
  <c r="C56" i="1"/>
  <c r="A56" i="2"/>
  <c r="GJ55" i="2"/>
  <c r="EW55" i="2"/>
  <c r="DJ55" i="2"/>
  <c r="BW55" i="2"/>
  <c r="AI55" i="2"/>
  <c r="A55" i="2"/>
  <c r="CB57" i="2"/>
  <c r="CB46" i="2" s="1"/>
  <c r="AN57" i="2"/>
  <c r="AN46" i="2" s="1"/>
  <c r="A54" i="2"/>
  <c r="GI57" i="2"/>
  <c r="GI46" i="2" s="1"/>
  <c r="GG57" i="2"/>
  <c r="GG46" i="2" s="1"/>
  <c r="FW57" i="2"/>
  <c r="FW46" i="2" s="1"/>
  <c r="FV57" i="2"/>
  <c r="FV46" i="2" s="1"/>
  <c r="AG57" i="2"/>
  <c r="AG46" i="2" s="1"/>
  <c r="A53" i="2"/>
  <c r="GA57" i="2"/>
  <c r="GA46" i="2" s="1"/>
  <c r="DA57" i="2"/>
  <c r="DA46" i="2" s="1"/>
  <c r="CY57" i="2"/>
  <c r="CY46" i="2" s="1"/>
  <c r="A52" i="2"/>
  <c r="GF57" i="2"/>
  <c r="GF46" i="2" s="1"/>
  <c r="EO57" i="2"/>
  <c r="EO46" i="2" s="1"/>
  <c r="DF57" i="2"/>
  <c r="DF46" i="2" s="1"/>
  <c r="BT57" i="2"/>
  <c r="BT46" i="2" s="1"/>
  <c r="BQ57" i="2"/>
  <c r="BQ46" i="2" s="1"/>
  <c r="BP57" i="2"/>
  <c r="BP46" i="2" s="1"/>
  <c r="AA57" i="2"/>
  <c r="AA46" i="2" s="1"/>
  <c r="A51" i="2"/>
  <c r="A50" i="2"/>
  <c r="A49" i="2"/>
  <c r="A48" i="2"/>
  <c r="A47" i="2"/>
  <c r="FN46" i="2"/>
  <c r="FL46" i="2"/>
  <c r="FK46" i="2"/>
  <c r="FF46" i="2"/>
  <c r="FD46" i="2"/>
  <c r="ED46" i="2"/>
  <c r="DW46" i="2"/>
  <c r="DV46" i="2"/>
  <c r="CU46" i="2"/>
  <c r="CP46" i="2"/>
  <c r="CM46" i="2"/>
  <c r="CH46" i="2"/>
  <c r="CE46" i="2"/>
  <c r="BG46" i="2"/>
  <c r="BC46" i="2"/>
  <c r="AY46" i="2"/>
  <c r="AU46" i="2"/>
  <c r="AL46" i="2"/>
  <c r="AE46" i="2"/>
  <c r="P46" i="2"/>
  <c r="O46" i="2"/>
  <c r="K46" i="2"/>
  <c r="G46" i="2"/>
  <c r="F46" i="2"/>
  <c r="A46" i="2"/>
  <c r="A45" i="2"/>
  <c r="A44" i="2"/>
  <c r="AO43" i="2"/>
  <c r="AN43" i="2"/>
  <c r="A43" i="2"/>
  <c r="A42" i="2"/>
  <c r="GJ41" i="2"/>
  <c r="L43" i="1" s="1"/>
  <c r="EW41" i="2"/>
  <c r="J43" i="1" s="1"/>
  <c r="DJ41" i="2"/>
  <c r="H43" i="1" s="1"/>
  <c r="BW41" i="2"/>
  <c r="AI41" i="2"/>
  <c r="C43" i="1"/>
  <c r="A41" i="2"/>
  <c r="C42" i="1"/>
  <c r="A40" i="2"/>
  <c r="GJ39" i="2"/>
  <c r="L41" i="1" s="1"/>
  <c r="A39" i="2"/>
  <c r="DJ38" i="2"/>
  <c r="C40" i="1"/>
  <c r="A38" i="2"/>
  <c r="GJ37" i="2"/>
  <c r="L39" i="1" s="1"/>
  <c r="EW37" i="2"/>
  <c r="J39" i="1" s="1"/>
  <c r="DJ37" i="2"/>
  <c r="H39" i="1" s="1"/>
  <c r="BW37" i="2"/>
  <c r="AI37" i="2"/>
  <c r="C39" i="1"/>
  <c r="A37" i="2"/>
  <c r="AI36" i="2"/>
  <c r="A36" i="2"/>
  <c r="AI35" i="2"/>
  <c r="A35" i="2"/>
  <c r="A34" i="2"/>
  <c r="GJ33" i="2"/>
  <c r="EW33" i="2"/>
  <c r="DJ33" i="2"/>
  <c r="BW33" i="2"/>
  <c r="AI33" i="2"/>
  <c r="A33" i="2"/>
  <c r="DJ32" i="2"/>
  <c r="H34" i="1" s="1"/>
  <c r="BW32" i="2"/>
  <c r="F34" i="1" s="1"/>
  <c r="A32" i="2"/>
  <c r="DJ31" i="2"/>
  <c r="A31" i="2"/>
  <c r="DJ30" i="2"/>
  <c r="H32" i="1" s="1"/>
  <c r="BW30" i="2"/>
  <c r="A30" i="2"/>
  <c r="GJ29" i="2"/>
  <c r="L31" i="1" s="1"/>
  <c r="EW29" i="2"/>
  <c r="J31" i="1" s="1"/>
  <c r="DJ29" i="2"/>
  <c r="BW29" i="2"/>
  <c r="F31" i="1" s="1"/>
  <c r="A29" i="2"/>
  <c r="GJ28" i="2"/>
  <c r="EW28" i="2"/>
  <c r="J30" i="1" s="1"/>
  <c r="DJ28" i="2"/>
  <c r="BW28" i="2"/>
  <c r="F30" i="1" s="1"/>
  <c r="AI28" i="2"/>
  <c r="AJ28" i="2" s="1"/>
  <c r="A28" i="2"/>
  <c r="A27" i="2"/>
  <c r="GI26" i="2"/>
  <c r="GI42" i="2" s="1"/>
  <c r="GH26" i="2"/>
  <c r="GG26" i="2"/>
  <c r="GG42" i="2" s="1"/>
  <c r="GF26" i="2"/>
  <c r="GF42" i="2" s="1"/>
  <c r="GE26" i="2"/>
  <c r="GD26" i="2"/>
  <c r="GC26" i="2"/>
  <c r="GB26" i="2"/>
  <c r="GA26" i="2"/>
  <c r="FZ26" i="2"/>
  <c r="FZ42" i="2" s="1"/>
  <c r="FY26" i="2"/>
  <c r="FX26" i="2"/>
  <c r="FX42" i="2" s="1"/>
  <c r="FW26" i="2"/>
  <c r="FW42" i="2" s="1"/>
  <c r="FV26" i="2"/>
  <c r="FU26" i="2"/>
  <c r="FT26" i="2"/>
  <c r="FS26" i="2"/>
  <c r="FS42" i="2" s="1"/>
  <c r="FR26" i="2"/>
  <c r="FR42" i="2" s="1"/>
  <c r="FQ26" i="2"/>
  <c r="FQ42" i="2" s="1"/>
  <c r="FP26" i="2"/>
  <c r="FP42" i="2" s="1"/>
  <c r="FO26" i="2"/>
  <c r="FO42" i="2" s="1"/>
  <c r="FN26" i="2"/>
  <c r="FN42" i="2" s="1"/>
  <c r="FM26" i="2"/>
  <c r="FM42" i="2" s="1"/>
  <c r="FL26" i="2"/>
  <c r="FL42" i="2" s="1"/>
  <c r="FK26" i="2"/>
  <c r="FK42" i="2" s="1"/>
  <c r="FJ26" i="2"/>
  <c r="FJ42" i="2" s="1"/>
  <c r="FI26" i="2"/>
  <c r="FH26" i="2"/>
  <c r="FH42" i="2" s="1"/>
  <c r="FG26" i="2"/>
  <c r="FG42" i="2" s="1"/>
  <c r="FF26" i="2"/>
  <c r="FF42" i="2" s="1"/>
  <c r="FE26" i="2"/>
  <c r="FE42" i="2" s="1"/>
  <c r="FD26" i="2"/>
  <c r="FD42" i="2" s="1"/>
  <c r="FC26" i="2"/>
  <c r="FC42" i="2" s="1"/>
  <c r="FB26" i="2"/>
  <c r="FA26" i="2"/>
  <c r="FA42" i="2" s="1"/>
  <c r="EZ26" i="2"/>
  <c r="EZ42" i="2" s="1"/>
  <c r="EY26" i="2"/>
  <c r="EV26" i="2"/>
  <c r="EU26" i="2"/>
  <c r="ET26" i="2"/>
  <c r="ES26" i="2"/>
  <c r="ER26" i="2"/>
  <c r="EQ26" i="2"/>
  <c r="EQ42" i="2" s="1"/>
  <c r="EP26" i="2"/>
  <c r="EP42" i="2" s="1"/>
  <c r="EO26" i="2"/>
  <c r="EN26" i="2"/>
  <c r="EM26" i="2"/>
  <c r="EM42" i="2" s="1"/>
  <c r="EL26" i="2"/>
  <c r="EK26" i="2"/>
  <c r="EK42" i="2" s="1"/>
  <c r="EJ26" i="2"/>
  <c r="EJ42" i="2" s="1"/>
  <c r="EI26" i="2"/>
  <c r="EH26" i="2"/>
  <c r="EH42" i="2" s="1"/>
  <c r="EG26" i="2"/>
  <c r="EF26" i="2"/>
  <c r="EF42" i="2" s="1"/>
  <c r="EE26" i="2"/>
  <c r="EE42" i="2" s="1"/>
  <c r="ED26" i="2"/>
  <c r="ED42" i="2" s="1"/>
  <c r="EC26" i="2"/>
  <c r="EC42" i="2" s="1"/>
  <c r="EB26" i="2"/>
  <c r="EB42" i="2" s="1"/>
  <c r="EA26" i="2"/>
  <c r="EA42" i="2" s="1"/>
  <c r="DZ26" i="2"/>
  <c r="DY26" i="2"/>
  <c r="DY42" i="2" s="1"/>
  <c r="DX26" i="2"/>
  <c r="DX42" i="2" s="1"/>
  <c r="DW26" i="2"/>
  <c r="DW42" i="2" s="1"/>
  <c r="DV26" i="2"/>
  <c r="DU26" i="2"/>
  <c r="DU42" i="2" s="1"/>
  <c r="DT26" i="2"/>
  <c r="DT42" i="2" s="1"/>
  <c r="DS26" i="2"/>
  <c r="DS42" i="2" s="1"/>
  <c r="DR26" i="2"/>
  <c r="DR42" i="2" s="1"/>
  <c r="DQ26" i="2"/>
  <c r="DQ42" i="2" s="1"/>
  <c r="DP26" i="2"/>
  <c r="DO26" i="2"/>
  <c r="DN26" i="2"/>
  <c r="DN42" i="2" s="1"/>
  <c r="DM26" i="2"/>
  <c r="DM42" i="2" s="1"/>
  <c r="DL26" i="2"/>
  <c r="DI26" i="2"/>
  <c r="DI42" i="2" s="1"/>
  <c r="DH26" i="2"/>
  <c r="DH42" i="2" s="1"/>
  <c r="DG26" i="2"/>
  <c r="DG42" i="2" s="1"/>
  <c r="DF26" i="2"/>
  <c r="DE26" i="2"/>
  <c r="DD26" i="2"/>
  <c r="DC26" i="2"/>
  <c r="DB26" i="2"/>
  <c r="DA26" i="2"/>
  <c r="CZ26" i="2"/>
  <c r="CZ42" i="2" s="1"/>
  <c r="CY26" i="2"/>
  <c r="CY42" i="2" s="1"/>
  <c r="CX26" i="2"/>
  <c r="CX42" i="2" s="1"/>
  <c r="CW26" i="2"/>
  <c r="CW42" i="2" s="1"/>
  <c r="CV26" i="2"/>
  <c r="CV42" i="2" s="1"/>
  <c r="CU26" i="2"/>
  <c r="CU42" i="2" s="1"/>
  <c r="CT26" i="2"/>
  <c r="CT42" i="2" s="1"/>
  <c r="CS26" i="2"/>
  <c r="CS42" i="2" s="1"/>
  <c r="CR26" i="2"/>
  <c r="CR42" i="2" s="1"/>
  <c r="CQ26" i="2"/>
  <c r="CQ42" i="2" s="1"/>
  <c r="CP26" i="2"/>
  <c r="CP42" i="2" s="1"/>
  <c r="CO26" i="2"/>
  <c r="CO42" i="2" s="1"/>
  <c r="CN26" i="2"/>
  <c r="CN42" i="2" s="1"/>
  <c r="CM26" i="2"/>
  <c r="CM42" i="2" s="1"/>
  <c r="CL26" i="2"/>
  <c r="CL42" i="2" s="1"/>
  <c r="CK26" i="2"/>
  <c r="CK42" i="2" s="1"/>
  <c r="CJ26" i="2"/>
  <c r="CJ42" i="2" s="1"/>
  <c r="CI26" i="2"/>
  <c r="CH26" i="2"/>
  <c r="CH42" i="2" s="1"/>
  <c r="CG26" i="2"/>
  <c r="CG42" i="2" s="1"/>
  <c r="CF26" i="2"/>
  <c r="CF42" i="2" s="1"/>
  <c r="CE26" i="2"/>
  <c r="CE42" i="2" s="1"/>
  <c r="CD26" i="2"/>
  <c r="CD42" i="2" s="1"/>
  <c r="CC26" i="2"/>
  <c r="CC42" i="2" s="1"/>
  <c r="CB26" i="2"/>
  <c r="CB42" i="2" s="1"/>
  <c r="CA26" i="2"/>
  <c r="CA42" i="2" s="1"/>
  <c r="BZ26" i="2"/>
  <c r="BZ42" i="2" s="1"/>
  <c r="BY26" i="2"/>
  <c r="BV26" i="2"/>
  <c r="BV42" i="2" s="1"/>
  <c r="BU26" i="2"/>
  <c r="BT26" i="2"/>
  <c r="BS26" i="2"/>
  <c r="BS42" i="2" s="1"/>
  <c r="BR26" i="2"/>
  <c r="BR42" i="2" s="1"/>
  <c r="BQ26" i="2"/>
  <c r="BP26" i="2"/>
  <c r="BO26" i="2"/>
  <c r="BO42" i="2" s="1"/>
  <c r="BN26" i="2"/>
  <c r="BM26" i="2"/>
  <c r="BL26" i="2"/>
  <c r="BL42" i="2" s="1"/>
  <c r="BK26" i="2"/>
  <c r="BK42" i="2" s="1"/>
  <c r="BJ26" i="2"/>
  <c r="BJ42" i="2" s="1"/>
  <c r="BI26" i="2"/>
  <c r="BI42" i="2" s="1"/>
  <c r="BH26" i="2"/>
  <c r="BG26" i="2"/>
  <c r="BG42" i="2" s="1"/>
  <c r="BF26" i="2"/>
  <c r="BF42" i="2" s="1"/>
  <c r="BE26" i="2"/>
  <c r="BE42" i="2" s="1"/>
  <c r="BD26" i="2"/>
  <c r="BD42" i="2" s="1"/>
  <c r="BC26" i="2"/>
  <c r="BC42" i="2" s="1"/>
  <c r="BB26" i="2"/>
  <c r="BB42" i="2" s="1"/>
  <c r="BA26" i="2"/>
  <c r="AZ26" i="2"/>
  <c r="AZ42" i="2" s="1"/>
  <c r="AY26" i="2"/>
  <c r="AX26" i="2"/>
  <c r="AW26" i="2"/>
  <c r="AW42" i="2" s="1"/>
  <c r="AV26" i="2"/>
  <c r="AV42" i="2" s="1"/>
  <c r="AU26" i="2"/>
  <c r="AT26" i="2"/>
  <c r="AT42" i="2" s="1"/>
  <c r="AS26" i="2"/>
  <c r="AR26" i="2"/>
  <c r="AR42" i="2" s="1"/>
  <c r="AQ26" i="2"/>
  <c r="AQ42" i="2" s="1"/>
  <c r="AP26" i="2"/>
  <c r="AP42" i="2" s="1"/>
  <c r="AO26" i="2"/>
  <c r="AO42" i="2" s="1"/>
  <c r="AN26" i="2"/>
  <c r="AN42" i="2" s="1"/>
  <c r="AM26" i="2"/>
  <c r="AL26" i="2"/>
  <c r="AL42" i="2" s="1"/>
  <c r="AH26" i="2"/>
  <c r="AH42" i="2" s="1"/>
  <c r="AG26" i="2"/>
  <c r="AF26" i="2"/>
  <c r="AF42" i="2" s="1"/>
  <c r="AE26" i="2"/>
  <c r="AE42" i="2" s="1"/>
  <c r="AD26" i="2"/>
  <c r="AD42" i="2" s="1"/>
  <c r="AC26" i="2"/>
  <c r="AB26" i="2"/>
  <c r="AB42" i="2" s="1"/>
  <c r="AA26" i="2"/>
  <c r="AA42" i="2" s="1"/>
  <c r="Z26" i="2"/>
  <c r="Z42" i="2" s="1"/>
  <c r="Y26" i="2"/>
  <c r="Y42" i="2" s="1"/>
  <c r="X26" i="2"/>
  <c r="X42" i="2" s="1"/>
  <c r="W26" i="2"/>
  <c r="V26" i="2"/>
  <c r="V42" i="2" s="1"/>
  <c r="U26" i="2"/>
  <c r="T26" i="2"/>
  <c r="S26" i="2"/>
  <c r="S42" i="2" s="1"/>
  <c r="R26" i="2"/>
  <c r="Q26" i="2"/>
  <c r="Q42" i="2" s="1"/>
  <c r="P26" i="2"/>
  <c r="O26" i="2"/>
  <c r="N26" i="2"/>
  <c r="M26" i="2"/>
  <c r="L26" i="2"/>
  <c r="K26" i="2"/>
  <c r="K42" i="2" s="1"/>
  <c r="J26" i="2"/>
  <c r="I26" i="2"/>
  <c r="H26" i="2"/>
  <c r="H42" i="2" s="1"/>
  <c r="G26" i="2"/>
  <c r="G42" i="2" s="1"/>
  <c r="F26" i="2"/>
  <c r="A26" i="2"/>
  <c r="GJ25" i="2"/>
  <c r="L27" i="1" s="1"/>
  <c r="EW25" i="2"/>
  <c r="J27" i="1" s="1"/>
  <c r="DJ25" i="2"/>
  <c r="H27" i="1" s="1"/>
  <c r="BW25" i="2"/>
  <c r="F27" i="1" s="1"/>
  <c r="AI25" i="2"/>
  <c r="AJ25" i="2" s="1"/>
  <c r="A25" i="2"/>
  <c r="GJ24" i="2"/>
  <c r="EW24" i="2"/>
  <c r="DJ24" i="2"/>
  <c r="H26" i="1" s="1"/>
  <c r="BW24" i="2"/>
  <c r="F26" i="1" s="1"/>
  <c r="AI24" i="2"/>
  <c r="AJ24" i="2" s="1"/>
  <c r="A24" i="2"/>
  <c r="GJ23" i="2"/>
  <c r="EW23" i="2"/>
  <c r="DJ23" i="2"/>
  <c r="AK26" i="2"/>
  <c r="AK42" i="2" s="1"/>
  <c r="D26" i="2"/>
  <c r="A23" i="2"/>
  <c r="GJ22" i="2"/>
  <c r="EW22" i="2"/>
  <c r="DJ22" i="2"/>
  <c r="BW22" i="2"/>
  <c r="AI22" i="2"/>
  <c r="A22" i="2"/>
  <c r="A21" i="2"/>
  <c r="A20" i="2"/>
  <c r="A19" i="2"/>
  <c r="A18" i="2"/>
  <c r="HV17" i="2"/>
  <c r="HU17" i="2"/>
  <c r="HT17" i="2"/>
  <c r="HS17" i="2"/>
  <c r="HR17" i="2"/>
  <c r="HQ17" i="2"/>
  <c r="HP17" i="2"/>
  <c r="HO17" i="2"/>
  <c r="HN17" i="2"/>
  <c r="HM17" i="2"/>
  <c r="HL17" i="2"/>
  <c r="HK17" i="2"/>
  <c r="HJ17" i="2"/>
  <c r="HH17" i="2"/>
  <c r="HG17" i="2"/>
  <c r="HF17" i="2"/>
  <c r="HE17" i="2"/>
  <c r="HD17" i="2"/>
  <c r="HC17" i="2"/>
  <c r="HB17" i="2"/>
  <c r="HA17" i="2"/>
  <c r="GZ17" i="2"/>
  <c r="GY17" i="2"/>
  <c r="GX17" i="2"/>
  <c r="GW17" i="2"/>
  <c r="GV17" i="2"/>
  <c r="GU17" i="2"/>
  <c r="GT17" i="2"/>
  <c r="GS17" i="2"/>
  <c r="GR17" i="2"/>
  <c r="GQ17" i="2"/>
  <c r="GP17" i="2"/>
  <c r="GO17" i="2"/>
  <c r="GN17" i="2"/>
  <c r="GM17" i="2"/>
  <c r="GI17" i="2"/>
  <c r="GH17" i="2"/>
  <c r="GG17" i="2"/>
  <c r="GF17" i="2"/>
  <c r="GE17" i="2"/>
  <c r="GD17" i="2"/>
  <c r="GC17" i="2"/>
  <c r="GB17" i="2"/>
  <c r="GA17" i="2"/>
  <c r="FZ17" i="2"/>
  <c r="FY17" i="2"/>
  <c r="FX17" i="2"/>
  <c r="FW17" i="2"/>
  <c r="FU17" i="2"/>
  <c r="FT17" i="2"/>
  <c r="FS17" i="2"/>
  <c r="FR17" i="2"/>
  <c r="FQ17" i="2"/>
  <c r="FP17" i="2"/>
  <c r="FO17" i="2"/>
  <c r="FN17" i="2"/>
  <c r="FN44" i="2" s="1"/>
  <c r="FM17" i="2"/>
  <c r="FM44" i="2" s="1"/>
  <c r="FL17" i="2"/>
  <c r="FK17" i="2"/>
  <c r="FJ17" i="2"/>
  <c r="FI17" i="2"/>
  <c r="FH17" i="2"/>
  <c r="FG17" i="2"/>
  <c r="FF17" i="2"/>
  <c r="FE17" i="2"/>
  <c r="FE44" i="2" s="1"/>
  <c r="FD17" i="2"/>
  <c r="FC17" i="2"/>
  <c r="FB17" i="2"/>
  <c r="FA17" i="2"/>
  <c r="EZ17" i="2"/>
  <c r="EU17" i="2"/>
  <c r="ES17" i="2"/>
  <c r="ER17" i="2"/>
  <c r="EQ17" i="2"/>
  <c r="EP17" i="2"/>
  <c r="EO17" i="2"/>
  <c r="EN17" i="2"/>
  <c r="EM17" i="2"/>
  <c r="EM44" i="2" s="1"/>
  <c r="EL17" i="2"/>
  <c r="EK17" i="2"/>
  <c r="EJ17" i="2"/>
  <c r="EH17" i="2"/>
  <c r="EG17" i="2"/>
  <c r="EF17" i="2"/>
  <c r="EE17" i="2"/>
  <c r="EE44" i="2" s="1"/>
  <c r="ED17" i="2"/>
  <c r="EC17" i="2"/>
  <c r="EB17" i="2"/>
  <c r="EB44" i="2" s="1"/>
  <c r="EA17" i="2"/>
  <c r="DZ17" i="2"/>
  <c r="DY17" i="2"/>
  <c r="DX17" i="2"/>
  <c r="DW17" i="2"/>
  <c r="DW44" i="2" s="1"/>
  <c r="DV17" i="2"/>
  <c r="DU17" i="2"/>
  <c r="DT17" i="2"/>
  <c r="DT44" i="2" s="1"/>
  <c r="DS17" i="2"/>
  <c r="DR17" i="2"/>
  <c r="DQ17" i="2"/>
  <c r="DP17" i="2"/>
  <c r="DO17" i="2"/>
  <c r="DN17" i="2"/>
  <c r="DM17" i="2"/>
  <c r="DI17" i="2"/>
  <c r="DI44" i="2" s="1"/>
  <c r="DH17" i="2"/>
  <c r="DH44" i="2" s="1"/>
  <c r="DG17" i="2"/>
  <c r="DF17" i="2"/>
  <c r="DE17" i="2"/>
  <c r="DD17" i="2"/>
  <c r="DC17" i="2"/>
  <c r="DB17" i="2"/>
  <c r="DA17" i="2"/>
  <c r="CZ17" i="2"/>
  <c r="CZ44" i="2" s="1"/>
  <c r="CY17" i="2"/>
  <c r="CX17" i="2"/>
  <c r="CW17" i="2"/>
  <c r="CV17" i="2"/>
  <c r="CU17" i="2"/>
  <c r="CT17" i="2"/>
  <c r="CS17" i="2"/>
  <c r="CS44" i="2" s="1"/>
  <c r="CR17" i="2"/>
  <c r="CR44" i="2" s="1"/>
  <c r="CQ17" i="2"/>
  <c r="CP17" i="2"/>
  <c r="CO17" i="2"/>
  <c r="CN17" i="2"/>
  <c r="CM17" i="2"/>
  <c r="CL17" i="2"/>
  <c r="CK17" i="2"/>
  <c r="CK44" i="2" s="1"/>
  <c r="CJ17" i="2"/>
  <c r="CJ44" i="2" s="1"/>
  <c r="CI17" i="2"/>
  <c r="CH17" i="2"/>
  <c r="CH44" i="2" s="1"/>
  <c r="CG17" i="2"/>
  <c r="CF17" i="2"/>
  <c r="CE17" i="2"/>
  <c r="CD17" i="2"/>
  <c r="CC17" i="2"/>
  <c r="CC44" i="2" s="1"/>
  <c r="CB17" i="2"/>
  <c r="CA17" i="2"/>
  <c r="BZ17" i="2"/>
  <c r="BZ44" i="2" s="1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G17" i="2"/>
  <c r="BF17" i="2"/>
  <c r="BE17" i="2"/>
  <c r="BD17" i="2"/>
  <c r="BD44" i="2" s="1"/>
  <c r="BC17" i="2"/>
  <c r="BB17" i="2"/>
  <c r="BA17" i="2"/>
  <c r="AZ17" i="2"/>
  <c r="AY17" i="2"/>
  <c r="AX17" i="2"/>
  <c r="AW17" i="2"/>
  <c r="AV17" i="2"/>
  <c r="AV44" i="2" s="1"/>
  <c r="AU17" i="2"/>
  <c r="AT17" i="2"/>
  <c r="AS17" i="2"/>
  <c r="AR17" i="2"/>
  <c r="AQ17" i="2"/>
  <c r="AP17" i="2"/>
  <c r="AO17" i="2"/>
  <c r="AN17" i="2"/>
  <c r="AL17" i="2"/>
  <c r="AH17" i="2"/>
  <c r="AG17" i="2"/>
  <c r="AF17" i="2"/>
  <c r="AE17" i="2"/>
  <c r="AD17" i="2"/>
  <c r="AC17" i="2"/>
  <c r="AB17" i="2"/>
  <c r="AA17" i="2"/>
  <c r="Z17" i="2"/>
  <c r="Y17" i="2"/>
  <c r="Y44" i="2" s="1"/>
  <c r="X17" i="2"/>
  <c r="W17" i="2"/>
  <c r="V17" i="2"/>
  <c r="U17" i="2"/>
  <c r="T17" i="2"/>
  <c r="S17" i="2"/>
  <c r="R17" i="2"/>
  <c r="Q17" i="2"/>
  <c r="Q44" i="2" s="1"/>
  <c r="P17" i="2"/>
  <c r="O17" i="2"/>
  <c r="N17" i="2"/>
  <c r="M17" i="2"/>
  <c r="L17" i="2"/>
  <c r="K17" i="2"/>
  <c r="J17" i="2"/>
  <c r="I17" i="2"/>
  <c r="H17" i="2"/>
  <c r="G17" i="2"/>
  <c r="A17" i="2"/>
  <c r="HI17" i="2"/>
  <c r="GJ16" i="2"/>
  <c r="L18" i="1" s="1"/>
  <c r="EV17" i="2"/>
  <c r="EI17" i="2"/>
  <c r="DJ16" i="2"/>
  <c r="BH17" i="2"/>
  <c r="AI16" i="2"/>
  <c r="A16" i="2"/>
  <c r="GJ15" i="2"/>
  <c r="L17" i="1" s="1"/>
  <c r="EW15" i="2"/>
  <c r="J17" i="1" s="1"/>
  <c r="DJ15" i="2"/>
  <c r="H17" i="1" s="1"/>
  <c r="BW15" i="2"/>
  <c r="AI15" i="2"/>
  <c r="A15" i="2"/>
  <c r="GJ14" i="2"/>
  <c r="EW14" i="2"/>
  <c r="J16" i="1" s="1"/>
  <c r="DJ14" i="2"/>
  <c r="BW14" i="2"/>
  <c r="F16" i="1" s="1"/>
  <c r="AI14" i="2"/>
  <c r="D16" i="1" s="1"/>
  <c r="A14" i="2"/>
  <c r="GL17" i="2"/>
  <c r="EY17" i="2"/>
  <c r="DL17" i="2"/>
  <c r="BY17" i="2"/>
  <c r="AM17" i="2"/>
  <c r="F17" i="2"/>
  <c r="E17" i="2"/>
  <c r="C15" i="1"/>
  <c r="A13" i="2"/>
  <c r="A12" i="2"/>
  <c r="DB10" i="2"/>
  <c r="DF10" i="2"/>
  <c r="DE10" i="2"/>
  <c r="DD10" i="2"/>
  <c r="DC10" i="2"/>
  <c r="EP10" i="2" s="1"/>
  <c r="DA10" i="2"/>
  <c r="CS10" i="2"/>
  <c r="BV10" i="2"/>
  <c r="BU10" i="2"/>
  <c r="DH10" i="2" s="1"/>
  <c r="BT10" i="2"/>
  <c r="BS10" i="2"/>
  <c r="BJ10" i="2"/>
  <c r="BI10" i="2"/>
  <c r="BH10" i="2"/>
  <c r="CV10" i="2" s="1"/>
  <c r="BG10" i="2"/>
  <c r="BF10" i="2"/>
  <c r="BD10" i="2"/>
  <c r="BB10" i="2"/>
  <c r="BA10" i="2"/>
  <c r="AY10" i="2"/>
  <c r="AX10" i="2"/>
  <c r="AW10" i="2"/>
  <c r="CK10" i="2" s="1"/>
  <c r="AV10" i="2"/>
  <c r="AT10" i="2"/>
  <c r="AR10" i="2"/>
  <c r="AQ10" i="2"/>
  <c r="AP10" i="2"/>
  <c r="AO10" i="2"/>
  <c r="CC10" i="2" s="1"/>
  <c r="AN10" i="2"/>
  <c r="AL10" i="2"/>
  <c r="BZ10" i="2" s="1"/>
  <c r="AK10" i="2"/>
  <c r="HU2" i="2"/>
  <c r="HM2" i="2"/>
  <c r="HF2" i="2"/>
  <c r="HE2" i="2"/>
  <c r="HD2" i="2"/>
  <c r="HC2" i="2"/>
  <c r="HB2" i="2"/>
  <c r="HA2" i="2"/>
  <c r="GZ2" i="2"/>
  <c r="GY2" i="2"/>
  <c r="GX2" i="2"/>
  <c r="GW2" i="2"/>
  <c r="GU2" i="2"/>
  <c r="GT2" i="2"/>
  <c r="GS2" i="2"/>
  <c r="GR2" i="2"/>
  <c r="GQ2" i="2"/>
  <c r="GN2" i="2"/>
  <c r="GM2" i="2"/>
  <c r="A81" i="1"/>
  <c r="A80" i="1"/>
  <c r="A79" i="1"/>
  <c r="O80" i="1"/>
  <c r="A78" i="1"/>
  <c r="A77" i="1"/>
  <c r="O76" i="1"/>
  <c r="O74" i="1" s="1"/>
  <c r="A76" i="1"/>
  <c r="A75" i="1"/>
  <c r="A74" i="1"/>
  <c r="A73" i="1"/>
  <c r="A72" i="1"/>
  <c r="A71" i="1"/>
  <c r="A70" i="1"/>
  <c r="A65" i="1"/>
  <c r="A64" i="1"/>
  <c r="D63" i="1"/>
  <c r="E63" i="1" s="1"/>
  <c r="F63" i="1" s="1"/>
  <c r="G63" i="1" s="1"/>
  <c r="H63" i="1" s="1"/>
  <c r="I63" i="1" s="1"/>
  <c r="J63" i="1" s="1"/>
  <c r="K63" i="1" s="1"/>
  <c r="L63" i="1" s="1"/>
  <c r="M63" i="1" s="1"/>
  <c r="A63" i="1"/>
  <c r="A62" i="1"/>
  <c r="A61" i="1"/>
  <c r="M60" i="1"/>
  <c r="D60" i="1"/>
  <c r="E60" i="1" s="1"/>
  <c r="F60" i="1" s="1"/>
  <c r="G60" i="1" s="1"/>
  <c r="H60" i="1" s="1"/>
  <c r="I60" i="1" s="1"/>
  <c r="J60" i="1" s="1"/>
  <c r="K60" i="1" s="1"/>
  <c r="A60" i="1"/>
  <c r="A59" i="1"/>
  <c r="A58" i="1"/>
  <c r="A57" i="1"/>
  <c r="L56" i="1"/>
  <c r="J56" i="1"/>
  <c r="H56" i="1"/>
  <c r="F56" i="1"/>
  <c r="A56" i="1"/>
  <c r="L55" i="1"/>
  <c r="J55" i="1"/>
  <c r="H55" i="1"/>
  <c r="F55" i="1"/>
  <c r="D55" i="1"/>
  <c r="C55" i="1"/>
  <c r="A55" i="1"/>
  <c r="C54" i="1"/>
  <c r="A54" i="1"/>
  <c r="C53" i="1"/>
  <c r="A53" i="1"/>
  <c r="C52" i="1"/>
  <c r="A52" i="1"/>
  <c r="C51" i="1"/>
  <c r="A51" i="1"/>
  <c r="A50" i="1"/>
  <c r="A49" i="1"/>
  <c r="A48" i="1"/>
  <c r="A47" i="1"/>
  <c r="A46" i="1"/>
  <c r="A45" i="1"/>
  <c r="A44" i="1"/>
  <c r="F43" i="1"/>
  <c r="D43" i="1"/>
  <c r="A43" i="1"/>
  <c r="A42" i="1"/>
  <c r="C41" i="1"/>
  <c r="A41" i="1"/>
  <c r="H40" i="1"/>
  <c r="A40" i="1"/>
  <c r="F39" i="1"/>
  <c r="D39" i="1"/>
  <c r="A39" i="1"/>
  <c r="D38" i="1"/>
  <c r="C38" i="1"/>
  <c r="A38" i="1"/>
  <c r="D37" i="1"/>
  <c r="C37" i="1"/>
  <c r="A37" i="1"/>
  <c r="C36" i="1"/>
  <c r="A36" i="1"/>
  <c r="L35" i="1"/>
  <c r="J35" i="1"/>
  <c r="H35" i="1"/>
  <c r="F35" i="1"/>
  <c r="C35" i="1"/>
  <c r="A35" i="1"/>
  <c r="C34" i="1"/>
  <c r="A34" i="1"/>
  <c r="C33" i="1"/>
  <c r="A33" i="1"/>
  <c r="F32" i="1"/>
  <c r="C32" i="1"/>
  <c r="A32" i="1"/>
  <c r="H31" i="1"/>
  <c r="C31" i="1"/>
  <c r="A31" i="1"/>
  <c r="L30" i="1"/>
  <c r="H30" i="1"/>
  <c r="C30" i="1"/>
  <c r="A30" i="1"/>
  <c r="A29" i="1"/>
  <c r="A28" i="1"/>
  <c r="D27" i="1"/>
  <c r="C27" i="1"/>
  <c r="A27" i="1"/>
  <c r="L26" i="1"/>
  <c r="J26" i="1"/>
  <c r="C26" i="1"/>
  <c r="A26" i="1"/>
  <c r="L25" i="1"/>
  <c r="J25" i="1"/>
  <c r="H25" i="1"/>
  <c r="C25" i="1"/>
  <c r="A25" i="1"/>
  <c r="L24" i="1"/>
  <c r="J24" i="1"/>
  <c r="D24" i="1"/>
  <c r="C24" i="1"/>
  <c r="A24" i="1"/>
  <c r="A23" i="1"/>
  <c r="A22" i="1"/>
  <c r="A21" i="1"/>
  <c r="A20" i="1"/>
  <c r="A19" i="1"/>
  <c r="H18" i="1"/>
  <c r="D18" i="1"/>
  <c r="C18" i="1"/>
  <c r="A18" i="1"/>
  <c r="F17" i="1"/>
  <c r="D17" i="1"/>
  <c r="C17" i="1"/>
  <c r="A17" i="1"/>
  <c r="L16" i="1"/>
  <c r="H16" i="1"/>
  <c r="C16" i="1"/>
  <c r="A16" i="1"/>
  <c r="A15" i="1"/>
  <c r="A14" i="1"/>
  <c r="AR44" i="2" l="1"/>
  <c r="AZ44" i="2"/>
  <c r="DS44" i="2"/>
  <c r="EJ44" i="2"/>
  <c r="CD44" i="2"/>
  <c r="CL44" i="2"/>
  <c r="CT44" i="2"/>
  <c r="BL44" i="2"/>
  <c r="Z44" i="2"/>
  <c r="AH44" i="2"/>
  <c r="FG44" i="2"/>
  <c r="FO44" i="2"/>
  <c r="FW44" i="2"/>
  <c r="E17" i="1"/>
  <c r="G17" i="1" s="1"/>
  <c r="I17" i="1" s="1"/>
  <c r="K17" i="1" s="1"/>
  <c r="M17" i="1" s="1"/>
  <c r="E38" i="1"/>
  <c r="AS42" i="2"/>
  <c r="GJ30" i="2"/>
  <c r="L32" i="1" s="1"/>
  <c r="DE57" i="2"/>
  <c r="DE46" i="2" s="1"/>
  <c r="DD57" i="2"/>
  <c r="DD46" i="2" s="1"/>
  <c r="EI42" i="2"/>
  <c r="EI44" i="2" s="1"/>
  <c r="AI29" i="2"/>
  <c r="AJ29" i="2" s="1"/>
  <c r="AZ10" i="2"/>
  <c r="CN10" i="2" s="1"/>
  <c r="EA10" i="2" s="1"/>
  <c r="FB42" i="2"/>
  <c r="FB44" i="2" s="1"/>
  <c r="AI52" i="2"/>
  <c r="D52" i="1" s="1"/>
  <c r="E52" i="1" s="1"/>
  <c r="GD57" i="2"/>
  <c r="GD46" i="2" s="1"/>
  <c r="GJ34" i="2"/>
  <c r="L36" i="1" s="1"/>
  <c r="BQ42" i="2"/>
  <c r="EW39" i="2"/>
  <c r="J41" i="1" s="1"/>
  <c r="AN44" i="2"/>
  <c r="O42" i="2"/>
  <c r="O44" i="2" s="1"/>
  <c r="AX42" i="2"/>
  <c r="AX44" i="2" s="1"/>
  <c r="P42" i="2"/>
  <c r="D42" i="2"/>
  <c r="GD42" i="2"/>
  <c r="GD44" i="2" s="1"/>
  <c r="EW34" i="2"/>
  <c r="J36" i="1" s="1"/>
  <c r="AJ33" i="2"/>
  <c r="BX33" i="2" s="1"/>
  <c r="DK33" i="2" s="1"/>
  <c r="EX33" i="2" s="1"/>
  <c r="GK33" i="2" s="1"/>
  <c r="D35" i="1"/>
  <c r="E35" i="1" s="1"/>
  <c r="G35" i="1" s="1"/>
  <c r="I35" i="1" s="1"/>
  <c r="K35" i="1" s="1"/>
  <c r="M35" i="1" s="1"/>
  <c r="CH10" i="2"/>
  <c r="DU10" i="2" s="1"/>
  <c r="FH10" i="2" s="1"/>
  <c r="GU10" i="2" s="1"/>
  <c r="CP10" i="2"/>
  <c r="DR44" i="2"/>
  <c r="EH44" i="2"/>
  <c r="EQ44" i="2"/>
  <c r="AJ22" i="2"/>
  <c r="BX22" i="2" s="1"/>
  <c r="DK22" i="2" s="1"/>
  <c r="EX22" i="2" s="1"/>
  <c r="J42" i="2"/>
  <c r="BA42" i="2"/>
  <c r="EO42" i="2"/>
  <c r="EO44" i="2" s="1"/>
  <c r="EY42" i="2"/>
  <c r="EY44" i="2" s="1"/>
  <c r="GE42" i="2"/>
  <c r="GE44" i="2" s="1"/>
  <c r="BW31" i="2"/>
  <c r="F33" i="1" s="1"/>
  <c r="AJ36" i="2"/>
  <c r="AI39" i="2"/>
  <c r="AJ39" i="2" s="1"/>
  <c r="DJ39" i="2"/>
  <c r="H41" i="1" s="1"/>
  <c r="GE57" i="2"/>
  <c r="GE46" i="2" s="1"/>
  <c r="DJ26" i="2"/>
  <c r="E55" i="1"/>
  <c r="G55" i="1" s="1"/>
  <c r="I55" i="1" s="1"/>
  <c r="K55" i="1" s="1"/>
  <c r="M55" i="1" s="1"/>
  <c r="K44" i="2"/>
  <c r="S44" i="2"/>
  <c r="AA44" i="2"/>
  <c r="AL44" i="2"/>
  <c r="AT44" i="2"/>
  <c r="BB44" i="2"/>
  <c r="BK44" i="2"/>
  <c r="BS44" i="2"/>
  <c r="FX44" i="2"/>
  <c r="GF44" i="2"/>
  <c r="M42" i="2"/>
  <c r="BT42" i="2"/>
  <c r="BT44" i="2" s="1"/>
  <c r="DB42" i="2"/>
  <c r="DB44" i="2" s="1"/>
  <c r="DL42" i="2"/>
  <c r="DL44" i="2" s="1"/>
  <c r="ER42" i="2"/>
  <c r="ER44" i="2" s="1"/>
  <c r="GJ36" i="2"/>
  <c r="L38" i="1" s="1"/>
  <c r="AJ37" i="2"/>
  <c r="BX37" i="2" s="1"/>
  <c r="DK37" i="2" s="1"/>
  <c r="EX37" i="2" s="1"/>
  <c r="GK37" i="2" s="1"/>
  <c r="BM57" i="2"/>
  <c r="BM46" i="2" s="1"/>
  <c r="EN57" i="2"/>
  <c r="EN46" i="2" s="1"/>
  <c r="BJ44" i="2"/>
  <c r="T42" i="2"/>
  <c r="BC44" i="2"/>
  <c r="EZ44" i="2"/>
  <c r="FH44" i="2"/>
  <c r="FP44" i="2"/>
  <c r="GG44" i="2"/>
  <c r="GJ26" i="2"/>
  <c r="F42" i="2"/>
  <c r="F44" i="2" s="1"/>
  <c r="BM42" i="2"/>
  <c r="BM44" i="2" s="1"/>
  <c r="BU42" i="2"/>
  <c r="BU44" i="2" s="1"/>
  <c r="DC42" i="2"/>
  <c r="ES42" i="2"/>
  <c r="ES44" i="2" s="1"/>
  <c r="GA42" i="2"/>
  <c r="GA44" i="2" s="1"/>
  <c r="BW34" i="2"/>
  <c r="F36" i="1" s="1"/>
  <c r="AH46" i="2"/>
  <c r="CV57" i="2"/>
  <c r="CV46" i="2" s="1"/>
  <c r="AU42" i="2"/>
  <c r="AU44" i="2" s="1"/>
  <c r="E27" i="1"/>
  <c r="G27" i="1" s="1"/>
  <c r="I27" i="1" s="1"/>
  <c r="K27" i="1" s="1"/>
  <c r="M27" i="1" s="1"/>
  <c r="D30" i="1"/>
  <c r="E30" i="1" s="1"/>
  <c r="FA44" i="2"/>
  <c r="FQ44" i="2"/>
  <c r="W42" i="2"/>
  <c r="W44" i="2" s="1"/>
  <c r="DV42" i="2"/>
  <c r="DV44" i="2" s="1"/>
  <c r="EL42" i="2"/>
  <c r="ET42" i="2"/>
  <c r="BL57" i="2"/>
  <c r="W57" i="2"/>
  <c r="W46" i="2" s="1"/>
  <c r="ET57" i="2"/>
  <c r="ET46" i="2" s="1"/>
  <c r="GH57" i="2"/>
  <c r="GH46" i="2" s="1"/>
  <c r="BX28" i="2"/>
  <c r="BR44" i="2"/>
  <c r="EW30" i="2"/>
  <c r="J32" i="1" s="1"/>
  <c r="H24" i="1"/>
  <c r="H28" i="1" s="1"/>
  <c r="BW16" i="2"/>
  <c r="F18" i="1" s="1"/>
  <c r="V44" i="2"/>
  <c r="AD44" i="2"/>
  <c r="AO44" i="2"/>
  <c r="AW44" i="2"/>
  <c r="BE44" i="2"/>
  <c r="DX44" i="2"/>
  <c r="EF44" i="2"/>
  <c r="P44" i="2"/>
  <c r="AY42" i="2"/>
  <c r="AY44" i="2" s="1"/>
  <c r="BO44" i="2"/>
  <c r="BY42" i="2"/>
  <c r="DO42" i="2"/>
  <c r="DO44" i="2" s="1"/>
  <c r="EW31" i="2"/>
  <c r="J33" i="1" s="1"/>
  <c r="DB57" i="2"/>
  <c r="DB46" i="2" s="1"/>
  <c r="CW57" i="2"/>
  <c r="CW46" i="2" s="1"/>
  <c r="J44" i="2"/>
  <c r="FY42" i="2"/>
  <c r="FY44" i="2" s="1"/>
  <c r="EP44" i="2"/>
  <c r="BH42" i="2"/>
  <c r="BH44" i="2" s="1"/>
  <c r="BP42" i="2"/>
  <c r="BP44" i="2" s="1"/>
  <c r="DF42" i="2"/>
  <c r="DF44" i="2" s="1"/>
  <c r="CF10" i="2"/>
  <c r="BY10" i="2"/>
  <c r="CO10" i="2"/>
  <c r="CW10" i="2"/>
  <c r="CX10" i="2"/>
  <c r="ES10" i="2"/>
  <c r="H33" i="1"/>
  <c r="AJ56" i="2"/>
  <c r="D56" i="1"/>
  <c r="E56" i="1" s="1"/>
  <c r="G56" i="1" s="1"/>
  <c r="I56" i="1" s="1"/>
  <c r="K56" i="1" s="1"/>
  <c r="M56" i="1" s="1"/>
  <c r="EW13" i="2"/>
  <c r="J15" i="1" s="1"/>
  <c r="I42" i="2"/>
  <c r="I44" i="2" s="1"/>
  <c r="AG42" i="2"/>
  <c r="AG44" i="2" s="1"/>
  <c r="EU42" i="2"/>
  <c r="EU44" i="2" s="1"/>
  <c r="BW40" i="2"/>
  <c r="F42" i="1" s="1"/>
  <c r="AS10" i="2"/>
  <c r="BW23" i="2"/>
  <c r="F25" i="1" s="1"/>
  <c r="R42" i="2"/>
  <c r="R44" i="2" s="1"/>
  <c r="CI42" i="2"/>
  <c r="DP42" i="2"/>
  <c r="DP44" i="2" s="1"/>
  <c r="EN42" i="2"/>
  <c r="EN44" i="2" s="1"/>
  <c r="FV42" i="2"/>
  <c r="AI30" i="2"/>
  <c r="BW51" i="2"/>
  <c r="F51" i="1" s="1"/>
  <c r="AJ52" i="2"/>
  <c r="BN57" i="2"/>
  <c r="BN46" i="2" s="1"/>
  <c r="AJ55" i="2"/>
  <c r="GJ13" i="2"/>
  <c r="L15" i="1" s="1"/>
  <c r="L19" i="1" s="1"/>
  <c r="CB44" i="2"/>
  <c r="EG42" i="2"/>
  <c r="EG44" i="2" s="1"/>
  <c r="GJ31" i="2"/>
  <c r="L33" i="1" s="1"/>
  <c r="EW36" i="2"/>
  <c r="J38" i="1" s="1"/>
  <c r="GJ38" i="2"/>
  <c r="L40" i="1" s="1"/>
  <c r="AI40" i="2"/>
  <c r="AJ41" i="2"/>
  <c r="BX41" i="2" s="1"/>
  <c r="DK41" i="2" s="1"/>
  <c r="EX41" i="2" s="1"/>
  <c r="GK41" i="2" s="1"/>
  <c r="CZ57" i="2"/>
  <c r="EM57" i="2"/>
  <c r="EM46" i="2" s="1"/>
  <c r="GB57" i="2"/>
  <c r="GB46" i="2" s="1"/>
  <c r="BU57" i="2"/>
  <c r="BU46" i="2" s="1"/>
  <c r="AF57" i="2"/>
  <c r="AF46" i="2" s="1"/>
  <c r="DH57" i="2"/>
  <c r="DH46" i="2" s="1"/>
  <c r="D31" i="1"/>
  <c r="E31" i="1" s="1"/>
  <c r="G31" i="1" s="1"/>
  <c r="I31" i="1" s="1"/>
  <c r="K31" i="1" s="1"/>
  <c r="M31" i="1" s="1"/>
  <c r="E18" i="1"/>
  <c r="D26" i="1"/>
  <c r="E26" i="1" s="1"/>
  <c r="G26" i="1" s="1"/>
  <c r="I26" i="1" s="1"/>
  <c r="K26" i="1" s="1"/>
  <c r="M26" i="1" s="1"/>
  <c r="E16" i="1"/>
  <c r="G16" i="1" s="1"/>
  <c r="I16" i="1" s="1"/>
  <c r="K16" i="1" s="1"/>
  <c r="M16" i="1" s="1"/>
  <c r="H44" i="2"/>
  <c r="X44" i="2"/>
  <c r="AF44" i="2"/>
  <c r="AQ44" i="2"/>
  <c r="BG44" i="2"/>
  <c r="L42" i="2"/>
  <c r="L44" i="2" s="1"/>
  <c r="AB44" i="2"/>
  <c r="AM42" i="2"/>
  <c r="AM44" i="2" s="1"/>
  <c r="DA42" i="2"/>
  <c r="DA44" i="2" s="1"/>
  <c r="BW35" i="2"/>
  <c r="F37" i="1" s="1"/>
  <c r="EW38" i="2"/>
  <c r="J40" i="1" s="1"/>
  <c r="GC57" i="2"/>
  <c r="GC46" i="2" s="1"/>
  <c r="ER57" i="2"/>
  <c r="ER46" i="2" s="1"/>
  <c r="AJ16" i="2"/>
  <c r="FD44" i="2"/>
  <c r="FL44" i="2"/>
  <c r="EA44" i="2"/>
  <c r="EW32" i="2"/>
  <c r="J34" i="1" s="1"/>
  <c r="DJ36" i="2"/>
  <c r="H38" i="1" s="1"/>
  <c r="AI38" i="2"/>
  <c r="BO57" i="2"/>
  <c r="BO46" i="2" s="1"/>
  <c r="EP57" i="2"/>
  <c r="EP46" i="2" s="1"/>
  <c r="C28" i="1"/>
  <c r="C45" i="1" s="1"/>
  <c r="C17" i="2"/>
  <c r="AJ15" i="2"/>
  <c r="BX15" i="2" s="1"/>
  <c r="DK15" i="2" s="1"/>
  <c r="EX15" i="2" s="1"/>
  <c r="GK15" i="2" s="1"/>
  <c r="BX25" i="2"/>
  <c r="N42" i="2"/>
  <c r="N44" i="2" s="1"/>
  <c r="GH42" i="2"/>
  <c r="GH44" i="2" s="1"/>
  <c r="DE42" i="2"/>
  <c r="DE44" i="2" s="1"/>
  <c r="GJ35" i="2"/>
  <c r="L37" i="1" s="1"/>
  <c r="BW39" i="2"/>
  <c r="GJ52" i="2"/>
  <c r="L52" i="1" s="1"/>
  <c r="EV57" i="2"/>
  <c r="EV46" i="2" s="1"/>
  <c r="ES57" i="2"/>
  <c r="ES46" i="2" s="1"/>
  <c r="FY57" i="2"/>
  <c r="FY46" i="2" s="1"/>
  <c r="E24" i="1"/>
  <c r="C19" i="1"/>
  <c r="F24" i="1"/>
  <c r="BY44" i="2"/>
  <c r="FF44" i="2"/>
  <c r="C26" i="2"/>
  <c r="C42" i="2" s="1"/>
  <c r="BN42" i="2"/>
  <c r="CN44" i="2"/>
  <c r="DD42" i="2"/>
  <c r="DD44" i="2" s="1"/>
  <c r="DK28" i="2"/>
  <c r="EX28" i="2" s="1"/>
  <c r="GK28" i="2" s="1"/>
  <c r="AI31" i="2"/>
  <c r="GJ32" i="2"/>
  <c r="L34" i="1" s="1"/>
  <c r="DJ34" i="2"/>
  <c r="H36" i="1" s="1"/>
  <c r="BW36" i="2"/>
  <c r="F38" i="1" s="1"/>
  <c r="BW38" i="2"/>
  <c r="AC42" i="2"/>
  <c r="DJ53" i="2"/>
  <c r="H53" i="1" s="1"/>
  <c r="E39" i="1"/>
  <c r="G39" i="1" s="1"/>
  <c r="I39" i="1" s="1"/>
  <c r="K39" i="1" s="1"/>
  <c r="M39" i="1" s="1"/>
  <c r="J28" i="1"/>
  <c r="E43" i="1"/>
  <c r="G43" i="1" s="1"/>
  <c r="I43" i="1" s="1"/>
  <c r="K43" i="1" s="1"/>
  <c r="M43" i="1" s="1"/>
  <c r="L28" i="1"/>
  <c r="C44" i="1"/>
  <c r="E37" i="1"/>
  <c r="C58" i="1"/>
  <c r="DM10" i="2"/>
  <c r="DS10" i="2"/>
  <c r="EF10" i="2"/>
  <c r="EQ10" i="2"/>
  <c r="CT10" i="2"/>
  <c r="ER10" i="2"/>
  <c r="AM10" i="2"/>
  <c r="AU10" i="2"/>
  <c r="BC10" i="2"/>
  <c r="BK10" i="2"/>
  <c r="EI10" i="2"/>
  <c r="CB10" i="2"/>
  <c r="GC10" i="2"/>
  <c r="EO10" i="2"/>
  <c r="BN44" i="2"/>
  <c r="BV44" i="2"/>
  <c r="CR10" i="2"/>
  <c r="DP10" i="2"/>
  <c r="DX10" i="2"/>
  <c r="CJ10" i="2"/>
  <c r="DG10" i="2"/>
  <c r="EU10" i="2"/>
  <c r="CZ10" i="2"/>
  <c r="CD10" i="2"/>
  <c r="CE10" i="2"/>
  <c r="CM10" i="2"/>
  <c r="CU10" i="2"/>
  <c r="DI10" i="2"/>
  <c r="EN10" i="2"/>
  <c r="CL10" i="2"/>
  <c r="AI13" i="2"/>
  <c r="D17" i="2"/>
  <c r="D44" i="2" s="1"/>
  <c r="CF44" i="2"/>
  <c r="CV44" i="2"/>
  <c r="FV17" i="2"/>
  <c r="EW35" i="2"/>
  <c r="ET17" i="2"/>
  <c r="ET44" i="2" s="1"/>
  <c r="EW16" i="2"/>
  <c r="G44" i="2"/>
  <c r="AE44" i="2"/>
  <c r="AP44" i="2"/>
  <c r="BF44" i="2"/>
  <c r="AI23" i="2"/>
  <c r="E26" i="2"/>
  <c r="E42" i="2" s="1"/>
  <c r="E44" i="2" s="1"/>
  <c r="AI34" i="2"/>
  <c r="DJ35" i="2"/>
  <c r="GJ40" i="2"/>
  <c r="EW53" i="2"/>
  <c r="CA44" i="2"/>
  <c r="CI44" i="2"/>
  <c r="CQ44" i="2"/>
  <c r="CY44" i="2"/>
  <c r="DG44" i="2"/>
  <c r="DQ44" i="2"/>
  <c r="DY44" i="2"/>
  <c r="BX24" i="2"/>
  <c r="DK24" i="2" s="1"/>
  <c r="EX24" i="2" s="1"/>
  <c r="GK24" i="2" s="1"/>
  <c r="DK25" i="2"/>
  <c r="EX25" i="2" s="1"/>
  <c r="GK25" i="2" s="1"/>
  <c r="AI32" i="2"/>
  <c r="AJ35" i="2"/>
  <c r="DJ40" i="2"/>
  <c r="AK17" i="2"/>
  <c r="AK44" i="2" s="1"/>
  <c r="BW13" i="2"/>
  <c r="FC44" i="2"/>
  <c r="FK44" i="2"/>
  <c r="FS44" i="2"/>
  <c r="GI44" i="2"/>
  <c r="EW26" i="2"/>
  <c r="EW40" i="2"/>
  <c r="U42" i="2"/>
  <c r="U44" i="2" s="1"/>
  <c r="BX56" i="2"/>
  <c r="DK56" i="2" s="1"/>
  <c r="EX56" i="2" s="1"/>
  <c r="GK56" i="2" s="1"/>
  <c r="DZ42" i="2"/>
  <c r="DZ44" i="2" s="1"/>
  <c r="BX29" i="2"/>
  <c r="DK29" i="2" s="1"/>
  <c r="EX29" i="2" s="1"/>
  <c r="GK29" i="2" s="1"/>
  <c r="AJ14" i="2"/>
  <c r="BX14" i="2" s="1"/>
  <c r="DK14" i="2" s="1"/>
  <c r="EX14" i="2" s="1"/>
  <c r="GK14" i="2" s="1"/>
  <c r="T44" i="2"/>
  <c r="CE44" i="2"/>
  <c r="CM44" i="2"/>
  <c r="CU44" i="2"/>
  <c r="DC44" i="2"/>
  <c r="FU57" i="2"/>
  <c r="FU46" i="2" s="1"/>
  <c r="GJ51" i="2"/>
  <c r="FI42" i="2"/>
  <c r="DJ51" i="2"/>
  <c r="EL57" i="2"/>
  <c r="EL46" i="2" s="1"/>
  <c r="AI53" i="2"/>
  <c r="EU57" i="2"/>
  <c r="EU46" i="2" s="1"/>
  <c r="BW54" i="2"/>
  <c r="EJ57" i="2"/>
  <c r="EJ46" i="2" s="1"/>
  <c r="C57" i="2"/>
  <c r="FZ57" i="2"/>
  <c r="BI57" i="2"/>
  <c r="BI46" i="2" s="1"/>
  <c r="BW53" i="2"/>
  <c r="DJ54" i="2"/>
  <c r="DJ13" i="2"/>
  <c r="EV42" i="2"/>
  <c r="EV44" i="2" s="1"/>
  <c r="FT42" i="2"/>
  <c r="FT44" i="2" s="1"/>
  <c r="GB42" i="2"/>
  <c r="GB44" i="2" s="1"/>
  <c r="V57" i="2"/>
  <c r="V46" i="2" s="1"/>
  <c r="AI51" i="2"/>
  <c r="DC57" i="2"/>
  <c r="DC46" i="2" s="1"/>
  <c r="BK57" i="2"/>
  <c r="BK46" i="2" s="1"/>
  <c r="BW52" i="2"/>
  <c r="GJ53" i="2"/>
  <c r="FB57" i="2"/>
  <c r="FB46" i="2" s="1"/>
  <c r="GJ54" i="2"/>
  <c r="M44" i="2"/>
  <c r="AC44" i="2"/>
  <c r="AS44" i="2"/>
  <c r="BA44" i="2"/>
  <c r="BI44" i="2"/>
  <c r="BQ44" i="2"/>
  <c r="CG44" i="2"/>
  <c r="CO44" i="2"/>
  <c r="CW44" i="2"/>
  <c r="DM44" i="2"/>
  <c r="DU44" i="2"/>
  <c r="EC44" i="2"/>
  <c r="EK44" i="2"/>
  <c r="FI44" i="2"/>
  <c r="FU42" i="2"/>
  <c r="FU44" i="2" s="1"/>
  <c r="GC42" i="2"/>
  <c r="GC44" i="2" s="1"/>
  <c r="EQ57" i="2"/>
  <c r="EQ46" i="2" s="1"/>
  <c r="EI57" i="2"/>
  <c r="EI46" i="2" s="1"/>
  <c r="BH57" i="2"/>
  <c r="BH46" i="2" s="1"/>
  <c r="CP44" i="2"/>
  <c r="CX44" i="2"/>
  <c r="DN44" i="2"/>
  <c r="ED44" i="2"/>
  <c r="EL44" i="2"/>
  <c r="FJ44" i="2"/>
  <c r="FR44" i="2"/>
  <c r="FZ44" i="2"/>
  <c r="BR57" i="2"/>
  <c r="BR46" i="2" s="1"/>
  <c r="DJ52" i="2"/>
  <c r="EW52" i="2"/>
  <c r="DO57" i="2"/>
  <c r="DO46" i="2" s="1"/>
  <c r="EW54" i="2"/>
  <c r="BX55" i="2"/>
  <c r="DK55" i="2" s="1"/>
  <c r="EX55" i="2" s="1"/>
  <c r="GK55" i="2" s="1"/>
  <c r="EH57" i="2"/>
  <c r="EH46" i="2" s="1"/>
  <c r="EW51" i="2"/>
  <c r="AI54" i="2"/>
  <c r="DJ42" i="2" l="1"/>
  <c r="BW26" i="2"/>
  <c r="D41" i="1"/>
  <c r="E41" i="1" s="1"/>
  <c r="FV44" i="2"/>
  <c r="G38" i="1"/>
  <c r="I38" i="1" s="1"/>
  <c r="K38" i="1" s="1"/>
  <c r="M38" i="1" s="1"/>
  <c r="C47" i="1"/>
  <c r="C49" i="1" s="1"/>
  <c r="G18" i="1"/>
  <c r="I18" i="1" s="1"/>
  <c r="BX36" i="2"/>
  <c r="DK36" i="2" s="1"/>
  <c r="EX36" i="2" s="1"/>
  <c r="GK36" i="2" s="1"/>
  <c r="GJ42" i="2"/>
  <c r="BL46" i="2"/>
  <c r="EW17" i="2"/>
  <c r="EB10" i="2"/>
  <c r="BX16" i="2"/>
  <c r="DK16" i="2" s="1"/>
  <c r="BW42" i="2"/>
  <c r="BX35" i="2"/>
  <c r="DK35" i="2" s="1"/>
  <c r="EX35" i="2" s="1"/>
  <c r="GK35" i="2" s="1"/>
  <c r="G37" i="1"/>
  <c r="GJ17" i="2"/>
  <c r="GJ44" i="2" s="1"/>
  <c r="G24" i="1"/>
  <c r="I24" i="1" s="1"/>
  <c r="K24" i="1" s="1"/>
  <c r="C44" i="2"/>
  <c r="EC10" i="2"/>
  <c r="DL10" i="2"/>
  <c r="EK10" i="2"/>
  <c r="AJ31" i="2"/>
  <c r="BX31" i="2" s="1"/>
  <c r="DK31" i="2" s="1"/>
  <c r="EX31" i="2" s="1"/>
  <c r="GK31" i="2" s="1"/>
  <c r="D33" i="1"/>
  <c r="E33" i="1" s="1"/>
  <c r="G33" i="1" s="1"/>
  <c r="I33" i="1" s="1"/>
  <c r="K33" i="1" s="1"/>
  <c r="M33" i="1" s="1"/>
  <c r="AJ30" i="2"/>
  <c r="BX30" i="2" s="1"/>
  <c r="DK30" i="2" s="1"/>
  <c r="EX30" i="2" s="1"/>
  <c r="GK30" i="2" s="1"/>
  <c r="D32" i="1"/>
  <c r="E32" i="1" s="1"/>
  <c r="G32" i="1" s="1"/>
  <c r="I32" i="1" s="1"/>
  <c r="K32" i="1" s="1"/>
  <c r="M32" i="1" s="1"/>
  <c r="AJ38" i="2"/>
  <c r="BX38" i="2" s="1"/>
  <c r="DK38" i="2" s="1"/>
  <c r="EX38" i="2" s="1"/>
  <c r="GK38" i="2" s="1"/>
  <c r="D40" i="1"/>
  <c r="E40" i="1" s="1"/>
  <c r="CZ46" i="2"/>
  <c r="EJ10" i="2"/>
  <c r="F40" i="1"/>
  <c r="F28" i="1"/>
  <c r="CG10" i="2"/>
  <c r="GF10" i="2"/>
  <c r="AJ40" i="2"/>
  <c r="BX40" i="2" s="1"/>
  <c r="DK40" i="2" s="1"/>
  <c r="EX40" i="2" s="1"/>
  <c r="GK40" i="2" s="1"/>
  <c r="D42" i="1"/>
  <c r="E42" i="1" s="1"/>
  <c r="G42" i="1" s="1"/>
  <c r="BX39" i="2"/>
  <c r="DK39" i="2" s="1"/>
  <c r="EX39" i="2" s="1"/>
  <c r="GK39" i="2" s="1"/>
  <c r="F41" i="1"/>
  <c r="J42" i="1"/>
  <c r="GD10" i="2"/>
  <c r="BX52" i="2"/>
  <c r="F52" i="1"/>
  <c r="DJ17" i="2"/>
  <c r="DJ44" i="2" s="1"/>
  <c r="H15" i="1"/>
  <c r="H19" i="1" s="1"/>
  <c r="GJ57" i="2"/>
  <c r="GJ46" i="2" s="1"/>
  <c r="L51" i="1"/>
  <c r="BW17" i="2"/>
  <c r="BW44" i="2" s="1"/>
  <c r="F15" i="1"/>
  <c r="F19" i="1" s="1"/>
  <c r="AJ32" i="2"/>
  <c r="BX32" i="2" s="1"/>
  <c r="DK32" i="2" s="1"/>
  <c r="EX32" i="2" s="1"/>
  <c r="GK32" i="2" s="1"/>
  <c r="D34" i="1"/>
  <c r="J53" i="1"/>
  <c r="J37" i="1"/>
  <c r="GA10" i="2"/>
  <c r="DR10" i="2"/>
  <c r="FK10" i="2"/>
  <c r="HP10" i="2"/>
  <c r="FV10" i="2"/>
  <c r="FS10" i="2"/>
  <c r="C46" i="2"/>
  <c r="H42" i="1"/>
  <c r="DW10" i="2"/>
  <c r="EM10" i="2"/>
  <c r="CA10" i="2"/>
  <c r="J54" i="1"/>
  <c r="F54" i="1"/>
  <c r="DK52" i="2"/>
  <c r="EX52" i="2" s="1"/>
  <c r="GK52" i="2" s="1"/>
  <c r="H52" i="1"/>
  <c r="AI57" i="2"/>
  <c r="AI46" i="2" s="1"/>
  <c r="AJ51" i="2"/>
  <c r="D51" i="1"/>
  <c r="H54" i="1"/>
  <c r="AI26" i="2"/>
  <c r="AI42" i="2" s="1"/>
  <c r="AJ23" i="2"/>
  <c r="D25" i="1"/>
  <c r="EV10" i="2"/>
  <c r="FN10" i="2"/>
  <c r="FC10" i="2"/>
  <c r="GB10" i="2"/>
  <c r="G30" i="1"/>
  <c r="FF10" i="2"/>
  <c r="EE10" i="2"/>
  <c r="F53" i="1"/>
  <c r="AJ53" i="2"/>
  <c r="BX53" i="2" s="1"/>
  <c r="DK53" i="2" s="1"/>
  <c r="EX53" i="2" s="1"/>
  <c r="GK53" i="2" s="1"/>
  <c r="D53" i="1"/>
  <c r="E53" i="1" s="1"/>
  <c r="BW57" i="2"/>
  <c r="BW46" i="2" s="1"/>
  <c r="DO10" i="2"/>
  <c r="CY10" i="2"/>
  <c r="H37" i="1"/>
  <c r="GK22" i="2"/>
  <c r="CI10" i="2"/>
  <c r="J52" i="1"/>
  <c r="AJ54" i="2"/>
  <c r="BX54" i="2" s="1"/>
  <c r="DK54" i="2" s="1"/>
  <c r="EX54" i="2" s="1"/>
  <c r="GK54" i="2" s="1"/>
  <c r="D54" i="1"/>
  <c r="E54" i="1" s="1"/>
  <c r="L54" i="1"/>
  <c r="EW42" i="2"/>
  <c r="L42" i="1"/>
  <c r="FO10" i="2"/>
  <c r="EH10" i="2"/>
  <c r="GH10" i="2"/>
  <c r="GE10" i="2"/>
  <c r="EZ10" i="2"/>
  <c r="L53" i="1"/>
  <c r="DZ10" i="2"/>
  <c r="AJ34" i="2"/>
  <c r="BX34" i="2" s="1"/>
  <c r="DK34" i="2" s="1"/>
  <c r="EX34" i="2" s="1"/>
  <c r="GK34" i="2" s="1"/>
  <c r="D36" i="1"/>
  <c r="E36" i="1" s="1"/>
  <c r="G36" i="1" s="1"/>
  <c r="I36" i="1" s="1"/>
  <c r="K36" i="1" s="1"/>
  <c r="M36" i="1" s="1"/>
  <c r="DQ10" i="2"/>
  <c r="EW57" i="2"/>
  <c r="EW46" i="2" s="1"/>
  <c r="J51" i="1"/>
  <c r="FZ46" i="2"/>
  <c r="DJ57" i="2"/>
  <c r="H51" i="1"/>
  <c r="EX16" i="2"/>
  <c r="GK16" i="2" s="1"/>
  <c r="J18" i="1"/>
  <c r="AI17" i="2"/>
  <c r="AJ13" i="2"/>
  <c r="AJ17" i="2" s="1"/>
  <c r="D15" i="1"/>
  <c r="DY10" i="2"/>
  <c r="ET10" i="2"/>
  <c r="CQ10" i="2"/>
  <c r="EG10" i="2"/>
  <c r="G41" i="1" l="1"/>
  <c r="I41" i="1" s="1"/>
  <c r="K41" i="1" s="1"/>
  <c r="M41" i="1" s="1"/>
  <c r="C62" i="1"/>
  <c r="C65" i="1" s="1"/>
  <c r="I42" i="1"/>
  <c r="K42" i="1" s="1"/>
  <c r="M42" i="1" s="1"/>
  <c r="G53" i="1"/>
  <c r="I53" i="1" s="1"/>
  <c r="K53" i="1" s="1"/>
  <c r="M53" i="1" s="1"/>
  <c r="EW44" i="2"/>
  <c r="H58" i="1"/>
  <c r="G40" i="1"/>
  <c r="I40" i="1" s="1"/>
  <c r="K40" i="1" s="1"/>
  <c r="M40" i="1" s="1"/>
  <c r="FP10" i="2"/>
  <c r="AI44" i="2"/>
  <c r="FX10" i="2"/>
  <c r="EY10" i="2"/>
  <c r="L58" i="1"/>
  <c r="F45" i="1"/>
  <c r="F47" i="1" s="1"/>
  <c r="F44" i="1"/>
  <c r="DT10" i="2"/>
  <c r="HS10" i="2"/>
  <c r="FW10" i="2"/>
  <c r="J45" i="1"/>
  <c r="FM10" i="2"/>
  <c r="FE10" i="2"/>
  <c r="D44" i="1"/>
  <c r="E34" i="1"/>
  <c r="FD10" i="2"/>
  <c r="GM10" i="2"/>
  <c r="H45" i="1"/>
  <c r="H47" i="1" s="1"/>
  <c r="H44" i="1"/>
  <c r="I37" i="1"/>
  <c r="K37" i="1" s="1"/>
  <c r="M37" i="1" s="1"/>
  <c r="FR10" i="2"/>
  <c r="GS10" i="2"/>
  <c r="BX23" i="2"/>
  <c r="AJ26" i="2"/>
  <c r="AJ42" i="2" s="1"/>
  <c r="AJ44" i="2" s="1"/>
  <c r="HN10" i="2"/>
  <c r="HB10" i="2"/>
  <c r="GP10" i="2"/>
  <c r="FZ10" i="2"/>
  <c r="C48" i="2"/>
  <c r="E25" i="1"/>
  <c r="D28" i="1"/>
  <c r="D45" i="1" s="1"/>
  <c r="FT10" i="2"/>
  <c r="J58" i="1"/>
  <c r="HR10" i="2"/>
  <c r="L44" i="1"/>
  <c r="L45" i="1"/>
  <c r="L47" i="1" s="1"/>
  <c r="BX13" i="2"/>
  <c r="G52" i="1"/>
  <c r="I52" i="1" s="1"/>
  <c r="K52" i="1" s="1"/>
  <c r="M52" i="1" s="1"/>
  <c r="F58" i="1"/>
  <c r="FU10" i="2"/>
  <c r="FL10" i="2"/>
  <c r="G54" i="1"/>
  <c r="I54" i="1" s="1"/>
  <c r="K54" i="1" s="1"/>
  <c r="M54" i="1" s="1"/>
  <c r="EL10" i="2"/>
  <c r="M24" i="1"/>
  <c r="I30" i="1"/>
  <c r="HA10" i="2"/>
  <c r="FJ10" i="2"/>
  <c r="HF10" i="2"/>
  <c r="HO10" i="2"/>
  <c r="ED10" i="2"/>
  <c r="E15" i="1"/>
  <c r="D19" i="1"/>
  <c r="J19" i="1"/>
  <c r="K18" i="1"/>
  <c r="M18" i="1" s="1"/>
  <c r="HU10" i="2"/>
  <c r="DV10" i="2"/>
  <c r="E51" i="1"/>
  <c r="D58" i="1"/>
  <c r="GX10" i="2"/>
  <c r="HQ10" i="2"/>
  <c r="GG10" i="2"/>
  <c r="DJ46" i="2"/>
  <c r="FB10" i="2"/>
  <c r="GI10" i="2"/>
  <c r="AJ57" i="2"/>
  <c r="BX51" i="2"/>
  <c r="DN10" i="2"/>
  <c r="HI10" i="2"/>
  <c r="L62" i="1" l="1"/>
  <c r="L65" i="1" s="1"/>
  <c r="F62" i="1"/>
  <c r="F65" i="1" s="1"/>
  <c r="HC10" i="2"/>
  <c r="HJ10" i="2"/>
  <c r="GL10" i="2"/>
  <c r="FG10" i="2"/>
  <c r="HK10" i="2"/>
  <c r="D47" i="1"/>
  <c r="H62" i="1"/>
  <c r="H65" i="1" s="1"/>
  <c r="BX17" i="2"/>
  <c r="DK13" i="2"/>
  <c r="HE10" i="2"/>
  <c r="GQ10" i="2"/>
  <c r="GW10" i="2"/>
  <c r="J44" i="1"/>
  <c r="J47" i="1"/>
  <c r="J62" i="1" s="1"/>
  <c r="J65" i="1" s="1"/>
  <c r="HG10" i="2"/>
  <c r="BX57" i="2"/>
  <c r="DK51" i="2"/>
  <c r="GY10" i="2"/>
  <c r="AJ46" i="2"/>
  <c r="HT10" i="2"/>
  <c r="FI10" i="2"/>
  <c r="G15" i="1"/>
  <c r="E19" i="1"/>
  <c r="GZ10" i="2"/>
  <c r="FA10" i="2"/>
  <c r="G51" i="1"/>
  <c r="E58" i="1"/>
  <c r="FY10" i="2"/>
  <c r="HV10" i="2"/>
  <c r="FQ10" i="2"/>
  <c r="HH10" i="2"/>
  <c r="G25" i="1"/>
  <c r="E28" i="1"/>
  <c r="E45" i="1" s="1"/>
  <c r="HM10" i="2"/>
  <c r="K30" i="1"/>
  <c r="BX26" i="2"/>
  <c r="BX42" i="2" s="1"/>
  <c r="DK23" i="2"/>
  <c r="G34" i="1"/>
  <c r="E44" i="1"/>
  <c r="GO10" i="2"/>
  <c r="GR10" i="2"/>
  <c r="D62" i="1" l="1"/>
  <c r="D65" i="1" s="1"/>
  <c r="E65" i="1" s="1"/>
  <c r="G65" i="1" s="1"/>
  <c r="GT10" i="2"/>
  <c r="I51" i="1"/>
  <c r="G58" i="1"/>
  <c r="GV10" i="2"/>
  <c r="GN10" i="2"/>
  <c r="I34" i="1"/>
  <c r="G44" i="1"/>
  <c r="BX44" i="2"/>
  <c r="DK57" i="2"/>
  <c r="EX51" i="2"/>
  <c r="I25" i="1"/>
  <c r="G28" i="1"/>
  <c r="G45" i="1" s="1"/>
  <c r="HL10" i="2"/>
  <c r="E47" i="1"/>
  <c r="AJ48" i="2"/>
  <c r="BX46" i="2"/>
  <c r="DK17" i="2"/>
  <c r="EX13" i="2"/>
  <c r="HD10" i="2"/>
  <c r="EX23" i="2"/>
  <c r="DK26" i="2"/>
  <c r="DK42" i="2" s="1"/>
  <c r="M30" i="1"/>
  <c r="G19" i="1"/>
  <c r="I15" i="1"/>
  <c r="E62" i="1" l="1"/>
  <c r="G62" i="1" s="1"/>
  <c r="I62" i="1" s="1"/>
  <c r="K62" i="1" s="1"/>
  <c r="DK46" i="2"/>
  <c r="E49" i="1"/>
  <c r="BX48" i="2"/>
  <c r="K34" i="1"/>
  <c r="I44" i="1"/>
  <c r="K51" i="1"/>
  <c r="I58" i="1"/>
  <c r="EX17" i="2"/>
  <c r="GK13" i="2"/>
  <c r="GK17" i="2" s="1"/>
  <c r="K15" i="1"/>
  <c r="I19" i="1"/>
  <c r="G47" i="1"/>
  <c r="DK44" i="2"/>
  <c r="K25" i="1"/>
  <c r="I28" i="1"/>
  <c r="I45" i="1" s="1"/>
  <c r="I65" i="1"/>
  <c r="K65" i="1" s="1"/>
  <c r="K73" i="1"/>
  <c r="GK23" i="2"/>
  <c r="GK26" i="2" s="1"/>
  <c r="GK42" i="2" s="1"/>
  <c r="EX26" i="2"/>
  <c r="EX42" i="2" s="1"/>
  <c r="EX57" i="2"/>
  <c r="GK51" i="2"/>
  <c r="GK57" i="2" s="1"/>
  <c r="I47" i="1" l="1"/>
  <c r="I49" i="1" s="1"/>
  <c r="GK46" i="2"/>
  <c r="EX46" i="2"/>
  <c r="M34" i="1"/>
  <c r="M44" i="1" s="1"/>
  <c r="K44" i="1"/>
  <c r="M25" i="1"/>
  <c r="M28" i="1" s="1"/>
  <c r="K28" i="1"/>
  <c r="K45" i="1" s="1"/>
  <c r="DK48" i="2"/>
  <c r="M15" i="1"/>
  <c r="M19" i="1" s="1"/>
  <c r="K19" i="1"/>
  <c r="K71" i="1"/>
  <c r="K76" i="1" s="1"/>
  <c r="K80" i="1" s="1"/>
  <c r="K74" i="1"/>
  <c r="GK44" i="2"/>
  <c r="K58" i="1"/>
  <c r="M51" i="1"/>
  <c r="M58" i="1" s="1"/>
  <c r="G49" i="1"/>
  <c r="EX44" i="2"/>
  <c r="M45" i="1" l="1"/>
  <c r="M47" i="1" s="1"/>
  <c r="EX48" i="2"/>
  <c r="K47" i="1"/>
  <c r="GK48" i="2"/>
  <c r="M62" i="1" l="1"/>
  <c r="M65" i="1" s="1"/>
  <c r="M71" i="1" s="1"/>
  <c r="M76" i="1" s="1"/>
  <c r="M49" i="1"/>
  <c r="K49" i="1"/>
  <c r="M74" i="1" l="1"/>
  <c r="M80" i="1"/>
</calcChain>
</file>

<file path=xl/sharedStrings.xml><?xml version="1.0" encoding="utf-8"?>
<sst xmlns="http://schemas.openxmlformats.org/spreadsheetml/2006/main" count="923" uniqueCount="412">
  <si>
    <t xml:space="preserve">PUGET SOUND ENERGY </t>
  </si>
  <si>
    <t>GAS STATEMENT OF OPERATING INCOME</t>
  </si>
  <si>
    <t>AND ADJUSTMENTS</t>
  </si>
  <si>
    <t>2022 GENERAL RATE CASE</t>
  </si>
  <si>
    <t>12 MONTHS ENDED JUNE 30, 2021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</si>
  <si>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</si>
  <si>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</si>
  <si>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</si>
  <si>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</si>
  <si>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</si>
  <si>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</si>
  <si>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</si>
  <si>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</si>
  <si>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</si>
  <si>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</si>
  <si>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</si>
  <si>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</si>
  <si>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</si>
  <si>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</si>
  <si>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PROFORMA</t>
  </si>
  <si>
    <t>GAP YEAR</t>
  </si>
  <si>
    <t>RESULTS</t>
  </si>
  <si>
    <t>RATE YEAR 1</t>
  </si>
  <si>
    <t>RATE YEAR 2</t>
  </si>
  <si>
    <t>RATE YEAR 3</t>
  </si>
  <si>
    <t>TEST</t>
  </si>
  <si>
    <t>RESTATING</t>
  </si>
  <si>
    <t>RESULTS OF</t>
  </si>
  <si>
    <t>PERIOD</t>
  </si>
  <si>
    <t>PROVISIONAL</t>
  </si>
  <si>
    <t>START OF</t>
  </si>
  <si>
    <t>END OF</t>
  </si>
  <si>
    <t>LINE</t>
  </si>
  <si>
    <t>DESCRIPTION</t>
  </si>
  <si>
    <t>YEAR</t>
  </si>
  <si>
    <t>ADJUSTMENTS</t>
  </si>
  <si>
    <t>OPERATIONS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</si>
  <si>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</si>
  <si>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</si>
  <si>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</si>
  <si>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</si>
  <si>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</si>
  <si>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</si>
  <si>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</si>
  <si>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</si>
  <si>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</si>
  <si>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</si>
  <si>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</si>
  <si>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</si>
  <si>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</si>
  <si>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</si>
  <si>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</si>
  <si>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</si>
  <si>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</si>
  <si>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</si>
  <si>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</si>
  <si>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</si>
  <si>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</si>
  <si>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</si>
  <si>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</si>
  <si>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</si>
  <si>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</si>
  <si>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</si>
  <si>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</si>
  <si>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EXPENSES</t>
  </si>
  <si>
    <t>TOTAL OPERATING REV. DEDUCT.</t>
  </si>
  <si>
    <t>NET OPERATING INCOME</t>
  </si>
  <si>
    <t>ACTUAL RATE OF RETURN</t>
  </si>
  <si>
    <t>GROSS UTILITY PLANT IN SERVICE</t>
  </si>
  <si>
    <t>ACCUM DEPR AND AMORT</t>
  </si>
  <si>
    <t>DEFERRED DEBITS AND CREDITS</t>
  </si>
  <si>
    <t>DEFERRED TAXES</t>
  </si>
  <si>
    <t>ALLOWANCE FOR WORKING CAPITAL</t>
  </si>
  <si>
    <t>OTHER</t>
  </si>
  <si>
    <t>TOTAL RATE BASE</t>
  </si>
  <si>
    <t>REQUESTED RATE OF RETURN</t>
  </si>
  <si>
    <t>OPERATING INCOME (DEFICIENCY) SURPLUS</t>
  </si>
  <si>
    <t>CONVERSION FACTOR</t>
  </si>
  <si>
    <t>CUMULATIVE REVENUE CHANGE</t>
  </si>
  <si>
    <t>NET CHANGE TO BE MADE AT:</t>
  </si>
  <si>
    <t>BEG OF RY 1 →</t>
  </si>
  <si>
    <t>BEG OF RY 2 →</t>
  </si>
  <si>
    <t>BEG OF RY 3 →</t>
  </si>
  <si>
    <t>BASE RATES</t>
  </si>
  <si>
    <t>NOT SUBJECT TO REFUND (SCH. 141N)</t>
  </si>
  <si>
    <t>SUBJECT TO REFUND (SCH. 141R)</t>
  </si>
  <si>
    <t>REVENUE CHANGE BEFORE RIDERS</t>
  </si>
  <si>
    <t>CHANGES TO OTHER PRICE SCHEDULES</t>
  </si>
  <si>
    <t>NET REVENUE CHANGE</t>
  </si>
  <si>
    <t>COMMON</t>
  </si>
  <si>
    <t>GAS</t>
  </si>
  <si>
    <t>reversing</t>
  </si>
  <si>
    <t>DEC 21</t>
  </si>
  <si>
    <t>12ME JUNE 2021 TEST YEAR</t>
  </si>
  <si>
    <t>TOTAL RESTATING ADJUSTMENTS</t>
  </si>
  <si>
    <t>RESTATED RESULTS OF OPERATIONS</t>
  </si>
  <si>
    <t>PROFORMA PERIOD ADJUSTMENTS</t>
  </si>
  <si>
    <t>ADJUSTED RESULTS OF OPERATIONS</t>
  </si>
  <si>
    <t>GAP YEAR PROVISIONAL ADJUSTMENTS</t>
  </si>
  <si>
    <t>ADJUSTED RESULTS START OF RATE YEAR 1</t>
  </si>
  <si>
    <t>RATE YEAR 1 PROVISIONAL ADJUSTMENTS</t>
  </si>
  <si>
    <t>ADJUSTED RESULTS END OF RATE YEAR 1</t>
  </si>
  <si>
    <t>RATE YEAR 2 PROVISIONAL ADJUSTMENTS</t>
  </si>
  <si>
    <t>ADJUSTED RESULTS END OF RATE YEAR 2</t>
  </si>
  <si>
    <t>RATE YEAR 3 PROVISIONAL ADJUSTMENTS</t>
  </si>
  <si>
    <t>ADJUSTED RESULTS END OF RATE YEAR 3</t>
  </si>
  <si>
    <t xml:space="preserve">RATE BASE </t>
  </si>
  <si>
    <t>RATE OF RETURN</t>
  </si>
  <si>
    <t>RATE BASE:</t>
  </si>
  <si>
    <t xml:space="preserve">  LESS ACCUM DEPRECIATION &amp; AMORT</t>
  </si>
  <si>
    <t xml:space="preserve">   DEFFERRED DEBITS &amp; CREDITS</t>
  </si>
  <si>
    <t xml:space="preserve">   DEFERRED TAXES</t>
  </si>
  <si>
    <t xml:space="preserve">  ALLOWANCE FOR WORKING CAPITAL</t>
  </si>
  <si>
    <t xml:space="preserve">  CUSTOMER DEPOSITS/ADVANCES</t>
  </si>
  <si>
    <t>Note:  Amounts in bold and italics are different from the June 27, 2022 revised filing.</t>
  </si>
  <si>
    <t>c</t>
  </si>
  <si>
    <t>d</t>
  </si>
  <si>
    <t>e = c + d</t>
  </si>
  <si>
    <t>f</t>
  </si>
  <si>
    <t>g = e + f</t>
  </si>
  <si>
    <t>h</t>
  </si>
  <si>
    <t>i = g + h</t>
  </si>
  <si>
    <t>j</t>
  </si>
  <si>
    <t>k = i + j</t>
  </si>
  <si>
    <t>l</t>
  </si>
  <si>
    <t>e</t>
  </si>
  <si>
    <t>g</t>
  </si>
  <si>
    <t>i</t>
  </si>
  <si>
    <t>k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</si>
  <si>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</si>
  <si>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</si>
  <si>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</si>
  <si>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</si>
  <si>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</si>
  <si>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</si>
  <si>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</si>
  <si>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</si>
  <si>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</si>
  <si>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</si>
  <si>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</si>
  <si>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</si>
  <si>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</si>
  <si>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</si>
  <si>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</si>
  <si>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</si>
  <si>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</si>
  <si>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</si>
  <si>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</si>
  <si>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</si>
  <si>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</si>
  <si>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</si>
  <si>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ah = ∑ d thru ah</t>
  </si>
  <si>
    <t>aj = c + ah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</si>
  <si>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</si>
  <si>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</si>
  <si>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</si>
  <si>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</si>
  <si>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</si>
  <si>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</si>
  <si>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</si>
  <si>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</si>
  <si>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</si>
  <si>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</si>
  <si>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</si>
  <si>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</si>
  <si>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</si>
  <si>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</si>
  <si>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</si>
  <si>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</si>
  <si>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</si>
  <si>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</si>
  <si>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</si>
  <si>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</si>
  <si>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</si>
  <si>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</si>
  <si>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</si>
  <si>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</si>
  <si>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</si>
  <si>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</si>
  <si>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</si>
  <si>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</si>
  <si>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</si>
  <si>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</si>
  <si>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</si>
  <si>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</si>
  <si>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</si>
  <si>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</si>
  <si>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</si>
  <si>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</si>
  <si>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</si>
  <si>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</si>
  <si>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 = ∑ ak thru bv</t>
  </si>
  <si>
    <t>bx = aj + bw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</si>
  <si>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</si>
  <si>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</si>
  <si>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</si>
  <si>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</si>
  <si>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</si>
  <si>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</si>
  <si>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</si>
  <si>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</si>
  <si>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</si>
  <si>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</si>
  <si>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</si>
  <si>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</si>
  <si>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</si>
  <si>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</si>
  <si>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</si>
  <si>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</si>
  <si>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</si>
  <si>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</si>
  <si>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</si>
  <si>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</si>
  <si>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</si>
  <si>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</si>
  <si>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</si>
  <si>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</si>
  <si>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</si>
  <si>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</si>
  <si>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</si>
  <si>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</si>
  <si>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</si>
  <si>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</si>
  <si>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</si>
  <si>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</si>
  <si>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</si>
  <si>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</si>
  <si>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</si>
  <si>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</si>
  <si>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</si>
  <si>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 = ∑ by thru di</t>
  </si>
  <si>
    <t>dk = bx + dj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</si>
  <si>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</si>
  <si>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</si>
  <si>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</si>
  <si>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</si>
  <si>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</si>
  <si>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</si>
  <si>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</si>
  <si>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</si>
  <si>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</si>
  <si>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</si>
  <si>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</si>
  <si>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</si>
  <si>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</si>
  <si>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</si>
  <si>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</si>
  <si>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</si>
  <si>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</si>
  <si>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</si>
  <si>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</si>
  <si>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</si>
  <si>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</si>
  <si>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</si>
  <si>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</si>
  <si>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</si>
  <si>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</si>
  <si>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</si>
  <si>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</si>
  <si>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</si>
  <si>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</si>
  <si>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</si>
  <si>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</si>
  <si>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</si>
  <si>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</si>
  <si>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</si>
  <si>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</si>
  <si>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</si>
  <si>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</si>
  <si>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 = ∑ dl thru ev</t>
  </si>
  <si>
    <t>ex = dk + ew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</si>
  <si>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</si>
  <si>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</si>
  <si>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</si>
  <si>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</si>
  <si>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</si>
  <si>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</si>
  <si>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</si>
  <si>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</si>
  <si>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</si>
  <si>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</si>
  <si>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</si>
  <si>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</si>
  <si>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</si>
  <si>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</si>
  <si>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</si>
  <si>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</si>
  <si>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</si>
  <si>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</si>
  <si>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</si>
  <si>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</si>
  <si>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</si>
  <si>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</si>
  <si>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</si>
  <si>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</si>
  <si>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</si>
  <si>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</si>
  <si>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</si>
  <si>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</si>
  <si>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</si>
  <si>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</si>
  <si>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</si>
  <si>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</si>
  <si>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</si>
  <si>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</si>
  <si>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</si>
  <si>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</si>
  <si>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</si>
  <si>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 = ∑ ey thru gi</t>
  </si>
  <si>
    <t>gk = ex + gj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</si>
  <si>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</si>
  <si>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</si>
  <si>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</si>
  <si>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</si>
  <si>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</si>
  <si>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</si>
  <si>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</si>
  <si>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</si>
  <si>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</si>
  <si>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</si>
  <si>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</si>
  <si>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</si>
  <si>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</si>
  <si>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</si>
  <si>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</si>
  <si>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</si>
  <si>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</si>
  <si>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</si>
  <si>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</si>
  <si>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</si>
  <si>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</si>
  <si>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</si>
  <si>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</si>
  <si>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</si>
  <si>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</si>
  <si>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</si>
  <si>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</si>
  <si>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</si>
  <si>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</si>
  <si>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</si>
  <si>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</si>
  <si>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</si>
  <si>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</si>
  <si>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</si>
  <si>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</si>
  <si>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</si>
  <si>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</si>
  <si>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 = ∑ gl thru hv</t>
  </si>
  <si>
    <t>hx = gk + hw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</si>
  <si>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</si>
  <si>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</si>
  <si>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</si>
  <si>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</si>
  <si>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</si>
  <si>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 EXPENSE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</si>
  <si>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</si>
  <si>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</si>
  <si>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</si>
  <si>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</si>
  <si>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</si>
  <si>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</si>
  <si>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</si>
  <si>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</si>
  <si>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GAINS AND LOSSES ON PROPERTY SALES</t>
  </si>
  <si>
    <t>D&amp;O INSURANCE</t>
  </si>
  <si>
    <t>PENSION PLAN</t>
  </si>
  <si>
    <t>WAGE INCREASE</t>
  </si>
  <si>
    <t>AMA TO EOP RATE BASE</t>
  </si>
  <si>
    <t>AMA TO EOP DEPRECIATION</t>
  </si>
  <si>
    <t>WUTC FILING FEE</t>
  </si>
  <si>
    <t>PRO FORMA O&amp;M</t>
  </si>
  <si>
    <t>AMR REGULATORY ASSET</t>
  </si>
  <si>
    <t>AMI PLANT AND DEFERRAL</t>
  </si>
  <si>
    <t>GTZ DEFERRAL</t>
  </si>
  <si>
    <t>ENVIRONMENTAL REMEDIATION</t>
  </si>
  <si>
    <t>COVID DEFERRAL</t>
  </si>
  <si>
    <t>OPEN 1A</t>
  </si>
  <si>
    <t>TACOMA LNG UPGRADE PLANT AND DEFERRAL</t>
  </si>
  <si>
    <t>REGULATORY ASSETS &amp; LIAB</t>
  </si>
  <si>
    <t>TACOMA LNG PLANT DEFERRAL</t>
  </si>
  <si>
    <t>ESTIMATED PLANT RETIREMENTS RATE BASE</t>
  </si>
  <si>
    <t>TEST YEAR PLANT ROLL FORWARD</t>
  </si>
  <si>
    <t>PROVISIONAL PROFORMA RETIREMENTS DEPRECIATION</t>
  </si>
  <si>
    <t>PROGRAMMATIC PROVISIONAL PROFORMA</t>
  </si>
  <si>
    <t>CUSTOMER DRIVEN PROGRAMMATIC PROVISIONAL PROFORMA</t>
  </si>
  <si>
    <t>SPECIFIC PROVISIONAL PROFORMA</t>
  </si>
  <si>
    <t>PROJECTED PROVISIONAL PROFORMA</t>
  </si>
  <si>
    <t>EXH. F page 9 of 9</t>
  </si>
  <si>
    <t>EXH. F page 2 of 23</t>
  </si>
  <si>
    <t>EXH. F page 16 of 23</t>
  </si>
  <si>
    <t>EXH. F page 17 of 23</t>
  </si>
  <si>
    <t>EXH. F page 18 of 23</t>
  </si>
  <si>
    <t>EXH. F page 19 of 23</t>
  </si>
  <si>
    <t>EXH. F page 20 of 23</t>
  </si>
  <si>
    <t>EXH. F page 21 of 23</t>
  </si>
  <si>
    <t>EXH. F page 22 of 23</t>
  </si>
  <si>
    <t>EXH. F page 23 of 23</t>
  </si>
  <si>
    <t>EXH. F page 3 of 23</t>
  </si>
  <si>
    <t>EXH. F page 4 of 23</t>
  </si>
  <si>
    <t>EXH. F page 5 of 23</t>
  </si>
  <si>
    <t>EXH. F page 6 of 23</t>
  </si>
  <si>
    <t>EXH. F page 7 of 23</t>
  </si>
  <si>
    <t>EXH. F page 8 of 23</t>
  </si>
  <si>
    <t>EXH. F page 9 of 23</t>
  </si>
  <si>
    <t>EXH. F page 10 of 23</t>
  </si>
  <si>
    <t>EXH. F page 11 of 23</t>
  </si>
  <si>
    <t>EXH. F page 12 of 23</t>
  </si>
  <si>
    <t>EXH. F page 13 of 23</t>
  </si>
  <si>
    <t>EXH. F page 14 of 23</t>
  </si>
  <si>
    <t>EXH. F page 15 of 23</t>
  </si>
  <si>
    <t>EXH. F page 1 of 23</t>
  </si>
  <si>
    <t>m = k +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</si>
</sst>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0.00\ &quot;R&quot;"/>
    <numFmt numFmtId="168" formatCode="0.00\ &quot;P&quot;"/>
    <numFmt numFmtId="169" formatCode="&quot;$&quot;#,##0"/>
    <numFmt numFmtId="170" formatCode="_(&quot;$&quot;* #,##0_);[Red]_(&quot;$&quot;* \(#,##0\);_(&quot;$&quot;* &quot;-&quot;_);_(@_)"/>
    <numFmt numFmtId="171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sz val="11"/>
      <color theme="0" tint="-0.1499984740745262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rgb="FFFF66FF"/>
      <name val="Times New Roman"/>
      <family val="1"/>
    </font>
    <font>
      <b/>
      <sz val="10"/>
      <color rgb="FF33CC33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i/>
      <sz val="10"/>
      <color theme="8"/>
      <name val="Times New Roman"/>
      <family val="1"/>
    </font>
    <font>
      <b/>
      <i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164" fontId="2" fillId="0" borderId="0" xfId="0" applyNumberFormat="1" applyFont="1" applyBorder="1"/>
    <xf numFmtId="0" fontId="4" fillId="0" borderId="0" xfId="0" applyNumberFormat="1" applyFont="1" applyFill="1" applyAlignment="1">
      <alignment horizontal="center"/>
    </xf>
    <xf numFmtId="0" fontId="1" fillId="0" borderId="3" xfId="0" applyFont="1" applyBorder="1" applyAlignment="1"/>
    <xf numFmtId="0" fontId="2" fillId="0" borderId="4" xfId="0" applyFont="1" applyBorder="1"/>
    <xf numFmtId="0" fontId="1" fillId="2" borderId="1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1" fillId="0" borderId="6" xfId="0" applyFont="1" applyBorder="1" applyAlignment="1"/>
    <xf numFmtId="0" fontId="2" fillId="0" borderId="7" xfId="0" applyFont="1" applyBorder="1"/>
    <xf numFmtId="0" fontId="2" fillId="2" borderId="8" xfId="0" applyFont="1" applyFill="1" applyBorder="1"/>
    <xf numFmtId="0" fontId="2" fillId="0" borderId="9" xfId="0" applyFont="1" applyBorder="1"/>
    <xf numFmtId="0" fontId="2" fillId="2" borderId="9" xfId="0" applyFont="1" applyFill="1" applyBorder="1"/>
    <xf numFmtId="17" fontId="1" fillId="0" borderId="9" xfId="0" applyNumberFormat="1" applyFont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10" xfId="0" applyFont="1" applyFill="1" applyBorder="1" applyAlignment="1">
      <alignment horizontal="center"/>
    </xf>
    <xf numFmtId="0" fontId="1" fillId="0" borderId="11" xfId="0" applyFont="1" applyBorder="1"/>
    <xf numFmtId="0" fontId="1" fillId="2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2" borderId="10" xfId="0" applyFont="1" applyFill="1" applyBorder="1"/>
    <xf numFmtId="0" fontId="2" fillId="0" borderId="11" xfId="0" applyFont="1" applyBorder="1"/>
    <xf numFmtId="0" fontId="2" fillId="2" borderId="11" xfId="0" applyFont="1" applyFill="1" applyBorder="1"/>
    <xf numFmtId="0" fontId="2" fillId="2" borderId="7" xfId="0" applyFont="1" applyFill="1" applyBorder="1"/>
    <xf numFmtId="0" fontId="2" fillId="0" borderId="10" xfId="0" applyFont="1" applyBorder="1"/>
    <xf numFmtId="42" fontId="2" fillId="2" borderId="10" xfId="0" applyNumberFormat="1" applyFont="1" applyFill="1" applyBorder="1"/>
    <xf numFmtId="165" fontId="2" fillId="0" borderId="11" xfId="0" applyNumberFormat="1" applyFont="1" applyBorder="1"/>
    <xf numFmtId="165" fontId="2" fillId="2" borderId="11" xfId="0" applyNumberFormat="1" applyFont="1" applyFill="1" applyBorder="1"/>
    <xf numFmtId="165" fontId="2" fillId="2" borderId="7" xfId="0" applyNumberFormat="1" applyFont="1" applyFill="1" applyBorder="1"/>
    <xf numFmtId="165" fontId="2" fillId="0" borderId="10" xfId="0" applyNumberFormat="1" applyFont="1" applyBorder="1"/>
    <xf numFmtId="42" fontId="2" fillId="0" borderId="11" xfId="0" applyNumberFormat="1" applyFont="1" applyBorder="1"/>
    <xf numFmtId="42" fontId="2" fillId="2" borderId="7" xfId="0" applyNumberFormat="1" applyFont="1" applyFill="1" applyBorder="1"/>
    <xf numFmtId="42" fontId="2" fillId="0" borderId="0" xfId="0" applyNumberFormat="1" applyFont="1" applyBorder="1"/>
    <xf numFmtId="41" fontId="2" fillId="2" borderId="10" xfId="0" applyNumberFormat="1" applyFont="1" applyFill="1" applyBorder="1" applyAlignment="1" applyProtection="1">
      <protection locked="0"/>
    </xf>
    <xf numFmtId="164" fontId="2" fillId="0" borderId="11" xfId="0" applyNumberFormat="1" applyFont="1" applyBorder="1"/>
    <xf numFmtId="164" fontId="2" fillId="2" borderId="11" xfId="0" applyNumberFormat="1" applyFont="1" applyFill="1" applyBorder="1"/>
    <xf numFmtId="164" fontId="2" fillId="2" borderId="7" xfId="0" applyNumberFormat="1" applyFont="1" applyFill="1" applyBorder="1"/>
    <xf numFmtId="164" fontId="2" fillId="0" borderId="10" xfId="0" applyNumberFormat="1" applyFont="1" applyBorder="1"/>
    <xf numFmtId="41" fontId="2" fillId="2" borderId="7" xfId="0" applyNumberFormat="1" applyFont="1" applyFill="1" applyBorder="1"/>
    <xf numFmtId="0" fontId="2" fillId="0" borderId="7" xfId="0" applyNumberFormat="1" applyFont="1" applyFill="1" applyBorder="1" applyAlignment="1">
      <alignment horizontal="left"/>
    </xf>
    <xf numFmtId="42" fontId="2" fillId="2" borderId="8" xfId="0" applyNumberFormat="1" applyFont="1" applyFill="1" applyBorder="1"/>
    <xf numFmtId="42" fontId="2" fillId="0" borderId="9" xfId="0" applyNumberFormat="1" applyFont="1" applyFill="1" applyBorder="1"/>
    <xf numFmtId="42" fontId="2" fillId="2" borderId="9" xfId="0" applyNumberFormat="1" applyFont="1" applyFill="1" applyBorder="1"/>
    <xf numFmtId="42" fontId="2" fillId="2" borderId="4" xfId="0" applyNumberFormat="1" applyFont="1" applyFill="1" applyBorder="1"/>
    <xf numFmtId="42" fontId="2" fillId="0" borderId="8" xfId="0" applyNumberFormat="1" applyFont="1" applyFill="1" applyBorder="1"/>
    <xf numFmtId="41" fontId="2" fillId="2" borderId="8" xfId="0" applyNumberFormat="1" applyFont="1" applyFill="1" applyBorder="1" applyAlignment="1" applyProtection="1">
      <protection locked="0"/>
    </xf>
    <xf numFmtId="41" fontId="2" fillId="0" borderId="9" xfId="0" applyNumberFormat="1" applyFont="1" applyFill="1" applyBorder="1" applyAlignment="1" applyProtection="1">
      <protection locked="0"/>
    </xf>
    <xf numFmtId="41" fontId="2" fillId="2" borderId="9" xfId="0" applyNumberFormat="1" applyFont="1" applyFill="1" applyBorder="1" applyAlignment="1" applyProtection="1">
      <protection locked="0"/>
    </xf>
    <xf numFmtId="41" fontId="2" fillId="2" borderId="16" xfId="0" applyNumberFormat="1" applyFont="1" applyFill="1" applyBorder="1" applyAlignment="1" applyProtection="1">
      <protection locked="0"/>
    </xf>
    <xf numFmtId="164" fontId="2" fillId="0" borderId="8" xfId="0" applyNumberFormat="1" applyFont="1" applyFill="1" applyBorder="1" applyAlignment="1" applyProtection="1">
      <protection locked="0"/>
    </xf>
    <xf numFmtId="164" fontId="2" fillId="2" borderId="9" xfId="0" applyNumberFormat="1" applyFont="1" applyFill="1" applyBorder="1" applyAlignment="1" applyProtection="1">
      <protection locked="0"/>
    </xf>
    <xf numFmtId="164" fontId="2" fillId="0" borderId="9" xfId="0" applyNumberFormat="1" applyFont="1" applyFill="1" applyBorder="1" applyAlignment="1" applyProtection="1">
      <protection locked="0"/>
    </xf>
    <xf numFmtId="164" fontId="2" fillId="2" borderId="4" xfId="0" applyNumberFormat="1" applyFont="1" applyFill="1" applyBorder="1" applyAlignment="1" applyProtection="1">
      <protection locked="0"/>
    </xf>
    <xf numFmtId="41" fontId="2" fillId="0" borderId="11" xfId="0" applyNumberFormat="1" applyFont="1" applyFill="1" applyBorder="1" applyAlignment="1" applyProtection="1">
      <protection locked="0"/>
    </xf>
    <xf numFmtId="41" fontId="2" fillId="2" borderId="11" xfId="0" applyNumberFormat="1" applyFont="1" applyFill="1" applyBorder="1" applyAlignment="1" applyProtection="1">
      <protection locked="0"/>
    </xf>
    <xf numFmtId="41" fontId="2" fillId="2" borderId="7" xfId="0" applyNumberFormat="1" applyFont="1" applyFill="1" applyBorder="1" applyAlignment="1" applyProtection="1">
      <protection locked="0"/>
    </xf>
    <xf numFmtId="164" fontId="2" fillId="0" borderId="10" xfId="0" applyNumberFormat="1" applyFont="1" applyFill="1" applyBorder="1" applyAlignment="1" applyProtection="1">
      <protection locked="0"/>
    </xf>
    <xf numFmtId="164" fontId="2" fillId="2" borderId="11" xfId="0" applyNumberFormat="1" applyFont="1" applyFill="1" applyBorder="1" applyAlignment="1" applyProtection="1">
      <protection locked="0"/>
    </xf>
    <xf numFmtId="164" fontId="2" fillId="0" borderId="11" xfId="0" applyNumberFormat="1" applyFont="1" applyFill="1" applyBorder="1" applyAlignment="1" applyProtection="1">
      <protection locked="0"/>
    </xf>
    <xf numFmtId="164" fontId="2" fillId="2" borderId="7" xfId="0" applyNumberFormat="1" applyFont="1" applyFill="1" applyBorder="1" applyAlignment="1" applyProtection="1">
      <protection locked="0"/>
    </xf>
    <xf numFmtId="41" fontId="2" fillId="2" borderId="17" xfId="0" applyNumberFormat="1" applyFont="1" applyFill="1" applyBorder="1" applyAlignment="1" applyProtection="1">
      <protection locked="0"/>
    </xf>
    <xf numFmtId="41" fontId="2" fillId="0" borderId="18" xfId="0" applyNumberFormat="1" applyFont="1" applyFill="1" applyBorder="1" applyAlignment="1" applyProtection="1">
      <protection locked="0"/>
    </xf>
    <xf numFmtId="41" fontId="2" fillId="2" borderId="18" xfId="0" applyNumberFormat="1" applyFont="1" applyFill="1" applyBorder="1" applyAlignment="1" applyProtection="1">
      <protection locked="0"/>
    </xf>
    <xf numFmtId="41" fontId="2" fillId="2" borderId="2" xfId="0" applyNumberFormat="1" applyFont="1" applyFill="1" applyBorder="1" applyAlignment="1" applyProtection="1">
      <protection locked="0"/>
    </xf>
    <xf numFmtId="41" fontId="2" fillId="0" borderId="17" xfId="0" applyNumberFormat="1" applyFont="1" applyFill="1" applyBorder="1" applyAlignment="1" applyProtection="1">
      <protection locked="0"/>
    </xf>
    <xf numFmtId="0" fontId="2" fillId="0" borderId="9" xfId="0" applyFont="1" applyFill="1" applyBorder="1"/>
    <xf numFmtId="0" fontId="2" fillId="2" borderId="4" xfId="0" applyFont="1" applyFill="1" applyBorder="1"/>
    <xf numFmtId="0" fontId="2" fillId="0" borderId="8" xfId="0" applyFont="1" applyFill="1" applyBorder="1"/>
    <xf numFmtId="0" fontId="2" fillId="0" borderId="7" xfId="0" applyNumberFormat="1" applyFont="1" applyFill="1" applyBorder="1" applyAlignment="1">
      <alignment horizontal="left" indent="1"/>
    </xf>
    <xf numFmtId="42" fontId="2" fillId="2" borderId="19" xfId="0" applyNumberFormat="1" applyFont="1" applyFill="1" applyBorder="1" applyAlignment="1" applyProtection="1">
      <protection locked="0"/>
    </xf>
    <xf numFmtId="42" fontId="2" fillId="0" borderId="20" xfId="0" applyNumberFormat="1" applyFont="1" applyFill="1" applyBorder="1" applyAlignment="1" applyProtection="1">
      <protection locked="0"/>
    </xf>
    <xf numFmtId="42" fontId="2" fillId="2" borderId="20" xfId="0" applyNumberFormat="1" applyFont="1" applyFill="1" applyBorder="1" applyAlignment="1" applyProtection="1">
      <protection locked="0"/>
    </xf>
    <xf numFmtId="42" fontId="2" fillId="2" borderId="21" xfId="0" applyNumberFormat="1" applyFont="1" applyFill="1" applyBorder="1" applyAlignment="1" applyProtection="1">
      <protection locked="0"/>
    </xf>
    <xf numFmtId="42" fontId="2" fillId="0" borderId="19" xfId="0" applyNumberFormat="1" applyFont="1" applyFill="1" applyBorder="1" applyAlignment="1" applyProtection="1">
      <protection locked="0"/>
    </xf>
    <xf numFmtId="10" fontId="2" fillId="2" borderId="10" xfId="0" applyNumberFormat="1" applyFont="1" applyFill="1" applyBorder="1"/>
    <xf numFmtId="10" fontId="2" fillId="0" borderId="11" xfId="0" applyNumberFormat="1" applyFont="1" applyBorder="1"/>
    <xf numFmtId="10" fontId="2" fillId="2" borderId="11" xfId="0" applyNumberFormat="1" applyFont="1" applyFill="1" applyBorder="1"/>
    <xf numFmtId="10" fontId="2" fillId="2" borderId="7" xfId="0" applyNumberFormat="1" applyFont="1" applyFill="1" applyBorder="1"/>
    <xf numFmtId="10" fontId="2" fillId="0" borderId="10" xfId="0" applyNumberFormat="1" applyFont="1" applyBorder="1"/>
    <xf numFmtId="10" fontId="2" fillId="0" borderId="0" xfId="0" applyNumberFormat="1" applyFont="1" applyBorder="1"/>
    <xf numFmtId="42" fontId="2" fillId="2" borderId="11" xfId="0" applyNumberFormat="1" applyFont="1" applyFill="1" applyBorder="1"/>
    <xf numFmtId="42" fontId="2" fillId="0" borderId="10" xfId="0" applyNumberFormat="1" applyFont="1" applyBorder="1"/>
    <xf numFmtId="41" fontId="2" fillId="0" borderId="10" xfId="0" applyNumberFormat="1" applyFont="1" applyFill="1" applyBorder="1" applyAlignment="1" applyProtection="1">
      <protection locked="0"/>
    </xf>
    <xf numFmtId="0" fontId="2" fillId="0" borderId="0" xfId="0" applyFont="1" applyFill="1" applyBorder="1"/>
    <xf numFmtId="42" fontId="2" fillId="0" borderId="0" xfId="0" applyNumberFormat="1" applyFont="1" applyFill="1" applyBorder="1" applyAlignment="1" applyProtection="1">
      <protection locked="0"/>
    </xf>
    <xf numFmtId="164" fontId="2" fillId="0" borderId="0" xfId="0" applyNumberFormat="1" applyFont="1" applyFill="1" applyBorder="1"/>
    <xf numFmtId="10" fontId="2" fillId="0" borderId="0" xfId="0" applyNumberFormat="1" applyFont="1" applyFill="1" applyBorder="1"/>
    <xf numFmtId="164" fontId="2" fillId="2" borderId="10" xfId="0" applyNumberFormat="1" applyFont="1" applyFill="1" applyBorder="1"/>
    <xf numFmtId="164" fontId="2" fillId="0" borderId="11" xfId="0" applyNumberFormat="1" applyFont="1" applyFill="1" applyBorder="1"/>
    <xf numFmtId="164" fontId="2" fillId="0" borderId="10" xfId="0" applyNumberFormat="1" applyFont="1" applyFill="1" applyBorder="1"/>
    <xf numFmtId="164" fontId="2" fillId="2" borderId="22" xfId="0" applyNumberFormat="1" applyFont="1" applyFill="1" applyBorder="1"/>
    <xf numFmtId="166" fontId="2" fillId="2" borderId="10" xfId="0" applyNumberFormat="1" applyFont="1" applyFill="1" applyBorder="1"/>
    <xf numFmtId="166" fontId="2" fillId="0" borderId="11" xfId="0" applyNumberFormat="1" applyFont="1" applyBorder="1"/>
    <xf numFmtId="166" fontId="2" fillId="2" borderId="11" xfId="0" applyNumberFormat="1" applyFont="1" applyFill="1" applyBorder="1"/>
    <xf numFmtId="166" fontId="2" fillId="2" borderId="7" xfId="0" applyNumberFormat="1" applyFont="1" applyFill="1" applyBorder="1"/>
    <xf numFmtId="166" fontId="2" fillId="0" borderId="10" xfId="0" applyNumberFormat="1" applyFont="1" applyBorder="1"/>
    <xf numFmtId="166" fontId="2" fillId="2" borderId="22" xfId="0" applyNumberFormat="1" applyFont="1" applyFill="1" applyBorder="1"/>
    <xf numFmtId="166" fontId="2" fillId="0" borderId="0" xfId="0" applyNumberFormat="1" applyFont="1" applyBorder="1"/>
    <xf numFmtId="0" fontId="2" fillId="2" borderId="16" xfId="0" applyFont="1" applyFill="1" applyBorder="1"/>
    <xf numFmtId="0" fontId="2" fillId="0" borderId="7" xfId="0" applyFont="1" applyBorder="1" applyAlignment="1">
      <alignment horizontal="left" indent="1"/>
    </xf>
    <xf numFmtId="42" fontId="2" fillId="2" borderId="7" xfId="0" applyNumberFormat="1" applyFont="1" applyFill="1" applyBorder="1" applyAlignment="1" applyProtection="1">
      <protection locked="0"/>
    </xf>
    <xf numFmtId="42" fontId="2" fillId="2" borderId="11" xfId="0" applyNumberFormat="1" applyFont="1" applyFill="1" applyBorder="1" applyAlignment="1" applyProtection="1">
      <protection locked="0"/>
    </xf>
    <xf numFmtId="42" fontId="2" fillId="2" borderId="22" xfId="0" applyNumberFormat="1" applyFont="1" applyFill="1" applyBorder="1" applyAlignment="1" applyProtection="1">
      <protection locked="0"/>
    </xf>
    <xf numFmtId="43" fontId="2" fillId="0" borderId="11" xfId="0" applyNumberFormat="1" applyFont="1" applyBorder="1"/>
    <xf numFmtId="0" fontId="2" fillId="2" borderId="22" xfId="0" applyFont="1" applyFill="1" applyBorder="1"/>
    <xf numFmtId="0" fontId="2" fillId="0" borderId="11" xfId="0" quotePrefix="1" applyFont="1" applyBorder="1" applyAlignment="1">
      <alignment horizontal="center"/>
    </xf>
    <xf numFmtId="42" fontId="2" fillId="2" borderId="23" xfId="0" applyNumberFormat="1" applyFont="1" applyFill="1" applyBorder="1" applyAlignment="1" applyProtection="1">
      <protection locked="0"/>
    </xf>
    <xf numFmtId="0" fontId="2" fillId="0" borderId="24" xfId="0" quotePrefix="1" applyFont="1" applyBorder="1" applyAlignment="1">
      <alignment horizontal="center"/>
    </xf>
    <xf numFmtId="0" fontId="2" fillId="0" borderId="0" xfId="0" applyFont="1" applyBorder="1"/>
    <xf numFmtId="0" fontId="2" fillId="0" borderId="24" xfId="0" quotePrefix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11" xfId="0" applyFont="1" applyBorder="1" applyAlignment="1">
      <alignment horizontal="left" indent="1"/>
    </xf>
    <xf numFmtId="42" fontId="2" fillId="2" borderId="22" xfId="0" applyNumberFormat="1" applyFont="1" applyFill="1" applyBorder="1"/>
    <xf numFmtId="41" fontId="2" fillId="0" borderId="0" xfId="0" applyNumberFormat="1" applyFont="1" applyBorder="1" applyAlignment="1">
      <alignment horizontal="right"/>
    </xf>
    <xf numFmtId="41" fontId="2" fillId="2" borderId="22" xfId="0" applyNumberFormat="1" applyFont="1" applyFill="1" applyBorder="1" applyAlignment="1" applyProtection="1">
      <protection locked="0"/>
    </xf>
    <xf numFmtId="41" fontId="2" fillId="0" borderId="11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left" indent="1"/>
    </xf>
    <xf numFmtId="164" fontId="2" fillId="2" borderId="22" xfId="0" applyNumberFormat="1" applyFont="1" applyFill="1" applyBorder="1" applyAlignment="1" applyProtection="1">
      <protection locked="0"/>
    </xf>
    <xf numFmtId="42" fontId="2" fillId="2" borderId="9" xfId="0" applyNumberFormat="1" applyFont="1" applyFill="1" applyBorder="1" applyAlignment="1" applyProtection="1">
      <protection locked="0"/>
    </xf>
    <xf numFmtId="42" fontId="2" fillId="2" borderId="16" xfId="0" applyNumberFormat="1" applyFont="1" applyFill="1" applyBorder="1" applyAlignment="1" applyProtection="1">
      <protection locked="0"/>
    </xf>
    <xf numFmtId="42" fontId="2" fillId="2" borderId="0" xfId="0" applyNumberFormat="1" applyFont="1" applyFill="1" applyBorder="1" applyAlignment="1" applyProtection="1">
      <protection locked="0"/>
    </xf>
    <xf numFmtId="0" fontId="2" fillId="0" borderId="12" xfId="0" applyFont="1" applyBorder="1" applyAlignment="1">
      <alignment horizontal="left"/>
    </xf>
    <xf numFmtId="0" fontId="2" fillId="0" borderId="13" xfId="0" applyFont="1" applyBorder="1"/>
    <xf numFmtId="0" fontId="2" fillId="2" borderId="14" xfId="0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0" borderId="25" xfId="0" quotePrefix="1" applyFont="1" applyBorder="1" applyAlignment="1">
      <alignment horizontal="center"/>
    </xf>
    <xf numFmtId="42" fontId="2" fillId="2" borderId="26" xfId="0" applyNumberFormat="1" applyFont="1" applyFill="1" applyBorder="1"/>
    <xf numFmtId="0" fontId="2" fillId="0" borderId="27" xfId="0" quotePrefix="1" applyFont="1" applyBorder="1" applyAlignment="1">
      <alignment horizontal="center"/>
    </xf>
    <xf numFmtId="42" fontId="2" fillId="2" borderId="28" xfId="0" applyNumberFormat="1" applyFont="1" applyFill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164" fontId="0" fillId="0" borderId="0" xfId="0" applyNumberFormat="1" applyFont="1"/>
    <xf numFmtId="42" fontId="0" fillId="0" borderId="0" xfId="0" applyNumberFormat="1"/>
    <xf numFmtId="0" fontId="1" fillId="0" borderId="0" xfId="0" applyFont="1" applyFill="1"/>
    <xf numFmtId="0" fontId="2" fillId="0" borderId="0" xfId="0" applyFont="1" applyFill="1"/>
    <xf numFmtId="3" fontId="5" fillId="0" borderId="0" xfId="0" applyNumberFormat="1" applyFont="1" applyFill="1"/>
    <xf numFmtId="3" fontId="5" fillId="3" borderId="0" xfId="0" applyNumberFormat="1" applyFont="1" applyFill="1"/>
    <xf numFmtId="44" fontId="2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/>
    <xf numFmtId="3" fontId="2" fillId="0" borderId="0" xfId="0" applyNumberFormat="1" applyFont="1" applyFill="1"/>
    <xf numFmtId="17" fontId="6" fillId="0" borderId="0" xfId="0" applyNumberFormat="1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3" fontId="9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1" fillId="0" borderId="0" xfId="0" applyNumberFormat="1" applyFont="1" applyFill="1" applyAlignment="1">
      <alignment horizontal="center"/>
    </xf>
    <xf numFmtId="0" fontId="1" fillId="4" borderId="29" xfId="0" applyNumberFormat="1" applyFont="1" applyFill="1" applyBorder="1" applyAlignment="1">
      <alignment horizontal="center"/>
    </xf>
    <xf numFmtId="167" fontId="1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Alignment="1" applyProtection="1">
      <alignment horizontal="center"/>
      <protection locked="0"/>
    </xf>
    <xf numFmtId="17" fontId="1" fillId="4" borderId="29" xfId="0" quotePrefix="1" applyNumberFormat="1" applyFont="1" applyFill="1" applyBorder="1" applyAlignment="1">
      <alignment horizontal="center"/>
    </xf>
    <xf numFmtId="168" fontId="1" fillId="3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1" fillId="4" borderId="3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quotePrefix="1" applyNumberFormat="1" applyFont="1" applyFill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2" fillId="4" borderId="30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2" fillId="4" borderId="30" xfId="0" applyFont="1" applyFill="1" applyBorder="1"/>
    <xf numFmtId="42" fontId="2" fillId="0" borderId="0" xfId="0" applyNumberFormat="1" applyFont="1" applyFill="1"/>
    <xf numFmtId="42" fontId="2" fillId="4" borderId="30" xfId="0" applyNumberFormat="1" applyFont="1" applyFill="1" applyBorder="1"/>
    <xf numFmtId="42" fontId="10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42" fontId="2" fillId="4" borderId="30" xfId="0" applyNumberFormat="1" applyFont="1" applyFill="1" applyBorder="1" applyAlignment="1" applyProtection="1">
      <protection locked="0"/>
    </xf>
    <xf numFmtId="42" fontId="2" fillId="3" borderId="0" xfId="0" applyNumberFormat="1" applyFont="1" applyFill="1" applyAlignment="1" applyProtection="1">
      <protection locked="0"/>
    </xf>
    <xf numFmtId="41" fontId="2" fillId="4" borderId="30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41" fontId="2" fillId="3" borderId="0" xfId="0" applyNumberFormat="1" applyFont="1" applyFill="1" applyAlignment="1" applyProtection="1">
      <protection locked="0"/>
    </xf>
    <xf numFmtId="42" fontId="2" fillId="0" borderId="0" xfId="0" quotePrefix="1" applyNumberFormat="1" applyFont="1" applyFill="1"/>
    <xf numFmtId="41" fontId="10" fillId="0" borderId="0" xfId="0" applyNumberFormat="1" applyFont="1" applyFill="1" applyAlignment="1" applyProtection="1">
      <protection locked="0"/>
    </xf>
    <xf numFmtId="165" fontId="2" fillId="4" borderId="29" xfId="0" applyNumberFormat="1" applyFont="1" applyFill="1" applyBorder="1"/>
    <xf numFmtId="164" fontId="2" fillId="0" borderId="31" xfId="0" applyNumberFormat="1" applyFont="1" applyFill="1" applyBorder="1"/>
    <xf numFmtId="164" fontId="2" fillId="4" borderId="29" xfId="0" applyNumberFormat="1" applyFont="1" applyFill="1" applyBorder="1"/>
    <xf numFmtId="164" fontId="2" fillId="3" borderId="31" xfId="0" applyNumberFormat="1" applyFont="1" applyFill="1" applyBorder="1"/>
    <xf numFmtId="169" fontId="2" fillId="0" borderId="0" xfId="0" applyNumberFormat="1" applyFont="1" applyFill="1" applyAlignment="1"/>
    <xf numFmtId="169" fontId="2" fillId="0" borderId="0" xfId="0" applyNumberFormat="1" applyFont="1" applyFill="1" applyBorder="1"/>
    <xf numFmtId="0" fontId="2" fillId="0" borderId="0" xfId="0" applyNumberFormat="1" applyFont="1" applyFill="1" applyAlignment="1"/>
    <xf numFmtId="42" fontId="2" fillId="3" borderId="0" xfId="0" applyNumberFormat="1" applyFont="1" applyFill="1"/>
    <xf numFmtId="165" fontId="2" fillId="0" borderId="31" xfId="0" applyNumberFormat="1" applyFont="1" applyFill="1" applyBorder="1"/>
    <xf numFmtId="165" fontId="2" fillId="3" borderId="31" xfId="0" applyNumberFormat="1" applyFont="1" applyFill="1" applyBorder="1"/>
    <xf numFmtId="164" fontId="2" fillId="0" borderId="0" xfId="0" applyNumberFormat="1" applyFont="1" applyFill="1"/>
    <xf numFmtId="41" fontId="2" fillId="0" borderId="0" xfId="0" applyNumberFormat="1" applyFont="1" applyFill="1"/>
    <xf numFmtId="43" fontId="2" fillId="0" borderId="0" xfId="0" applyNumberFormat="1" applyFont="1" applyFill="1"/>
    <xf numFmtId="43" fontId="10" fillId="0" borderId="0" xfId="0" applyNumberFormat="1" applyFont="1" applyFill="1"/>
    <xf numFmtId="164" fontId="10" fillId="0" borderId="0" xfId="0" applyNumberFormat="1" applyFont="1" applyFill="1"/>
    <xf numFmtId="0" fontId="2" fillId="0" borderId="0" xfId="0" quotePrefix="1" applyNumberFormat="1" applyFont="1" applyFill="1" applyAlignment="1">
      <alignment horizontal="left"/>
    </xf>
    <xf numFmtId="0" fontId="2" fillId="4" borderId="29" xfId="0" applyFont="1" applyFill="1" applyBorder="1"/>
    <xf numFmtId="0" fontId="2" fillId="0" borderId="31" xfId="0" applyFont="1" applyFill="1" applyBorder="1"/>
    <xf numFmtId="0" fontId="2" fillId="3" borderId="31" xfId="0" applyFont="1" applyFill="1" applyBorder="1"/>
    <xf numFmtId="42" fontId="2" fillId="4" borderId="32" xfId="0" applyNumberFormat="1" applyFont="1" applyFill="1" applyBorder="1" applyAlignment="1" applyProtection="1">
      <protection locked="0"/>
    </xf>
    <xf numFmtId="42" fontId="2" fillId="0" borderId="33" xfId="0" applyNumberFormat="1" applyFont="1" applyFill="1" applyBorder="1" applyAlignment="1" applyProtection="1">
      <protection locked="0"/>
    </xf>
    <xf numFmtId="42" fontId="2" fillId="3" borderId="33" xfId="0" applyNumberFormat="1" applyFont="1" applyFill="1" applyBorder="1" applyAlignment="1" applyProtection="1">
      <protection locked="0"/>
    </xf>
    <xf numFmtId="0" fontId="0" fillId="0" borderId="0" xfId="0" applyFont="1" applyFill="1"/>
    <xf numFmtId="42" fontId="0" fillId="4" borderId="34" xfId="0" applyNumberFormat="1" applyFont="1" applyFill="1" applyBorder="1"/>
    <xf numFmtId="42" fontId="0" fillId="0" borderId="0" xfId="0" applyNumberFormat="1" applyFont="1" applyFill="1"/>
    <xf numFmtId="42" fontId="0" fillId="3" borderId="0" xfId="0" applyNumberFormat="1" applyFont="1" applyFill="1"/>
    <xf numFmtId="10" fontId="2" fillId="4" borderId="30" xfId="0" applyNumberFormat="1" applyFont="1" applyFill="1" applyBorder="1" applyAlignment="1" applyProtection="1">
      <protection locked="0"/>
    </xf>
    <xf numFmtId="170" fontId="11" fillId="0" borderId="0" xfId="0" applyNumberFormat="1" applyFont="1" applyFill="1" applyAlignment="1" applyProtection="1">
      <alignment horizontal="left"/>
    </xf>
    <xf numFmtId="42" fontId="10" fillId="0" borderId="0" xfId="0" applyNumberFormat="1" applyFont="1" applyFill="1"/>
    <xf numFmtId="0" fontId="12" fillId="0" borderId="0" xfId="0" applyNumberFormat="1" applyFont="1" applyFill="1" applyAlignment="1"/>
    <xf numFmtId="171" fontId="2" fillId="4" borderId="30" xfId="0" applyNumberFormat="1" applyFont="1" applyFill="1" applyBorder="1" applyAlignment="1" applyProtection="1">
      <protection locked="0"/>
    </xf>
    <xf numFmtId="42" fontId="2" fillId="4" borderId="35" xfId="0" applyNumberFormat="1" applyFont="1" applyFill="1" applyBorder="1"/>
    <xf numFmtId="42" fontId="2" fillId="0" borderId="36" xfId="0" applyNumberFormat="1" applyFont="1" applyFill="1" applyBorder="1"/>
    <xf numFmtId="42" fontId="2" fillId="3" borderId="36" xfId="0" applyNumberFormat="1" applyFont="1" applyFill="1" applyBorder="1"/>
    <xf numFmtId="0" fontId="0" fillId="0" borderId="0" xfId="0" applyFill="1"/>
    <xf numFmtId="43" fontId="0" fillId="0" borderId="0" xfId="0" applyNumberForma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/>
    <xf numFmtId="41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/>
    <xf numFmtId="170" fontId="2" fillId="0" borderId="0" xfId="0" applyNumberFormat="1" applyFont="1" applyFill="1" applyBorder="1" applyAlignment="1" applyProtection="1">
      <alignment horizontal="left"/>
    </xf>
    <xf numFmtId="0" fontId="0" fillId="0" borderId="0" xfId="0" applyFill="1" applyProtection="1">
      <protection locked="0"/>
    </xf>
    <xf numFmtId="0" fontId="10" fillId="0" borderId="0" xfId="0" applyFont="1" applyFill="1" applyAlignment="1">
      <alignment wrapText="1"/>
    </xf>
    <xf numFmtId="42" fontId="13" fillId="0" borderId="0" xfId="0" applyNumberFormat="1" applyFont="1" applyFill="1"/>
    <xf numFmtId="41" fontId="13" fillId="0" borderId="0" xfId="0" applyNumberFormat="1" applyFont="1" applyFill="1" applyAlignment="1" applyProtection="1">
      <protection locked="0"/>
    </xf>
    <xf numFmtId="165" fontId="13" fillId="0" borderId="31" xfId="0" applyNumberFormat="1" applyFont="1" applyFill="1" applyBorder="1"/>
    <xf numFmtId="0" fontId="13" fillId="0" borderId="0" xfId="0" applyFont="1" applyFill="1"/>
    <xf numFmtId="0" fontId="13" fillId="0" borderId="31" xfId="0" applyFont="1" applyFill="1" applyBorder="1"/>
    <xf numFmtId="42" fontId="13" fillId="0" borderId="33" xfId="0" applyNumberFormat="1" applyFont="1" applyFill="1" applyBorder="1" applyAlignment="1" applyProtection="1">
      <protection locked="0"/>
    </xf>
    <xf numFmtId="42" fontId="14" fillId="0" borderId="0" xfId="0" applyNumberFormat="1" applyFont="1" applyFill="1"/>
    <xf numFmtId="42" fontId="13" fillId="0" borderId="36" xfId="0" applyNumberFormat="1" applyFont="1" applyFill="1" applyBorder="1"/>
  </cellXfs>
  <cellStyles count="1">
    <cellStyle name="Normal" xfId="0" builtinId="0"/>
  </cellStyles>
  <dxfs count="36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M:\GrpRevnu\PUBLIC\%23%202022%20GRC\Settlement\220066-67-PSE-WP-REVREQ-COS-22GRC-Settlement-08-2022(C)\NEW-PSE-WP-SEF-9G-GAS-REV-REQ-MODEL-22GRC-01-2022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Subject to Refund"/>
      <sheetName val="Summary"/>
      <sheetName val="Detailed Summary"/>
      <sheetName val="Common Adj"/>
      <sheetName val="Gas Adj"/>
      <sheetName val="Rev Exp change"/>
      <sheetName val="Gas O&amp;M Reduction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>PUGET SOUND ENERGY - GAS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  <row r="10">
          <cell r="B10">
            <v>0.21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2"/>
  <sheetViews>
    <sheetView tabSelected="1" zoomScale="85" zoomScaleNormal="85" workbookViewId="0">
      <pane xSplit="2" ySplit="13" topLeftCell="C14" activePane="bottomRight" state="frozen"/>
      <selection activeCell="K85" sqref="K85"/>
      <selection pane="topRight" activeCell="K85" sqref="K85"/>
      <selection pane="bottomLeft" activeCell="K85" sqref="K85"/>
      <selection pane="bottomRight" activeCell="L13" sqref="L13"/>
    </sheetView>
  </sheetViews>
  <sheetFormatPr defaultColWidth="9.26953125" defaultRowHeight="13" outlineLevelRow="1" outlineLevelCol="1" x14ac:dyDescent="0.3"/>
  <cols>
    <col min="1" max="1" width="4.7265625" style="2" bestFit="1" customWidth="1"/>
    <col min="2" max="2" width="35.26953125" style="2" bestFit="1" customWidth="1"/>
    <col min="3" max="3" width="18.453125" style="2" customWidth="1"/>
    <col min="4" max="4" width="15" style="2" customWidth="1"/>
    <col min="5" max="5" width="17.54296875" style="2" customWidth="1"/>
    <col min="6" max="6" width="15.453125" style="2" customWidth="1"/>
    <col min="7" max="7" width="16.453125" style="2" customWidth="1"/>
    <col min="8" max="8" width="15.26953125" style="2" customWidth="1"/>
    <col min="9" max="9" width="16.26953125" style="2" customWidth="1"/>
    <col min="10" max="10" width="16.54296875" style="2" customWidth="1"/>
    <col min="11" max="11" width="15.54296875" style="2" customWidth="1"/>
    <col min="12" max="12" width="16" style="2" customWidth="1"/>
    <col min="13" max="13" width="18" style="2" customWidth="1"/>
    <col min="14" max="14" width="16.26953125" style="2" hidden="1" customWidth="1" outlineLevel="1"/>
    <col min="15" max="15" width="17" style="2" hidden="1" customWidth="1" outlineLevel="1"/>
    <col min="16" max="16" width="9.26953125" style="2" collapsed="1"/>
    <col min="17" max="17" width="15" style="5" bestFit="1" customWidth="1"/>
    <col min="18" max="18" width="16" style="5" bestFit="1" customWidth="1"/>
    <col min="19" max="19" width="15" style="5" bestFit="1" customWidth="1"/>
    <col min="20" max="16384" width="9.26953125" style="2"/>
  </cols>
  <sheetData>
    <row r="1" spans="1:19" ht="23.25" customHeight="1" x14ac:dyDescent="0.3">
      <c r="A1" s="1" t="s">
        <v>0</v>
      </c>
      <c r="L1" s="3" t="s">
        <v>410</v>
      </c>
      <c r="M1" s="4"/>
    </row>
    <row r="2" spans="1:19" ht="16.5" customHeight="1" x14ac:dyDescent="0.3">
      <c r="A2" s="1" t="s">
        <v>1</v>
      </c>
    </row>
    <row r="3" spans="1:19" x14ac:dyDescent="0.3">
      <c r="A3" s="1" t="s">
        <v>2</v>
      </c>
    </row>
    <row r="4" spans="1:19" x14ac:dyDescent="0.3">
      <c r="A4" s="1" t="s">
        <v>3</v>
      </c>
    </row>
    <row r="5" spans="1:19" x14ac:dyDescent="0.3">
      <c r="A5" s="1" t="s">
        <v>4</v>
      </c>
    </row>
    <row r="6" spans="1:19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9" x14ac:dyDescent="0.3">
      <c r="A7" s="1"/>
      <c r="C7" s="6" t="s">
        <v>5</v>
      </c>
      <c r="D7" s="6" t="s">
        <v>6</v>
      </c>
      <c r="E7" s="6" t="s">
        <v>6</v>
      </c>
      <c r="F7" s="6" t="s">
        <v>7</v>
      </c>
      <c r="G7" s="6" t="s">
        <v>7</v>
      </c>
      <c r="H7" s="6" t="s">
        <v>8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</row>
    <row r="8" spans="1:19" x14ac:dyDescent="0.3">
      <c r="A8" s="7"/>
      <c r="B8" s="8"/>
      <c r="C8" s="9"/>
      <c r="D8" s="10"/>
      <c r="E8" s="10"/>
      <c r="F8" s="10"/>
      <c r="G8" s="11"/>
      <c r="H8" s="9"/>
      <c r="I8" s="10"/>
      <c r="J8" s="10"/>
      <c r="K8" s="10"/>
      <c r="L8" s="10"/>
      <c r="M8" s="10"/>
      <c r="N8" s="10"/>
      <c r="O8" s="11"/>
    </row>
    <row r="9" spans="1:19" x14ac:dyDescent="0.3">
      <c r="A9" s="12"/>
      <c r="B9" s="13"/>
      <c r="C9" s="14"/>
      <c r="D9" s="15"/>
      <c r="E9" s="16"/>
      <c r="F9" s="17"/>
      <c r="G9" s="18" t="s">
        <v>15</v>
      </c>
      <c r="H9" s="19">
        <v>2022</v>
      </c>
      <c r="I9" s="20" t="s">
        <v>16</v>
      </c>
      <c r="J9" s="21">
        <v>2023</v>
      </c>
      <c r="K9" s="20" t="s">
        <v>16</v>
      </c>
      <c r="L9" s="21">
        <v>2024</v>
      </c>
      <c r="M9" s="20" t="s">
        <v>16</v>
      </c>
      <c r="N9" s="21">
        <v>2025</v>
      </c>
      <c r="O9" s="22" t="s">
        <v>16</v>
      </c>
    </row>
    <row r="10" spans="1:19" x14ac:dyDescent="0.3">
      <c r="A10" s="23"/>
      <c r="B10" s="24"/>
      <c r="C10" s="25" t="s">
        <v>17</v>
      </c>
      <c r="D10" s="26"/>
      <c r="E10" s="27" t="s">
        <v>18</v>
      </c>
      <c r="F10" s="28" t="s">
        <v>19</v>
      </c>
      <c r="G10" s="22" t="s">
        <v>16</v>
      </c>
      <c r="H10" s="29" t="s">
        <v>20</v>
      </c>
      <c r="I10" s="27" t="s">
        <v>21</v>
      </c>
      <c r="J10" s="28" t="s">
        <v>22</v>
      </c>
      <c r="K10" s="27" t="s">
        <v>21</v>
      </c>
      <c r="L10" s="28" t="s">
        <v>23</v>
      </c>
      <c r="M10" s="27" t="s">
        <v>21</v>
      </c>
      <c r="N10" s="28" t="s">
        <v>24</v>
      </c>
      <c r="O10" s="22" t="s">
        <v>21</v>
      </c>
    </row>
    <row r="11" spans="1:19" x14ac:dyDescent="0.3">
      <c r="A11" s="23"/>
      <c r="B11" s="24"/>
      <c r="C11" s="25" t="s">
        <v>25</v>
      </c>
      <c r="D11" s="28" t="s">
        <v>26</v>
      </c>
      <c r="E11" s="27" t="s">
        <v>27</v>
      </c>
      <c r="F11" s="28" t="s">
        <v>28</v>
      </c>
      <c r="G11" s="22" t="s">
        <v>27</v>
      </c>
      <c r="H11" s="29" t="s">
        <v>29</v>
      </c>
      <c r="I11" s="27" t="s">
        <v>30</v>
      </c>
      <c r="J11" s="28" t="s">
        <v>29</v>
      </c>
      <c r="K11" s="27" t="s">
        <v>31</v>
      </c>
      <c r="L11" s="28" t="s">
        <v>29</v>
      </c>
      <c r="M11" s="27" t="s">
        <v>31</v>
      </c>
      <c r="N11" s="28" t="s">
        <v>29</v>
      </c>
      <c r="O11" s="22" t="s">
        <v>31</v>
      </c>
    </row>
    <row r="12" spans="1:19" x14ac:dyDescent="0.3">
      <c r="A12" s="30" t="s">
        <v>32</v>
      </c>
      <c r="B12" s="31" t="s">
        <v>33</v>
      </c>
      <c r="C12" s="32" t="s">
        <v>34</v>
      </c>
      <c r="D12" s="33" t="s">
        <v>35</v>
      </c>
      <c r="E12" s="34" t="s">
        <v>36</v>
      </c>
      <c r="F12" s="33" t="s">
        <v>35</v>
      </c>
      <c r="G12" s="35" t="s">
        <v>36</v>
      </c>
      <c r="H12" s="36" t="s">
        <v>35</v>
      </c>
      <c r="I12" s="34" t="s">
        <v>22</v>
      </c>
      <c r="J12" s="33" t="s">
        <v>35</v>
      </c>
      <c r="K12" s="34" t="s">
        <v>22</v>
      </c>
      <c r="L12" s="33" t="s">
        <v>35</v>
      </c>
      <c r="M12" s="34" t="s">
        <v>23</v>
      </c>
      <c r="N12" s="33" t="s">
        <v>35</v>
      </c>
      <c r="O12" s="35" t="s">
        <v>24</v>
      </c>
    </row>
    <row r="13" spans="1:19" x14ac:dyDescent="0.3">
      <c r="A13" s="37"/>
      <c r="B13" s="38"/>
      <c r="C13" s="39" t="s">
        <v>115</v>
      </c>
      <c r="D13" s="40" t="s">
        <v>116</v>
      </c>
      <c r="E13" s="41" t="s">
        <v>117</v>
      </c>
      <c r="F13" s="40" t="s">
        <v>118</v>
      </c>
      <c r="G13" s="42" t="s">
        <v>119</v>
      </c>
      <c r="H13" s="43" t="s">
        <v>120</v>
      </c>
      <c r="I13" s="41" t="s">
        <v>121</v>
      </c>
      <c r="J13" s="40" t="s">
        <v>122</v>
      </c>
      <c r="K13" s="41" t="s">
        <v>123</v>
      </c>
      <c r="L13" s="40" t="s">
        <v>124</v>
      </c>
      <c r="M13" s="41" t="s">
        <v>411</v>
      </c>
      <c r="N13" s="40" t="s">
        <v>124</v>
      </c>
      <c r="O13" s="42" t="e">
        <v>#REF!</v>
      </c>
    </row>
    <row r="14" spans="1:19" x14ac:dyDescent="0.3">
      <c r="A14" s="44">
        <f>ROW()</f>
        <v>14</v>
      </c>
      <c r="B14" s="13" t="s">
        <v>37</v>
      </c>
      <c r="C14" s="45"/>
      <c r="D14" s="46"/>
      <c r="E14" s="47"/>
      <c r="F14" s="46"/>
      <c r="G14" s="48"/>
      <c r="H14" s="49"/>
      <c r="I14" s="47"/>
      <c r="J14" s="46"/>
      <c r="K14" s="47"/>
      <c r="L14" s="46"/>
      <c r="M14" s="47"/>
      <c r="N14" s="46"/>
      <c r="O14" s="48"/>
    </row>
    <row r="15" spans="1:19" x14ac:dyDescent="0.3">
      <c r="A15" s="44">
        <f>ROW()</f>
        <v>15</v>
      </c>
      <c r="B15" s="13" t="s">
        <v>38</v>
      </c>
      <c r="C15" s="50">
        <f>'Detailed Summary'!C13</f>
        <v>989598359.40999997</v>
      </c>
      <c r="D15" s="51">
        <f>'Detailed Summary'!AI13</f>
        <v>-464456293.87427992</v>
      </c>
      <c r="E15" s="52">
        <f t="shared" ref="E15:E18" si="0">SUM(C15:D15)</f>
        <v>525142065.53572005</v>
      </c>
      <c r="F15" s="51">
        <f>'Detailed Summary'!BW13</f>
        <v>-2518688.1742768884</v>
      </c>
      <c r="G15" s="53">
        <f>SUM(E15:F15)</f>
        <v>522623377.36144316</v>
      </c>
      <c r="H15" s="54">
        <f>'Detailed Summary'!DJ13</f>
        <v>15737976.97898878</v>
      </c>
      <c r="I15" s="52">
        <f>SUM(G15:H15)</f>
        <v>538361354.34043193</v>
      </c>
      <c r="J15" s="55">
        <f>'Detailed Summary'!EW13</f>
        <v>3274964.9231417966</v>
      </c>
      <c r="K15" s="52">
        <f>SUM(I15:J15)</f>
        <v>541636319.26357377</v>
      </c>
      <c r="L15" s="55">
        <f>'Detailed Summary'!GJ13</f>
        <v>4145172.9929464716</v>
      </c>
      <c r="M15" s="52">
        <f>SUM(K15:L15)</f>
        <v>545781492.25652027</v>
      </c>
      <c r="N15" s="55"/>
      <c r="O15" s="56"/>
      <c r="Q15" s="57"/>
      <c r="R15" s="57"/>
      <c r="S15" s="57"/>
    </row>
    <row r="16" spans="1:19" x14ac:dyDescent="0.3">
      <c r="A16" s="44">
        <f>ROW()</f>
        <v>16</v>
      </c>
      <c r="B16" s="13" t="s">
        <v>39</v>
      </c>
      <c r="C16" s="58">
        <f>'Detailed Summary'!C14</f>
        <v>0</v>
      </c>
      <c r="D16" s="59">
        <f>'Detailed Summary'!AI14</f>
        <v>0</v>
      </c>
      <c r="E16" s="60">
        <f t="shared" si="0"/>
        <v>0</v>
      </c>
      <c r="F16" s="59">
        <f>'Detailed Summary'!BW14</f>
        <v>0</v>
      </c>
      <c r="G16" s="61">
        <f t="shared" ref="G16:G18" si="1">SUM(E16:F16)</f>
        <v>0</v>
      </c>
      <c r="H16" s="62">
        <f>'Detailed Summary'!DJ14</f>
        <v>0</v>
      </c>
      <c r="I16" s="60">
        <f t="shared" ref="I16:M18" si="2">SUM(G16:H16)</f>
        <v>0</v>
      </c>
      <c r="J16" s="59">
        <f>'Detailed Summary'!EW14</f>
        <v>0</v>
      </c>
      <c r="K16" s="60">
        <f t="shared" si="2"/>
        <v>0</v>
      </c>
      <c r="L16" s="59">
        <f>'Detailed Summary'!GJ14</f>
        <v>0</v>
      </c>
      <c r="M16" s="60">
        <f t="shared" si="2"/>
        <v>0</v>
      </c>
      <c r="N16" s="59"/>
      <c r="O16" s="63"/>
    </row>
    <row r="17" spans="1:15" x14ac:dyDescent="0.3">
      <c r="A17" s="44">
        <f>ROW()</f>
        <v>17</v>
      </c>
      <c r="B17" s="13" t="s">
        <v>40</v>
      </c>
      <c r="C17" s="58">
        <f>'Detailed Summary'!C15</f>
        <v>0</v>
      </c>
      <c r="D17" s="59">
        <f>'Detailed Summary'!AI15</f>
        <v>0</v>
      </c>
      <c r="E17" s="60">
        <f t="shared" si="0"/>
        <v>0</v>
      </c>
      <c r="F17" s="59">
        <f>'Detailed Summary'!BW15</f>
        <v>0</v>
      </c>
      <c r="G17" s="61">
        <f t="shared" si="1"/>
        <v>0</v>
      </c>
      <c r="H17" s="62">
        <f>'Detailed Summary'!DJ15</f>
        <v>0</v>
      </c>
      <c r="I17" s="60">
        <f t="shared" si="2"/>
        <v>0</v>
      </c>
      <c r="J17" s="59">
        <f>'Detailed Summary'!EW15</f>
        <v>0</v>
      </c>
      <c r="K17" s="60">
        <f t="shared" si="2"/>
        <v>0</v>
      </c>
      <c r="L17" s="59">
        <f>'Detailed Summary'!GJ15</f>
        <v>0</v>
      </c>
      <c r="M17" s="60">
        <f t="shared" si="2"/>
        <v>0</v>
      </c>
      <c r="N17" s="59"/>
      <c r="O17" s="63"/>
    </row>
    <row r="18" spans="1:15" x14ac:dyDescent="0.3">
      <c r="A18" s="44">
        <f>ROW()</f>
        <v>18</v>
      </c>
      <c r="B18" s="13" t="s">
        <v>41</v>
      </c>
      <c r="C18" s="58">
        <f>'Detailed Summary'!C16</f>
        <v>30704362.150000002</v>
      </c>
      <c r="D18" s="59">
        <f>'Detailed Summary'!AI16</f>
        <v>-126304.31000000052</v>
      </c>
      <c r="E18" s="60">
        <f t="shared" si="0"/>
        <v>30578057.840000004</v>
      </c>
      <c r="F18" s="59">
        <f>'Detailed Summary'!BW16</f>
        <v>-26527787.689999998</v>
      </c>
      <c r="G18" s="61">
        <f t="shared" si="1"/>
        <v>4050270.150000006</v>
      </c>
      <c r="H18" s="62">
        <f>'Detailed Summary'!DJ16</f>
        <v>0</v>
      </c>
      <c r="I18" s="60">
        <f t="shared" si="2"/>
        <v>4050270.150000006</v>
      </c>
      <c r="J18" s="59">
        <f>'Detailed Summary'!EW16</f>
        <v>-5441588.2995478315</v>
      </c>
      <c r="K18" s="60">
        <f t="shared" si="2"/>
        <v>-1391318.1495478256</v>
      </c>
      <c r="L18" s="59">
        <f>'Detailed Summary'!GJ16</f>
        <v>-1373318.5811976003</v>
      </c>
      <c r="M18" s="60">
        <f t="shared" si="2"/>
        <v>-2764636.7307454259</v>
      </c>
      <c r="N18" s="59"/>
      <c r="O18" s="63"/>
    </row>
    <row r="19" spans="1:15" x14ac:dyDescent="0.3">
      <c r="A19" s="44">
        <f>ROW()</f>
        <v>19</v>
      </c>
      <c r="B19" s="64" t="s">
        <v>42</v>
      </c>
      <c r="C19" s="65">
        <f t="shared" ref="C19:M19" si="3">SUM(C15:C18)</f>
        <v>1020302721.5599999</v>
      </c>
      <c r="D19" s="66">
        <f t="shared" si="3"/>
        <v>-464582598.18427992</v>
      </c>
      <c r="E19" s="67">
        <f t="shared" si="3"/>
        <v>555720123.37572002</v>
      </c>
      <c r="F19" s="66">
        <f t="shared" si="3"/>
        <v>-29046475.864276886</v>
      </c>
      <c r="G19" s="68">
        <f t="shared" si="3"/>
        <v>526673647.51144314</v>
      </c>
      <c r="H19" s="69">
        <f t="shared" si="3"/>
        <v>15737976.97898878</v>
      </c>
      <c r="I19" s="67">
        <f t="shared" si="3"/>
        <v>542411624.4904319</v>
      </c>
      <c r="J19" s="66">
        <f t="shared" si="3"/>
        <v>-2166623.3764060349</v>
      </c>
      <c r="K19" s="67">
        <f t="shared" si="3"/>
        <v>540245001.11402595</v>
      </c>
      <c r="L19" s="66">
        <f t="shared" si="3"/>
        <v>2771854.4117488712</v>
      </c>
      <c r="M19" s="67">
        <f t="shared" si="3"/>
        <v>543016855.52577484</v>
      </c>
      <c r="N19" s="66"/>
      <c r="O19" s="68"/>
    </row>
    <row r="20" spans="1:15" x14ac:dyDescent="0.3">
      <c r="A20" s="44">
        <f>ROW()</f>
        <v>20</v>
      </c>
      <c r="B20" s="64"/>
      <c r="C20" s="45"/>
      <c r="D20" s="46"/>
      <c r="E20" s="47"/>
      <c r="F20" s="46"/>
      <c r="G20" s="48"/>
      <c r="H20" s="49"/>
      <c r="I20" s="47"/>
      <c r="J20" s="46"/>
      <c r="K20" s="47"/>
      <c r="L20" s="46"/>
      <c r="M20" s="47"/>
      <c r="N20" s="46"/>
      <c r="O20" s="48"/>
    </row>
    <row r="21" spans="1:15" x14ac:dyDescent="0.3">
      <c r="A21" s="44">
        <f>ROW()</f>
        <v>21</v>
      </c>
      <c r="B21" s="64" t="s">
        <v>43</v>
      </c>
      <c r="C21" s="45"/>
      <c r="D21" s="46"/>
      <c r="E21" s="47"/>
      <c r="F21" s="46"/>
      <c r="G21" s="48"/>
      <c r="H21" s="49"/>
      <c r="I21" s="47"/>
      <c r="J21" s="46"/>
      <c r="K21" s="47"/>
      <c r="L21" s="46"/>
      <c r="M21" s="47"/>
      <c r="N21" s="46"/>
      <c r="O21" s="48"/>
    </row>
    <row r="22" spans="1:15" x14ac:dyDescent="0.3">
      <c r="A22" s="44">
        <f>ROW()</f>
        <v>22</v>
      </c>
      <c r="B22" s="64"/>
      <c r="C22" s="45"/>
      <c r="D22" s="46"/>
      <c r="E22" s="47"/>
      <c r="F22" s="46"/>
      <c r="G22" s="48"/>
      <c r="H22" s="49"/>
      <c r="I22" s="47"/>
      <c r="J22" s="46"/>
      <c r="K22" s="47"/>
      <c r="L22" s="46"/>
      <c r="M22" s="47"/>
      <c r="N22" s="46"/>
      <c r="O22" s="48"/>
    </row>
    <row r="23" spans="1:15" x14ac:dyDescent="0.3">
      <c r="A23" s="44">
        <f>ROW()</f>
        <v>23</v>
      </c>
      <c r="B23" s="64" t="s">
        <v>44</v>
      </c>
      <c r="C23" s="45"/>
      <c r="D23" s="46"/>
      <c r="E23" s="47"/>
      <c r="F23" s="46"/>
      <c r="G23" s="48"/>
      <c r="H23" s="49"/>
      <c r="I23" s="47"/>
      <c r="J23" s="46"/>
      <c r="K23" s="47"/>
      <c r="L23" s="46"/>
      <c r="M23" s="47"/>
      <c r="N23" s="46"/>
      <c r="O23" s="48"/>
    </row>
    <row r="24" spans="1:15" x14ac:dyDescent="0.3">
      <c r="A24" s="44">
        <f>ROW()</f>
        <v>24</v>
      </c>
      <c r="B24" s="64" t="s">
        <v>45</v>
      </c>
      <c r="C24" s="58">
        <f>'Detailed Summary'!C22</f>
        <v>0</v>
      </c>
      <c r="D24" s="59">
        <f>'Detailed Summary'!AI22</f>
        <v>0</v>
      </c>
      <c r="E24" s="60">
        <f>SUM(C24:D24)</f>
        <v>0</v>
      </c>
      <c r="F24" s="59">
        <f>'Detailed Summary'!BW22</f>
        <v>0</v>
      </c>
      <c r="G24" s="61">
        <f>SUM(E24:F24)</f>
        <v>0</v>
      </c>
      <c r="H24" s="62">
        <f>'Detailed Summary'!DJ22</f>
        <v>0</v>
      </c>
      <c r="I24" s="60">
        <f>SUM(G24:H24)</f>
        <v>0</v>
      </c>
      <c r="J24" s="59">
        <f>'Detailed Summary'!EW22</f>
        <v>0</v>
      </c>
      <c r="K24" s="60">
        <f>SUM(I24:J24)</f>
        <v>0</v>
      </c>
      <c r="L24" s="59">
        <f>'Detailed Summary'!GJ22</f>
        <v>0</v>
      </c>
      <c r="M24" s="60">
        <f>SUM(K24:L24)</f>
        <v>0</v>
      </c>
      <c r="N24" s="59"/>
      <c r="O24" s="61"/>
    </row>
    <row r="25" spans="1:15" x14ac:dyDescent="0.3">
      <c r="A25" s="44">
        <f>ROW()</f>
        <v>25</v>
      </c>
      <c r="B25" s="64" t="s">
        <v>46</v>
      </c>
      <c r="C25" s="58">
        <f>'Detailed Summary'!C23</f>
        <v>364582892.41000003</v>
      </c>
      <c r="D25" s="59">
        <f>'Detailed Summary'!AI23</f>
        <v>-364508670.14999998</v>
      </c>
      <c r="E25" s="60">
        <f t="shared" ref="E25:E27" si="4">SUM(C25:D25)</f>
        <v>74222.260000050068</v>
      </c>
      <c r="F25" s="59">
        <f>'Detailed Summary'!BW23</f>
        <v>-74222.259999999995</v>
      </c>
      <c r="G25" s="61">
        <f t="shared" ref="G25:G27" si="5">SUM(E25:F25)</f>
        <v>5.0073140300810337E-8</v>
      </c>
      <c r="H25" s="62">
        <f>'Detailed Summary'!DJ23</f>
        <v>0</v>
      </c>
      <c r="I25" s="60">
        <f t="shared" ref="I25:M27" si="6">SUM(G25:H25)</f>
        <v>5.0073140300810337E-8</v>
      </c>
      <c r="J25" s="59">
        <f>'Detailed Summary'!EW23</f>
        <v>0</v>
      </c>
      <c r="K25" s="60">
        <f t="shared" si="6"/>
        <v>5.0073140300810337E-8</v>
      </c>
      <c r="L25" s="59">
        <f>'Detailed Summary'!GJ23</f>
        <v>0</v>
      </c>
      <c r="M25" s="60">
        <f t="shared" si="6"/>
        <v>5.0073140300810337E-8</v>
      </c>
      <c r="N25" s="59"/>
      <c r="O25" s="61"/>
    </row>
    <row r="26" spans="1:15" x14ac:dyDescent="0.3">
      <c r="A26" s="44">
        <f>ROW()</f>
        <v>26</v>
      </c>
      <c r="B26" s="64" t="s">
        <v>47</v>
      </c>
      <c r="C26" s="58">
        <f>'Detailed Summary'!C24</f>
        <v>0</v>
      </c>
      <c r="D26" s="59">
        <f>'Detailed Summary'!AI24</f>
        <v>0</v>
      </c>
      <c r="E26" s="60">
        <f t="shared" si="4"/>
        <v>0</v>
      </c>
      <c r="F26" s="59">
        <f>'Detailed Summary'!BW24</f>
        <v>0</v>
      </c>
      <c r="G26" s="61">
        <f t="shared" si="5"/>
        <v>0</v>
      </c>
      <c r="H26" s="62">
        <f>'Detailed Summary'!DJ24</f>
        <v>0</v>
      </c>
      <c r="I26" s="60">
        <f t="shared" si="6"/>
        <v>0</v>
      </c>
      <c r="J26" s="59">
        <f>'Detailed Summary'!EW24</f>
        <v>0</v>
      </c>
      <c r="K26" s="60">
        <f t="shared" si="6"/>
        <v>0</v>
      </c>
      <c r="L26" s="59">
        <f>'Detailed Summary'!GJ24</f>
        <v>0</v>
      </c>
      <c r="M26" s="60">
        <f t="shared" si="6"/>
        <v>0</v>
      </c>
      <c r="N26" s="59"/>
      <c r="O26" s="61"/>
    </row>
    <row r="27" spans="1:15" x14ac:dyDescent="0.3">
      <c r="A27" s="44">
        <f>ROW()</f>
        <v>27</v>
      </c>
      <c r="B27" s="64" t="s">
        <v>48</v>
      </c>
      <c r="C27" s="58">
        <f>'Detailed Summary'!C25</f>
        <v>0</v>
      </c>
      <c r="D27" s="59">
        <f>'Detailed Summary'!AI25</f>
        <v>0</v>
      </c>
      <c r="E27" s="60">
        <f t="shared" si="4"/>
        <v>0</v>
      </c>
      <c r="F27" s="59">
        <f>'Detailed Summary'!BW25</f>
        <v>0</v>
      </c>
      <c r="G27" s="61">
        <f t="shared" si="5"/>
        <v>0</v>
      </c>
      <c r="H27" s="62">
        <f>'Detailed Summary'!DJ25</f>
        <v>0</v>
      </c>
      <c r="I27" s="60">
        <f t="shared" si="6"/>
        <v>0</v>
      </c>
      <c r="J27" s="59">
        <f>'Detailed Summary'!EW25</f>
        <v>0</v>
      </c>
      <c r="K27" s="60">
        <f t="shared" si="6"/>
        <v>0</v>
      </c>
      <c r="L27" s="59">
        <f>'Detailed Summary'!GJ25</f>
        <v>0</v>
      </c>
      <c r="M27" s="60">
        <f t="shared" si="6"/>
        <v>0</v>
      </c>
      <c r="N27" s="59"/>
      <c r="O27" s="61"/>
    </row>
    <row r="28" spans="1:15" x14ac:dyDescent="0.3">
      <c r="A28" s="44">
        <f>ROW()</f>
        <v>28</v>
      </c>
      <c r="B28" s="64" t="s">
        <v>49</v>
      </c>
      <c r="C28" s="70">
        <f t="shared" ref="C28:M28" si="7">SUM(C24:C27)</f>
        <v>364582892.41000003</v>
      </c>
      <c r="D28" s="71">
        <f t="shared" si="7"/>
        <v>-364508670.14999998</v>
      </c>
      <c r="E28" s="72">
        <f t="shared" si="7"/>
        <v>74222.260000050068</v>
      </c>
      <c r="F28" s="71">
        <f t="shared" si="7"/>
        <v>-74222.259999999995</v>
      </c>
      <c r="G28" s="73">
        <f t="shared" si="7"/>
        <v>5.0073140300810337E-8</v>
      </c>
      <c r="H28" s="74">
        <f t="shared" si="7"/>
        <v>0</v>
      </c>
      <c r="I28" s="75">
        <f t="shared" si="7"/>
        <v>5.0073140300810337E-8</v>
      </c>
      <c r="J28" s="76">
        <f t="shared" si="7"/>
        <v>0</v>
      </c>
      <c r="K28" s="75">
        <f t="shared" si="7"/>
        <v>5.0073140300810337E-8</v>
      </c>
      <c r="L28" s="76">
        <f t="shared" si="7"/>
        <v>0</v>
      </c>
      <c r="M28" s="75">
        <f t="shared" si="7"/>
        <v>5.0073140300810337E-8</v>
      </c>
      <c r="N28" s="76"/>
      <c r="O28" s="77"/>
    </row>
    <row r="29" spans="1:15" x14ac:dyDescent="0.3">
      <c r="A29" s="44">
        <f>ROW()</f>
        <v>29</v>
      </c>
      <c r="B29" s="64"/>
      <c r="C29" s="58"/>
      <c r="D29" s="78"/>
      <c r="E29" s="79"/>
      <c r="F29" s="78"/>
      <c r="G29" s="80"/>
      <c r="H29" s="81"/>
      <c r="I29" s="82"/>
      <c r="J29" s="83"/>
      <c r="K29" s="82"/>
      <c r="L29" s="83"/>
      <c r="M29" s="82"/>
      <c r="N29" s="83"/>
      <c r="O29" s="84"/>
    </row>
    <row r="30" spans="1:15" x14ac:dyDescent="0.3">
      <c r="A30" s="44">
        <f>ROW()</f>
        <v>30</v>
      </c>
      <c r="B30" s="64" t="s">
        <v>50</v>
      </c>
      <c r="C30" s="58">
        <f>'Detailed Summary'!C28</f>
        <v>6729370.9799999995</v>
      </c>
      <c r="D30" s="78">
        <f>'Detailed Summary'!AI28</f>
        <v>234690.72933170572</v>
      </c>
      <c r="E30" s="79">
        <f>SUM(C30:D30)</f>
        <v>6964061.7093317052</v>
      </c>
      <c r="F30" s="78">
        <f>'Detailed Summary'!BW28</f>
        <v>-71768.190266558202</v>
      </c>
      <c r="G30" s="80">
        <f>SUM(E30:F30)</f>
        <v>6892293.5190651473</v>
      </c>
      <c r="H30" s="81">
        <f>'Detailed Summary'!DJ28</f>
        <v>2653.2615301917995</v>
      </c>
      <c r="I30" s="82">
        <f>SUM(G30:H30)</f>
        <v>6894946.7805953389</v>
      </c>
      <c r="J30" s="83">
        <f>'Detailed Summary'!EW28</f>
        <v>5148623.6258202055</v>
      </c>
      <c r="K30" s="82">
        <f>SUM(I30:J30)</f>
        <v>12043570.406415544</v>
      </c>
      <c r="L30" s="83">
        <f>'Detailed Summary'!GJ28</f>
        <v>331946.93965469772</v>
      </c>
      <c r="M30" s="82">
        <f>SUM(K30:L30)</f>
        <v>12375517.346070243</v>
      </c>
      <c r="N30" s="83"/>
      <c r="O30" s="84"/>
    </row>
    <row r="31" spans="1:15" x14ac:dyDescent="0.3">
      <c r="A31" s="44">
        <f>ROW()</f>
        <v>31</v>
      </c>
      <c r="B31" s="64" t="s">
        <v>51</v>
      </c>
      <c r="C31" s="58">
        <f>'Detailed Summary'!C29</f>
        <v>0</v>
      </c>
      <c r="D31" s="78">
        <f>'Detailed Summary'!AI29</f>
        <v>0</v>
      </c>
      <c r="E31" s="79">
        <f t="shared" ref="E31:E43" si="8">SUM(C31:D31)</f>
        <v>0</v>
      </c>
      <c r="F31" s="78">
        <f>'Detailed Summary'!BW29</f>
        <v>0</v>
      </c>
      <c r="G31" s="80">
        <f t="shared" ref="G31:G43" si="9">SUM(E31:F31)</f>
        <v>0</v>
      </c>
      <c r="H31" s="81">
        <f>'Detailed Summary'!DJ29</f>
        <v>0</v>
      </c>
      <c r="I31" s="82">
        <f t="shared" ref="I31:M43" si="10">SUM(G31:H31)</f>
        <v>0</v>
      </c>
      <c r="J31" s="83">
        <f>'Detailed Summary'!EW29</f>
        <v>0</v>
      </c>
      <c r="K31" s="82">
        <f t="shared" si="10"/>
        <v>0</v>
      </c>
      <c r="L31" s="83">
        <f>'Detailed Summary'!GJ29</f>
        <v>0</v>
      </c>
      <c r="M31" s="82">
        <f t="shared" si="10"/>
        <v>0</v>
      </c>
      <c r="N31" s="83"/>
      <c r="O31" s="84"/>
    </row>
    <row r="32" spans="1:15" x14ac:dyDescent="0.3">
      <c r="A32" s="44">
        <f>ROW()</f>
        <v>32</v>
      </c>
      <c r="B32" s="64" t="s">
        <v>52</v>
      </c>
      <c r="C32" s="58">
        <f>'Detailed Summary'!C30</f>
        <v>60208848.769999996</v>
      </c>
      <c r="D32" s="78">
        <f>'Detailed Summary'!AI30</f>
        <v>1645172.1580087931</v>
      </c>
      <c r="E32" s="79">
        <f t="shared" si="8"/>
        <v>61854020.928008787</v>
      </c>
      <c r="F32" s="78">
        <f>'Detailed Summary'!BW30</f>
        <v>-536750.33257821831</v>
      </c>
      <c r="G32" s="80">
        <f t="shared" si="9"/>
        <v>61317270.595430568</v>
      </c>
      <c r="H32" s="81">
        <f>'Detailed Summary'!DJ30</f>
        <v>19843.596493905876</v>
      </c>
      <c r="I32" s="82">
        <f t="shared" si="10"/>
        <v>61337114.191924475</v>
      </c>
      <c r="J32" s="83">
        <f>'Detailed Summary'!EW30</f>
        <v>9056185.629121488</v>
      </c>
      <c r="K32" s="82">
        <f t="shared" si="10"/>
        <v>70393299.821045965</v>
      </c>
      <c r="L32" s="83">
        <f>'Detailed Summary'!GJ30</f>
        <v>2177432.7514336724</v>
      </c>
      <c r="M32" s="82">
        <f t="shared" si="10"/>
        <v>72570732.572479635</v>
      </c>
      <c r="N32" s="83"/>
      <c r="O32" s="84"/>
    </row>
    <row r="33" spans="1:19" x14ac:dyDescent="0.3">
      <c r="A33" s="44">
        <f>ROW()</f>
        <v>33</v>
      </c>
      <c r="B33" s="64" t="s">
        <v>53</v>
      </c>
      <c r="C33" s="58">
        <f>'Detailed Summary'!C31</f>
        <v>26440965.699999996</v>
      </c>
      <c r="D33" s="78">
        <f>'Detailed Summary'!AI31</f>
        <v>-1985583.7136171516</v>
      </c>
      <c r="E33" s="79">
        <f t="shared" si="8"/>
        <v>24455381.986382842</v>
      </c>
      <c r="F33" s="78">
        <f>'Detailed Summary'!BW31</f>
        <v>-226820.39807148956</v>
      </c>
      <c r="G33" s="80">
        <f t="shared" si="9"/>
        <v>24228561.588311352</v>
      </c>
      <c r="H33" s="81">
        <f>'Detailed Summary'!DJ31</f>
        <v>70370.399525797664</v>
      </c>
      <c r="I33" s="82">
        <f t="shared" si="10"/>
        <v>24298931.987837151</v>
      </c>
      <c r="J33" s="83">
        <f>'Detailed Summary'!EW31</f>
        <v>2970483.1058005178</v>
      </c>
      <c r="K33" s="82">
        <f t="shared" si="10"/>
        <v>27269415.093637668</v>
      </c>
      <c r="L33" s="83">
        <f>'Detailed Summary'!GJ31</f>
        <v>728056.67653364502</v>
      </c>
      <c r="M33" s="82">
        <f t="shared" si="10"/>
        <v>27997471.770171314</v>
      </c>
      <c r="N33" s="83"/>
      <c r="O33" s="84"/>
    </row>
    <row r="34" spans="1:19" x14ac:dyDescent="0.3">
      <c r="A34" s="44">
        <f>ROW()</f>
        <v>34</v>
      </c>
      <c r="B34" s="64" t="s">
        <v>54</v>
      </c>
      <c r="C34" s="58">
        <f>'Detailed Summary'!C32</f>
        <v>8116949.3900000006</v>
      </c>
      <c r="D34" s="78">
        <f>'Detailed Summary'!AI32</f>
        <v>-5468417.197166035</v>
      </c>
      <c r="E34" s="79">
        <f t="shared" si="8"/>
        <v>2648532.1928339656</v>
      </c>
      <c r="F34" s="78">
        <f>'Detailed Summary'!BW32</f>
        <v>-29017.276993831445</v>
      </c>
      <c r="G34" s="80">
        <f t="shared" si="9"/>
        <v>2619514.915840134</v>
      </c>
      <c r="H34" s="81">
        <f>'Detailed Summary'!DJ32</f>
        <v>1034.02437157646</v>
      </c>
      <c r="I34" s="82">
        <f t="shared" si="10"/>
        <v>2620548.9402117105</v>
      </c>
      <c r="J34" s="83">
        <f>'Detailed Summary'!EW32</f>
        <v>-146752.82513895584</v>
      </c>
      <c r="K34" s="82">
        <f t="shared" si="10"/>
        <v>2473796.1150727547</v>
      </c>
      <c r="L34" s="83">
        <f>'Detailed Summary'!GJ32</f>
        <v>49535.80876981101</v>
      </c>
      <c r="M34" s="82">
        <f t="shared" si="10"/>
        <v>2523331.9238425656</v>
      </c>
      <c r="N34" s="83"/>
      <c r="O34" s="84"/>
    </row>
    <row r="35" spans="1:19" x14ac:dyDescent="0.3">
      <c r="A35" s="44">
        <f>ROW()</f>
        <v>35</v>
      </c>
      <c r="B35" s="64" t="s">
        <v>55</v>
      </c>
      <c r="C35" s="58">
        <f>'Detailed Summary'!C33</f>
        <v>18854358.350000001</v>
      </c>
      <c r="D35" s="78">
        <f>'Detailed Summary'!AI33</f>
        <v>-18854358.350000001</v>
      </c>
      <c r="E35" s="79">
        <f t="shared" si="8"/>
        <v>0</v>
      </c>
      <c r="F35" s="78">
        <f>'Detailed Summary'!BW33</f>
        <v>0</v>
      </c>
      <c r="G35" s="80">
        <f t="shared" si="9"/>
        <v>0</v>
      </c>
      <c r="H35" s="81">
        <f>'Detailed Summary'!DJ33</f>
        <v>0</v>
      </c>
      <c r="I35" s="82">
        <f t="shared" si="10"/>
        <v>0</v>
      </c>
      <c r="J35" s="83">
        <f>'Detailed Summary'!EW33</f>
        <v>0</v>
      </c>
      <c r="K35" s="82">
        <f t="shared" si="10"/>
        <v>0</v>
      </c>
      <c r="L35" s="83">
        <f>'Detailed Summary'!GJ33</f>
        <v>0</v>
      </c>
      <c r="M35" s="82">
        <f t="shared" si="10"/>
        <v>0</v>
      </c>
      <c r="N35" s="83"/>
      <c r="O35" s="84"/>
    </row>
    <row r="36" spans="1:19" x14ac:dyDescent="0.3">
      <c r="A36" s="44">
        <f>ROW()</f>
        <v>36</v>
      </c>
      <c r="B36" s="64" t="s">
        <v>56</v>
      </c>
      <c r="C36" s="58">
        <f>'Detailed Summary'!C34</f>
        <v>59502157.68999999</v>
      </c>
      <c r="D36" s="78">
        <f>'Detailed Summary'!AI34</f>
        <v>-947499.66542794812</v>
      </c>
      <c r="E36" s="79">
        <f t="shared" si="8"/>
        <v>58554658.024572045</v>
      </c>
      <c r="F36" s="78">
        <f>'Detailed Summary'!BW34</f>
        <v>863630.31975551066</v>
      </c>
      <c r="G36" s="80">
        <f t="shared" si="9"/>
        <v>59418288.344327554</v>
      </c>
      <c r="H36" s="81">
        <f>'Detailed Summary'!DJ34</f>
        <v>43054.015925160929</v>
      </c>
      <c r="I36" s="82">
        <f t="shared" si="10"/>
        <v>59461342.360252716</v>
      </c>
      <c r="J36" s="83">
        <f>'Detailed Summary'!EW34</f>
        <v>8043978.010737868</v>
      </c>
      <c r="K36" s="82">
        <f t="shared" si="10"/>
        <v>67505320.370990589</v>
      </c>
      <c r="L36" s="83">
        <f>'Detailed Summary'!GJ34</f>
        <v>3385871.1872404772</v>
      </c>
      <c r="M36" s="82">
        <f t="shared" si="10"/>
        <v>70891191.558231071</v>
      </c>
      <c r="N36" s="83"/>
      <c r="O36" s="84"/>
    </row>
    <row r="37" spans="1:19" x14ac:dyDescent="0.3">
      <c r="A37" s="44">
        <f>ROW()</f>
        <v>37</v>
      </c>
      <c r="B37" s="64" t="s">
        <v>57</v>
      </c>
      <c r="C37" s="58">
        <f>'Detailed Summary'!C35</f>
        <v>136291383.96000001</v>
      </c>
      <c r="D37" s="78">
        <f>'Detailed Summary'!AI35</f>
        <v>2663313.4357930301</v>
      </c>
      <c r="E37" s="79">
        <f t="shared" si="8"/>
        <v>138954697.39579305</v>
      </c>
      <c r="F37" s="78">
        <f>'Detailed Summary'!BW35</f>
        <v>505435.92301114055</v>
      </c>
      <c r="G37" s="80">
        <f t="shared" si="9"/>
        <v>139460133.3188042</v>
      </c>
      <c r="H37" s="81">
        <f>'Detailed Summary'!DJ35</f>
        <v>5222005.7204878544</v>
      </c>
      <c r="I37" s="82">
        <f t="shared" si="10"/>
        <v>144682139.03929207</v>
      </c>
      <c r="J37" s="83">
        <f>'Detailed Summary'!EW35</f>
        <v>23254471.992891986</v>
      </c>
      <c r="K37" s="82">
        <f t="shared" si="10"/>
        <v>167936611.03218406</v>
      </c>
      <c r="L37" s="83">
        <f>'Detailed Summary'!GJ35</f>
        <v>7170173.6622599903</v>
      </c>
      <c r="M37" s="82">
        <f t="shared" si="10"/>
        <v>175106784.69444406</v>
      </c>
      <c r="N37" s="83"/>
      <c r="O37" s="84"/>
    </row>
    <row r="38" spans="1:19" x14ac:dyDescent="0.3">
      <c r="A38" s="44">
        <f>ROW()</f>
        <v>38</v>
      </c>
      <c r="B38" s="64" t="s">
        <v>58</v>
      </c>
      <c r="C38" s="58">
        <f>'Detailed Summary'!C36</f>
        <v>42880221.939999998</v>
      </c>
      <c r="D38" s="78">
        <f>'Detailed Summary'!AI36</f>
        <v>-2929263.4209680017</v>
      </c>
      <c r="E38" s="79">
        <f t="shared" si="8"/>
        <v>39950958.519031994</v>
      </c>
      <c r="F38" s="78">
        <f>'Detailed Summary'!BW36</f>
        <v>-1538045.9808940021</v>
      </c>
      <c r="G38" s="80">
        <f t="shared" si="9"/>
        <v>38412912.538137995</v>
      </c>
      <c r="H38" s="81">
        <f>'Detailed Summary'!DJ36</f>
        <v>-5146931.7378320014</v>
      </c>
      <c r="I38" s="82">
        <f t="shared" si="10"/>
        <v>33265980.800305992</v>
      </c>
      <c r="J38" s="83">
        <f>'Detailed Summary'!EW36</f>
        <v>-3351416.0392499994</v>
      </c>
      <c r="K38" s="82">
        <f t="shared" si="10"/>
        <v>29914564.761055991</v>
      </c>
      <c r="L38" s="83">
        <f>'Detailed Summary'!GJ36</f>
        <v>3908696.4754519947</v>
      </c>
      <c r="M38" s="82">
        <f t="shared" si="10"/>
        <v>33823261.236507982</v>
      </c>
      <c r="N38" s="83"/>
      <c r="O38" s="84"/>
    </row>
    <row r="39" spans="1:19" x14ac:dyDescent="0.3">
      <c r="A39" s="44">
        <f>ROW()</f>
        <v>39</v>
      </c>
      <c r="B39" s="64" t="s">
        <v>59</v>
      </c>
      <c r="C39" s="58">
        <f>'Detailed Summary'!C37</f>
        <v>0</v>
      </c>
      <c r="D39" s="78">
        <f>'Detailed Summary'!AI37</f>
        <v>0</v>
      </c>
      <c r="E39" s="79">
        <f t="shared" si="8"/>
        <v>0</v>
      </c>
      <c r="F39" s="78">
        <f>'Detailed Summary'!BW37</f>
        <v>0</v>
      </c>
      <c r="G39" s="80">
        <f t="shared" si="9"/>
        <v>0</v>
      </c>
      <c r="H39" s="81">
        <f>'Detailed Summary'!DJ37</f>
        <v>0</v>
      </c>
      <c r="I39" s="82">
        <f t="shared" si="10"/>
        <v>0</v>
      </c>
      <c r="J39" s="83">
        <f>'Detailed Summary'!EW37</f>
        <v>154804.66349126305</v>
      </c>
      <c r="K39" s="82">
        <f t="shared" si="10"/>
        <v>154804.66349126305</v>
      </c>
      <c r="L39" s="83">
        <f>'Detailed Summary'!GJ37</f>
        <v>1702851.2984038936</v>
      </c>
      <c r="M39" s="82">
        <f t="shared" si="10"/>
        <v>1857655.9618951567</v>
      </c>
      <c r="N39" s="83"/>
      <c r="O39" s="84"/>
    </row>
    <row r="40" spans="1:19" x14ac:dyDescent="0.3">
      <c r="A40" s="44">
        <f>ROW()</f>
        <v>40</v>
      </c>
      <c r="B40" s="64" t="s">
        <v>60</v>
      </c>
      <c r="C40" s="58">
        <f>'Detailed Summary'!C38</f>
        <v>5027874.79</v>
      </c>
      <c r="D40" s="78">
        <f>'Detailed Summary'!AI38</f>
        <v>-906212.38052478386</v>
      </c>
      <c r="E40" s="79">
        <f t="shared" si="8"/>
        <v>4121662.4094752162</v>
      </c>
      <c r="F40" s="78">
        <f>'Detailed Summary'!BW38</f>
        <v>6786114.8703381596</v>
      </c>
      <c r="G40" s="80">
        <f t="shared" si="9"/>
        <v>10907777.279813375</v>
      </c>
      <c r="H40" s="81">
        <f>'Detailed Summary'!DJ38</f>
        <v>0</v>
      </c>
      <c r="I40" s="82">
        <f t="shared" si="10"/>
        <v>10907777.279813375</v>
      </c>
      <c r="J40" s="83">
        <f>'Detailed Summary'!EW38</f>
        <v>6309223.0895727705</v>
      </c>
      <c r="K40" s="82">
        <f t="shared" si="10"/>
        <v>17217000.369386144</v>
      </c>
      <c r="L40" s="83">
        <f>'Detailed Summary'!GJ38</f>
        <v>-4378457.0469807265</v>
      </c>
      <c r="M40" s="82">
        <f t="shared" si="10"/>
        <v>12838543.322405417</v>
      </c>
      <c r="N40" s="83"/>
      <c r="O40" s="84"/>
    </row>
    <row r="41" spans="1:19" x14ac:dyDescent="0.3">
      <c r="A41" s="44">
        <f>ROW()</f>
        <v>41</v>
      </c>
      <c r="B41" s="64" t="s">
        <v>61</v>
      </c>
      <c r="C41" s="58">
        <f>'Detailed Summary'!C39</f>
        <v>104064825.77000001</v>
      </c>
      <c r="D41" s="78">
        <f>'Detailed Summary'!AI39</f>
        <v>-79057271.678547069</v>
      </c>
      <c r="E41" s="79">
        <f t="shared" si="8"/>
        <v>25007554.091452941</v>
      </c>
      <c r="F41" s="78">
        <f>'Detailed Summary'!BW39</f>
        <v>-1106060.6004934185</v>
      </c>
      <c r="G41" s="80">
        <f t="shared" si="9"/>
        <v>23901493.490959521</v>
      </c>
      <c r="H41" s="81">
        <f>'Detailed Summary'!DJ39</f>
        <v>607259.80963270681</v>
      </c>
      <c r="I41" s="82">
        <f t="shared" si="10"/>
        <v>24508753.300592229</v>
      </c>
      <c r="J41" s="83">
        <f>'Detailed Summary'!EW39</f>
        <v>860930.0707551979</v>
      </c>
      <c r="K41" s="82">
        <f t="shared" si="10"/>
        <v>25369683.371347427</v>
      </c>
      <c r="L41" s="83">
        <f>'Detailed Summary'!GJ39</f>
        <v>379259.76067480328</v>
      </c>
      <c r="M41" s="82">
        <f t="shared" si="10"/>
        <v>25748943.132022232</v>
      </c>
      <c r="N41" s="83"/>
      <c r="O41" s="84"/>
    </row>
    <row r="42" spans="1:19" x14ac:dyDescent="0.3">
      <c r="A42" s="44">
        <f>ROW()</f>
        <v>42</v>
      </c>
      <c r="B42" s="64" t="s">
        <v>62</v>
      </c>
      <c r="C42" s="58">
        <f>'Detailed Summary'!C40</f>
        <v>30995873.329999998</v>
      </c>
      <c r="D42" s="78">
        <f>'Detailed Summary'!AI40</f>
        <v>-8177326.4742910881</v>
      </c>
      <c r="E42" s="79">
        <f t="shared" si="8"/>
        <v>22818546.855708912</v>
      </c>
      <c r="F42" s="78">
        <f>'Detailed Summary'!BW40</f>
        <v>-7377449.1539026629</v>
      </c>
      <c r="G42" s="80">
        <f t="shared" si="9"/>
        <v>15441097.701806249</v>
      </c>
      <c r="H42" s="81">
        <f>'Detailed Summary'!DJ40</f>
        <v>2578806.7690611584</v>
      </c>
      <c r="I42" s="82">
        <f t="shared" si="10"/>
        <v>18019904.470867407</v>
      </c>
      <c r="J42" s="83">
        <f>'Detailed Summary'!EW40</f>
        <v>-10916724.766030278</v>
      </c>
      <c r="K42" s="82">
        <f t="shared" si="10"/>
        <v>7103179.7048371285</v>
      </c>
      <c r="L42" s="83">
        <f>'Detailed Summary'!GJ40</f>
        <v>-3124646.1969285011</v>
      </c>
      <c r="M42" s="82">
        <f t="shared" si="10"/>
        <v>3978533.5079086274</v>
      </c>
      <c r="N42" s="83"/>
      <c r="O42" s="84"/>
    </row>
    <row r="43" spans="1:19" x14ac:dyDescent="0.3">
      <c r="A43" s="44">
        <f>ROW()</f>
        <v>43</v>
      </c>
      <c r="B43" s="64" t="s">
        <v>63</v>
      </c>
      <c r="C43" s="58">
        <f>'Detailed Summary'!C41</f>
        <v>7730962.7199999988</v>
      </c>
      <c r="D43" s="78">
        <f>'Detailed Summary'!AI41</f>
        <v>-8213900.9186974997</v>
      </c>
      <c r="E43" s="79">
        <f t="shared" si="8"/>
        <v>-482938.19869750086</v>
      </c>
      <c r="F43" s="78">
        <f>'Detailed Summary'!BW41</f>
        <v>489534.39253912517</v>
      </c>
      <c r="G43" s="80">
        <f t="shared" si="9"/>
        <v>6596.1938416243065</v>
      </c>
      <c r="H43" s="81">
        <f>'Detailed Summary'!DJ41</f>
        <v>-252779.03881400137</v>
      </c>
      <c r="I43" s="82">
        <f t="shared" si="10"/>
        <v>-246182.84497237706</v>
      </c>
      <c r="J43" s="83">
        <f>'Detailed Summary'!EW41</f>
        <v>-1441248.0251239983</v>
      </c>
      <c r="K43" s="82">
        <f t="shared" si="10"/>
        <v>-1687430.8700963752</v>
      </c>
      <c r="L43" s="83">
        <f>'Detailed Summary'!GJ41</f>
        <v>-527842.51771800278</v>
      </c>
      <c r="M43" s="82">
        <f t="shared" si="10"/>
        <v>-2215273.3878143779</v>
      </c>
      <c r="N43" s="83"/>
      <c r="O43" s="84"/>
    </row>
    <row r="44" spans="1:19" x14ac:dyDescent="0.3">
      <c r="A44" s="44">
        <f>ROW()</f>
        <v>44</v>
      </c>
      <c r="B44" s="64" t="s">
        <v>64</v>
      </c>
      <c r="C44" s="85">
        <f t="shared" ref="C44:I44" si="11">SUM(C30:C43)</f>
        <v>506843793.38999999</v>
      </c>
      <c r="D44" s="86">
        <f t="shared" si="11"/>
        <v>-121996657.47610605</v>
      </c>
      <c r="E44" s="87">
        <f t="shared" si="11"/>
        <v>384847135.91389394</v>
      </c>
      <c r="F44" s="86">
        <f t="shared" si="11"/>
        <v>-2241196.4275562447</v>
      </c>
      <c r="G44" s="88">
        <f t="shared" si="11"/>
        <v>382605939.48633766</v>
      </c>
      <c r="H44" s="89">
        <f t="shared" si="11"/>
        <v>3145316.8203823501</v>
      </c>
      <c r="I44" s="87">
        <f t="shared" si="11"/>
        <v>385751256.30672002</v>
      </c>
      <c r="J44" s="86">
        <f>(J19-J28)*0.21</f>
        <v>-454990.90904526733</v>
      </c>
      <c r="K44" s="87">
        <f>SUM(K30:K43)</f>
        <v>425693814.83936816</v>
      </c>
      <c r="L44" s="86">
        <f>SUM(L30:L43)</f>
        <v>11802878.79879575</v>
      </c>
      <c r="M44" s="87">
        <f>SUM(M30:M43)</f>
        <v>437496693.63816398</v>
      </c>
      <c r="N44" s="86"/>
      <c r="O44" s="88"/>
    </row>
    <row r="45" spans="1:19" x14ac:dyDescent="0.3">
      <c r="A45" s="44">
        <f>ROW()</f>
        <v>45</v>
      </c>
      <c r="B45" s="64" t="s">
        <v>65</v>
      </c>
      <c r="C45" s="85">
        <f t="shared" ref="C45:M45" si="12">SUM(C28:C43)</f>
        <v>871426685.80000007</v>
      </c>
      <c r="D45" s="86">
        <f t="shared" si="12"/>
        <v>-486505327.6261059</v>
      </c>
      <c r="E45" s="87">
        <f t="shared" si="12"/>
        <v>384921358.17389399</v>
      </c>
      <c r="F45" s="86">
        <f t="shared" si="12"/>
        <v>-2315418.6875562444</v>
      </c>
      <c r="G45" s="88">
        <f t="shared" si="12"/>
        <v>382605939.48633778</v>
      </c>
      <c r="H45" s="89">
        <f t="shared" si="12"/>
        <v>3145316.8203823501</v>
      </c>
      <c r="I45" s="87">
        <f t="shared" si="12"/>
        <v>385751256.30672014</v>
      </c>
      <c r="J45" s="86">
        <f t="shared" si="12"/>
        <v>39942558.532648057</v>
      </c>
      <c r="K45" s="87">
        <f t="shared" si="12"/>
        <v>425693814.83936822</v>
      </c>
      <c r="L45" s="86">
        <f t="shared" si="12"/>
        <v>11802878.79879575</v>
      </c>
      <c r="M45" s="87">
        <f t="shared" si="12"/>
        <v>437496693.63816398</v>
      </c>
      <c r="N45" s="86"/>
      <c r="O45" s="88"/>
    </row>
    <row r="46" spans="1:19" x14ac:dyDescent="0.3">
      <c r="A46" s="44">
        <f>ROW()</f>
        <v>46</v>
      </c>
      <c r="B46" s="13"/>
      <c r="C46" s="14"/>
      <c r="D46" s="90"/>
      <c r="E46" s="16"/>
      <c r="F46" s="90"/>
      <c r="G46" s="91"/>
      <c r="H46" s="92"/>
      <c r="I46" s="16"/>
      <c r="J46" s="90"/>
      <c r="K46" s="16"/>
      <c r="L46" s="90"/>
      <c r="M46" s="16"/>
      <c r="N46" s="90"/>
      <c r="O46" s="91"/>
    </row>
    <row r="47" spans="1:19" ht="13.5" thickBot="1" x14ac:dyDescent="0.35">
      <c r="A47" s="44">
        <f>ROW()</f>
        <v>47</v>
      </c>
      <c r="B47" s="93" t="s">
        <v>66</v>
      </c>
      <c r="C47" s="94">
        <f t="shared" ref="C47:M47" si="13">C19-C45</f>
        <v>148876035.75999987</v>
      </c>
      <c r="D47" s="95">
        <f t="shared" si="13"/>
        <v>21922729.441825986</v>
      </c>
      <c r="E47" s="96">
        <f t="shared" si="13"/>
        <v>170798765.20182604</v>
      </c>
      <c r="F47" s="95">
        <f t="shared" si="13"/>
        <v>-26731057.176720642</v>
      </c>
      <c r="G47" s="97">
        <f t="shared" si="13"/>
        <v>144067708.02510536</v>
      </c>
      <c r="H47" s="98">
        <f t="shared" si="13"/>
        <v>12592660.158606429</v>
      </c>
      <c r="I47" s="96">
        <f t="shared" si="13"/>
        <v>156660368.18371177</v>
      </c>
      <c r="J47" s="95">
        <f t="shared" si="13"/>
        <v>-42109181.909054093</v>
      </c>
      <c r="K47" s="96">
        <f t="shared" si="13"/>
        <v>114551186.27465773</v>
      </c>
      <c r="L47" s="95">
        <f t="shared" si="13"/>
        <v>-9031024.3870468792</v>
      </c>
      <c r="M47" s="96">
        <f t="shared" si="13"/>
        <v>105520161.88761085</v>
      </c>
      <c r="N47" s="95"/>
      <c r="O47" s="97"/>
      <c r="Q47" s="57"/>
      <c r="R47" s="57"/>
      <c r="S47" s="57"/>
    </row>
    <row r="48" spans="1:19" ht="13.5" thickTop="1" x14ac:dyDescent="0.3">
      <c r="A48" s="44">
        <f>ROW()</f>
        <v>48</v>
      </c>
      <c r="B48" s="13"/>
      <c r="C48" s="45"/>
      <c r="D48" s="46"/>
      <c r="E48" s="47"/>
      <c r="F48" s="46"/>
      <c r="G48" s="48"/>
      <c r="H48" s="49"/>
      <c r="I48" s="47"/>
      <c r="J48" s="46"/>
      <c r="K48" s="47"/>
      <c r="L48" s="46"/>
      <c r="M48" s="47"/>
      <c r="N48" s="46"/>
      <c r="O48" s="48"/>
    </row>
    <row r="49" spans="1:19" x14ac:dyDescent="0.3">
      <c r="A49" s="44">
        <f>ROW()</f>
        <v>49</v>
      </c>
      <c r="B49" s="13" t="s">
        <v>67</v>
      </c>
      <c r="C49" s="99">
        <f>ROUND(C47/C58,4)</f>
        <v>6.0299999999999999E-2</v>
      </c>
      <c r="D49" s="100"/>
      <c r="E49" s="101">
        <f>ROUND(E47/E58,4)</f>
        <v>6.9800000000000001E-2</v>
      </c>
      <c r="F49" s="100"/>
      <c r="G49" s="102">
        <f>ROUND(G47/G58,4)</f>
        <v>5.7500000000000002E-2</v>
      </c>
      <c r="H49" s="103"/>
      <c r="I49" s="101">
        <f>ROUND(I47/I58,4)</f>
        <v>6.0100000000000001E-2</v>
      </c>
      <c r="J49" s="100"/>
      <c r="K49" s="101">
        <f>ROUND(K47/K58,4)</f>
        <v>4.4400000000000002E-2</v>
      </c>
      <c r="L49" s="100"/>
      <c r="M49" s="101">
        <f>ROUND(M47/M58,4)</f>
        <v>3.9600000000000003E-2</v>
      </c>
      <c r="N49" s="100"/>
      <c r="O49" s="102"/>
      <c r="Q49" s="104"/>
      <c r="R49" s="104"/>
      <c r="S49" s="104"/>
    </row>
    <row r="50" spans="1:19" x14ac:dyDescent="0.3">
      <c r="A50" s="44">
        <f>ROW()</f>
        <v>50</v>
      </c>
      <c r="B50" s="13"/>
      <c r="C50" s="45"/>
      <c r="D50" s="46"/>
      <c r="E50" s="47"/>
      <c r="F50" s="46"/>
      <c r="G50" s="48"/>
      <c r="H50" s="49"/>
      <c r="I50" s="47"/>
      <c r="J50" s="46"/>
      <c r="K50" s="47"/>
      <c r="L50" s="46"/>
      <c r="M50" s="47"/>
      <c r="N50" s="46"/>
      <c r="O50" s="48"/>
    </row>
    <row r="51" spans="1:19" x14ac:dyDescent="0.3">
      <c r="A51" s="44">
        <f>ROW()</f>
        <v>51</v>
      </c>
      <c r="B51" s="64" t="s">
        <v>68</v>
      </c>
      <c r="C51" s="50">
        <f>'Detailed Summary'!C51</f>
        <v>4861847833.2406073</v>
      </c>
      <c r="D51" s="55">
        <f>'Detailed Summary'!AI51</f>
        <v>-8969469.1630760282</v>
      </c>
      <c r="E51" s="105">
        <f t="shared" ref="E51:M56" si="14">SUM(C51:D51)</f>
        <v>4852878364.0775309</v>
      </c>
      <c r="F51" s="55">
        <f>'Detailed Summary'!BW51</f>
        <v>132712190.22064666</v>
      </c>
      <c r="G51" s="56">
        <f t="shared" si="14"/>
        <v>4985590554.2981777</v>
      </c>
      <c r="H51" s="106">
        <f>'Detailed Summary'!DJ51</f>
        <v>216185976.14955932</v>
      </c>
      <c r="I51" s="105">
        <f t="shared" si="14"/>
        <v>5201776530.4477367</v>
      </c>
      <c r="J51" s="55">
        <f>'Detailed Summary'!EW51</f>
        <v>49868354.606880412</v>
      </c>
      <c r="K51" s="105">
        <f t="shared" si="14"/>
        <v>5251644885.0546169</v>
      </c>
      <c r="L51" s="55">
        <f>'Detailed Summary'!GJ51</f>
        <v>317205541.98707676</v>
      </c>
      <c r="M51" s="105">
        <f t="shared" si="14"/>
        <v>5568850427.0416937</v>
      </c>
      <c r="N51" s="55"/>
      <c r="O51" s="56"/>
      <c r="Q51" s="57"/>
      <c r="R51" s="57"/>
      <c r="S51" s="57"/>
    </row>
    <row r="52" spans="1:19" x14ac:dyDescent="0.3">
      <c r="A52" s="44">
        <f>ROW()</f>
        <v>52</v>
      </c>
      <c r="B52" s="64" t="s">
        <v>69</v>
      </c>
      <c r="C52" s="58">
        <f>'Detailed Summary'!C52</f>
        <v>-1869688452.7552438</v>
      </c>
      <c r="D52" s="78">
        <f>'Detailed Summary'!AI52</f>
        <v>-38852142.255744696</v>
      </c>
      <c r="E52" s="79">
        <f t="shared" si="14"/>
        <v>-1908540595.0109885</v>
      </c>
      <c r="F52" s="78">
        <f>'Detailed Summary'!BW52</f>
        <v>-67941264.518734291</v>
      </c>
      <c r="G52" s="80">
        <f t="shared" si="14"/>
        <v>-1976481859.5297227</v>
      </c>
      <c r="H52" s="107">
        <f>'Detailed Summary'!DJ52</f>
        <v>-118953389.18152785</v>
      </c>
      <c r="I52" s="79">
        <f t="shared" si="14"/>
        <v>-2095435248.7112505</v>
      </c>
      <c r="J52" s="78">
        <f>'Detailed Summary'!EW52</f>
        <v>-65459276.411397889</v>
      </c>
      <c r="K52" s="79">
        <f t="shared" si="14"/>
        <v>-2160894525.1226482</v>
      </c>
      <c r="L52" s="78">
        <f>'Detailed Summary'!GJ52</f>
        <v>-207228579.44232169</v>
      </c>
      <c r="M52" s="79">
        <f t="shared" si="14"/>
        <v>-2368123104.56497</v>
      </c>
      <c r="N52" s="78"/>
      <c r="O52" s="80"/>
    </row>
    <row r="53" spans="1:19" x14ac:dyDescent="0.3">
      <c r="A53" s="44">
        <f>ROW()</f>
        <v>53</v>
      </c>
      <c r="B53" s="64" t="s">
        <v>70</v>
      </c>
      <c r="C53" s="58">
        <f>'Detailed Summary'!C53</f>
        <v>15021855.649541667</v>
      </c>
      <c r="D53" s="78">
        <f>'Detailed Summary'!AI53</f>
        <v>-771864.64954166673</v>
      </c>
      <c r="E53" s="79">
        <f t="shared" si="14"/>
        <v>14249991</v>
      </c>
      <c r="F53" s="78">
        <f>'Detailed Summary'!BW53</f>
        <v>1538436.0939833391</v>
      </c>
      <c r="G53" s="80">
        <f t="shared" si="14"/>
        <v>15788427.093983339</v>
      </c>
      <c r="H53" s="107">
        <f>'Detailed Summary'!DJ53</f>
        <v>-145517.59748699609</v>
      </c>
      <c r="I53" s="79">
        <f t="shared" si="14"/>
        <v>15642909.496496342</v>
      </c>
      <c r="J53" s="78">
        <f>'Detailed Summary'!EW53</f>
        <v>-15051775.850439543</v>
      </c>
      <c r="K53" s="79">
        <f t="shared" si="14"/>
        <v>591133.64605679922</v>
      </c>
      <c r="L53" s="78">
        <f>'Detailed Summary'!GJ53</f>
        <v>-29194607.49419732</v>
      </c>
      <c r="M53" s="79">
        <f t="shared" si="14"/>
        <v>-28603473.848140523</v>
      </c>
      <c r="N53" s="78"/>
      <c r="O53" s="80"/>
    </row>
    <row r="54" spans="1:19" x14ac:dyDescent="0.3">
      <c r="A54" s="44">
        <f>ROW()</f>
        <v>54</v>
      </c>
      <c r="B54" s="64" t="s">
        <v>71</v>
      </c>
      <c r="C54" s="58">
        <f>'Detailed Summary'!C54</f>
        <v>-608829404.79057872</v>
      </c>
      <c r="D54" s="78">
        <f>'Detailed Summary'!AI54</f>
        <v>17828406.814575944</v>
      </c>
      <c r="E54" s="79">
        <f t="shared" si="14"/>
        <v>-591000997.97600281</v>
      </c>
      <c r="F54" s="78">
        <f>'Detailed Summary'!BW54</f>
        <v>-8609425.9716526084</v>
      </c>
      <c r="G54" s="80">
        <f t="shared" si="14"/>
        <v>-599610423.94765544</v>
      </c>
      <c r="H54" s="107">
        <f>'Detailed Summary'!DJ54</f>
        <v>3624978.538959913</v>
      </c>
      <c r="I54" s="79">
        <f t="shared" si="14"/>
        <v>-595985445.40869558</v>
      </c>
      <c r="J54" s="78">
        <f>'Detailed Summary'!EW54</f>
        <v>4834916.8749505905</v>
      </c>
      <c r="K54" s="79">
        <f t="shared" si="14"/>
        <v>-591150528.53374493</v>
      </c>
      <c r="L54" s="78">
        <f>'Detailed Summary'!GJ54</f>
        <v>5325664.664267512</v>
      </c>
      <c r="M54" s="79">
        <f t="shared" si="14"/>
        <v>-585824863.86947739</v>
      </c>
      <c r="N54" s="78"/>
      <c r="O54" s="80"/>
    </row>
    <row r="55" spans="1:19" x14ac:dyDescent="0.3">
      <c r="A55" s="44">
        <f>ROW()</f>
        <v>55</v>
      </c>
      <c r="B55" s="64" t="s">
        <v>72</v>
      </c>
      <c r="C55" s="58">
        <f>'Detailed Summary'!C55</f>
        <v>85966020.126853734</v>
      </c>
      <c r="D55" s="78">
        <f>'Detailed Summary'!AI55</f>
        <v>5087708.5119560659</v>
      </c>
      <c r="E55" s="79">
        <f t="shared" si="14"/>
        <v>91053728.6388098</v>
      </c>
      <c r="F55" s="78">
        <f>'Detailed Summary'!BW55</f>
        <v>0</v>
      </c>
      <c r="G55" s="80">
        <f t="shared" si="14"/>
        <v>91053728.6388098</v>
      </c>
      <c r="H55" s="107">
        <f>'Detailed Summary'!DJ55</f>
        <v>0</v>
      </c>
      <c r="I55" s="79">
        <f t="shared" si="14"/>
        <v>91053728.6388098</v>
      </c>
      <c r="J55" s="78">
        <f>'Detailed Summary'!EW55</f>
        <v>0</v>
      </c>
      <c r="K55" s="79">
        <f t="shared" si="14"/>
        <v>91053728.6388098</v>
      </c>
      <c r="L55" s="78">
        <f>'Detailed Summary'!GJ55</f>
        <v>0</v>
      </c>
      <c r="M55" s="79">
        <f t="shared" si="14"/>
        <v>91053728.6388098</v>
      </c>
      <c r="N55" s="78"/>
      <c r="O55" s="80"/>
    </row>
    <row r="56" spans="1:19" x14ac:dyDescent="0.3">
      <c r="A56" s="44">
        <f>ROW()</f>
        <v>56</v>
      </c>
      <c r="B56" s="64" t="s">
        <v>73</v>
      </c>
      <c r="C56" s="58">
        <f>'Detailed Summary'!C56</f>
        <v>-14021029.059628665</v>
      </c>
      <c r="D56" s="78">
        <f>'Detailed Summary'!AI56</f>
        <v>3615186.8179126643</v>
      </c>
      <c r="E56" s="79">
        <f t="shared" si="14"/>
        <v>-10405842.241716001</v>
      </c>
      <c r="F56" s="78">
        <f>'Detailed Summary'!BW56</f>
        <v>0</v>
      </c>
      <c r="G56" s="80">
        <f t="shared" si="14"/>
        <v>-10405842.241716001</v>
      </c>
      <c r="H56" s="107">
        <f>'Detailed Summary'!DJ56</f>
        <v>0</v>
      </c>
      <c r="I56" s="79">
        <f t="shared" si="14"/>
        <v>-10405842.241716001</v>
      </c>
      <c r="J56" s="78">
        <f>'Detailed Summary'!EW56</f>
        <v>0</v>
      </c>
      <c r="K56" s="79">
        <f t="shared" si="14"/>
        <v>-10405842.241716001</v>
      </c>
      <c r="L56" s="78">
        <f>'Detailed Summary'!GJ56</f>
        <v>0</v>
      </c>
      <c r="M56" s="79">
        <f t="shared" si="14"/>
        <v>-10405842.241716001</v>
      </c>
      <c r="N56" s="78"/>
      <c r="O56" s="80"/>
    </row>
    <row r="57" spans="1:19" x14ac:dyDescent="0.3">
      <c r="A57" s="44">
        <f>ROW()</f>
        <v>57</v>
      </c>
      <c r="B57" s="64"/>
      <c r="C57" s="14"/>
      <c r="D57" s="90"/>
      <c r="E57" s="16"/>
      <c r="F57" s="90"/>
      <c r="G57" s="91"/>
      <c r="H57" s="92"/>
      <c r="I57" s="16"/>
      <c r="J57" s="90"/>
      <c r="K57" s="16"/>
      <c r="L57" s="90"/>
      <c r="M57" s="16"/>
      <c r="N57" s="90"/>
      <c r="O57" s="91"/>
      <c r="Q57" s="108"/>
      <c r="R57" s="108"/>
      <c r="S57" s="108"/>
    </row>
    <row r="58" spans="1:19" ht="13.5" thickBot="1" x14ac:dyDescent="0.35">
      <c r="A58" s="44">
        <f>ROW()</f>
        <v>58</v>
      </c>
      <c r="B58" s="93" t="s">
        <v>74</v>
      </c>
      <c r="C58" s="94">
        <f>SUM(C51:C57)</f>
        <v>2470296822.411552</v>
      </c>
      <c r="D58" s="95">
        <f t="shared" ref="D58:M58" si="15">SUM(D51:D57)</f>
        <v>-22062173.923917718</v>
      </c>
      <c r="E58" s="96">
        <f t="shared" si="15"/>
        <v>2448234648.4876337</v>
      </c>
      <c r="F58" s="95">
        <f t="shared" si="15"/>
        <v>57699935.824243098</v>
      </c>
      <c r="G58" s="97">
        <f t="shared" si="15"/>
        <v>2505934584.3118763</v>
      </c>
      <c r="H58" s="98">
        <f t="shared" si="15"/>
        <v>100712047.90950438</v>
      </c>
      <c r="I58" s="96">
        <f t="shared" si="15"/>
        <v>2606646632.2213807</v>
      </c>
      <c r="J58" s="95">
        <f t="shared" si="15"/>
        <v>-25807780.780006427</v>
      </c>
      <c r="K58" s="96">
        <f t="shared" si="15"/>
        <v>2580838851.4413743</v>
      </c>
      <c r="L58" s="95">
        <f t="shared" si="15"/>
        <v>86108019.714825258</v>
      </c>
      <c r="M58" s="96">
        <f t="shared" si="15"/>
        <v>2666946871.1561995</v>
      </c>
      <c r="N58" s="95"/>
      <c r="O58" s="97"/>
      <c r="Q58" s="109"/>
      <c r="R58" s="109"/>
      <c r="S58" s="109"/>
    </row>
    <row r="59" spans="1:19" ht="13.5" thickTop="1" x14ac:dyDescent="0.3">
      <c r="A59" s="44">
        <f>ROW()</f>
        <v>59</v>
      </c>
      <c r="B59" s="13"/>
      <c r="C59" s="45"/>
      <c r="D59" s="46"/>
      <c r="E59" s="47"/>
      <c r="F59" s="46"/>
      <c r="G59" s="48"/>
      <c r="H59" s="49"/>
      <c r="I59" s="47"/>
      <c r="J59" s="46"/>
      <c r="K59" s="47"/>
      <c r="L59" s="46"/>
      <c r="M59" s="47"/>
      <c r="N59" s="46"/>
      <c r="O59" s="48"/>
      <c r="Q59" s="110"/>
      <c r="R59" s="110"/>
      <c r="S59" s="110"/>
    </row>
    <row r="60" spans="1:19" x14ac:dyDescent="0.3">
      <c r="A60" s="44">
        <f>ROW()</f>
        <v>60</v>
      </c>
      <c r="B60" s="13" t="s">
        <v>75</v>
      </c>
      <c r="C60" s="99">
        <v>7.1599999999999997E-2</v>
      </c>
      <c r="D60" s="100">
        <f>C60</f>
        <v>7.1599999999999997E-2</v>
      </c>
      <c r="E60" s="101">
        <f t="shared" ref="E60:M60" si="16">D60</f>
        <v>7.1599999999999997E-2</v>
      </c>
      <c r="F60" s="100">
        <f t="shared" si="16"/>
        <v>7.1599999999999997E-2</v>
      </c>
      <c r="G60" s="102">
        <f t="shared" si="16"/>
        <v>7.1599999999999997E-2</v>
      </c>
      <c r="H60" s="103">
        <f t="shared" si="16"/>
        <v>7.1599999999999997E-2</v>
      </c>
      <c r="I60" s="101">
        <f t="shared" si="16"/>
        <v>7.1599999999999997E-2</v>
      </c>
      <c r="J60" s="100">
        <f t="shared" si="16"/>
        <v>7.1599999999999997E-2</v>
      </c>
      <c r="K60" s="101">
        <f t="shared" si="16"/>
        <v>7.1599999999999997E-2</v>
      </c>
      <c r="L60" s="100">
        <v>7.1599999999999997E-2</v>
      </c>
      <c r="M60" s="101">
        <f t="shared" si="16"/>
        <v>7.1599999999999997E-2</v>
      </c>
      <c r="N60" s="100"/>
      <c r="O60" s="102"/>
      <c r="Q60" s="111"/>
      <c r="R60" s="111"/>
      <c r="S60" s="111"/>
    </row>
    <row r="61" spans="1:19" x14ac:dyDescent="0.3">
      <c r="A61" s="44">
        <f>ROW()</f>
        <v>61</v>
      </c>
      <c r="B61" s="13"/>
      <c r="C61" s="99"/>
      <c r="D61" s="100"/>
      <c r="E61" s="101"/>
      <c r="F61" s="100"/>
      <c r="G61" s="102"/>
      <c r="H61" s="103"/>
      <c r="I61" s="101"/>
      <c r="J61" s="100"/>
      <c r="K61" s="101"/>
      <c r="L61" s="100"/>
      <c r="M61" s="101"/>
      <c r="N61" s="100"/>
      <c r="O61" s="102"/>
    </row>
    <row r="62" spans="1:19" x14ac:dyDescent="0.3">
      <c r="A62" s="44">
        <f>ROW()</f>
        <v>62</v>
      </c>
      <c r="B62" s="13" t="s">
        <v>76</v>
      </c>
      <c r="C62" s="112">
        <f>+C47-(C58*C60)</f>
        <v>-27997216.724667251</v>
      </c>
      <c r="D62" s="113">
        <f>+D47-(D58*D60)</f>
        <v>23502381.094778493</v>
      </c>
      <c r="E62" s="60">
        <f>SUM(C62:D62)</f>
        <v>-4494835.6298887581</v>
      </c>
      <c r="F62" s="113">
        <f>+F47-(F58*F60)</f>
        <v>-30862372.581736445</v>
      </c>
      <c r="G62" s="61">
        <f>SUM(E62:F62)</f>
        <v>-35357208.211625203</v>
      </c>
      <c r="H62" s="114">
        <f>+H47-(H58*H60)</f>
        <v>5381677.528285915</v>
      </c>
      <c r="I62" s="60">
        <f>SUM(G62:H62)</f>
        <v>-29975530.68333929</v>
      </c>
      <c r="J62" s="113">
        <f>+J47-(J58*J60)</f>
        <v>-40261344.805205636</v>
      </c>
      <c r="K62" s="60">
        <f>SUM(I62:J62)</f>
        <v>-70236875.488544926</v>
      </c>
      <c r="L62" s="113">
        <f>+L47-(L58*L60)</f>
        <v>-15196358.598628368</v>
      </c>
      <c r="M62" s="60">
        <f>+M47-(M58*M60)</f>
        <v>-85433234.087173015</v>
      </c>
      <c r="N62" s="113"/>
      <c r="O62" s="115"/>
    </row>
    <row r="63" spans="1:19" x14ac:dyDescent="0.3">
      <c r="A63" s="44">
        <f>ROW()</f>
        <v>63</v>
      </c>
      <c r="B63" s="13" t="s">
        <v>77</v>
      </c>
      <c r="C63" s="116">
        <v>0.75480100000000006</v>
      </c>
      <c r="D63" s="117">
        <f>C63</f>
        <v>0.75480100000000006</v>
      </c>
      <c r="E63" s="118">
        <f t="shared" ref="E63:M63" si="17">D63</f>
        <v>0.75480100000000006</v>
      </c>
      <c r="F63" s="117">
        <f t="shared" si="17"/>
        <v>0.75480100000000006</v>
      </c>
      <c r="G63" s="119">
        <f t="shared" si="17"/>
        <v>0.75480100000000006</v>
      </c>
      <c r="H63" s="120">
        <f t="shared" si="17"/>
        <v>0.75480100000000006</v>
      </c>
      <c r="I63" s="118">
        <f t="shared" si="17"/>
        <v>0.75480100000000006</v>
      </c>
      <c r="J63" s="117">
        <f t="shared" si="17"/>
        <v>0.75480100000000006</v>
      </c>
      <c r="K63" s="118">
        <f t="shared" si="17"/>
        <v>0.75480100000000006</v>
      </c>
      <c r="L63" s="117">
        <f t="shared" si="17"/>
        <v>0.75480100000000006</v>
      </c>
      <c r="M63" s="118">
        <f t="shared" si="17"/>
        <v>0.75480100000000006</v>
      </c>
      <c r="N63" s="117"/>
      <c r="O63" s="121"/>
      <c r="Q63" s="122"/>
      <c r="R63" s="122"/>
      <c r="S63" s="122"/>
    </row>
    <row r="64" spans="1:19" x14ac:dyDescent="0.3">
      <c r="A64" s="44">
        <f>ROW()</f>
        <v>64</v>
      </c>
      <c r="B64" s="13"/>
      <c r="C64" s="14"/>
      <c r="D64" s="90"/>
      <c r="E64" s="16"/>
      <c r="F64" s="90"/>
      <c r="G64" s="91"/>
      <c r="H64" s="92"/>
      <c r="I64" s="16"/>
      <c r="J64" s="90"/>
      <c r="K64" s="16"/>
      <c r="L64" s="90"/>
      <c r="M64" s="16"/>
      <c r="N64" s="90"/>
      <c r="O64" s="123"/>
    </row>
    <row r="65" spans="1:19" ht="13.5" thickBot="1" x14ac:dyDescent="0.35">
      <c r="A65" s="44">
        <f>ROW()</f>
        <v>65</v>
      </c>
      <c r="B65" s="124" t="s">
        <v>78</v>
      </c>
      <c r="C65" s="94">
        <f>-C62/C63</f>
        <v>37092182.872925773</v>
      </c>
      <c r="D65" s="95">
        <f t="shared" ref="D65" si="18">-D62/D63</f>
        <v>-31137188.603060264</v>
      </c>
      <c r="E65" s="96">
        <f>SUM(C65:D65)</f>
        <v>5954994.2698655091</v>
      </c>
      <c r="F65" s="95">
        <f t="shared" ref="F65:H65" si="19">-F62/F63</f>
        <v>40888091.803980708</v>
      </c>
      <c r="G65" s="125">
        <f>SUM(E65:F65)</f>
        <v>46843086.073846221</v>
      </c>
      <c r="H65" s="98">
        <f t="shared" si="19"/>
        <v>-7129928.9856345113</v>
      </c>
      <c r="I65" s="126">
        <f>SUM(G65:H65)</f>
        <v>39713157.088211708</v>
      </c>
      <c r="J65" s="95">
        <f t="shared" ref="J65" si="20">-J62/J63</f>
        <v>53340343.753129147</v>
      </c>
      <c r="K65" s="126">
        <f>SUM(I65:J65)</f>
        <v>93053500.841340855</v>
      </c>
      <c r="L65" s="95">
        <f t="shared" ref="L65" si="21">-L62/L63</f>
        <v>20132933.844322369</v>
      </c>
      <c r="M65" s="126">
        <f>-M62/M63</f>
        <v>113186434.68566285</v>
      </c>
      <c r="N65" s="95"/>
      <c r="O65" s="127"/>
    </row>
    <row r="66" spans="1:19" ht="13.5" hidden="1" outlineLevel="1" thickTop="1" x14ac:dyDescent="0.3">
      <c r="A66" s="44"/>
      <c r="B66" s="13"/>
      <c r="C66" s="45"/>
      <c r="D66" s="46"/>
      <c r="E66" s="47"/>
      <c r="F66" s="46"/>
      <c r="G66" s="48"/>
      <c r="H66" s="49"/>
      <c r="I66" s="47"/>
      <c r="J66" s="46"/>
      <c r="K66" s="47"/>
      <c r="L66" s="128"/>
      <c r="M66" s="47"/>
      <c r="N66" s="46"/>
      <c r="O66" s="129"/>
    </row>
    <row r="67" spans="1:19" ht="13.5" hidden="1" outlineLevel="1" thickTop="1" x14ac:dyDescent="0.3">
      <c r="A67" s="44"/>
      <c r="B67" s="13"/>
      <c r="C67" s="45"/>
      <c r="D67" s="46"/>
      <c r="E67" s="47"/>
      <c r="F67" s="46"/>
      <c r="G67" s="61"/>
      <c r="H67" s="49"/>
      <c r="I67" s="60"/>
      <c r="J67" s="46"/>
      <c r="K67" s="60"/>
      <c r="L67" s="46"/>
      <c r="M67" s="60"/>
      <c r="N67" s="46"/>
      <c r="O67" s="115"/>
    </row>
    <row r="68" spans="1:19" ht="13.5" hidden="1" outlineLevel="1" thickTop="1" x14ac:dyDescent="0.3">
      <c r="A68" s="44"/>
      <c r="B68" s="13"/>
      <c r="C68" s="45"/>
      <c r="D68" s="46"/>
      <c r="E68" s="47"/>
      <c r="F68" s="46"/>
      <c r="G68" s="91"/>
      <c r="H68" s="49"/>
      <c r="I68" s="16"/>
      <c r="J68" s="46"/>
      <c r="K68" s="16"/>
      <c r="L68" s="46"/>
      <c r="M68" s="16"/>
      <c r="N68" s="46"/>
      <c r="O68" s="123"/>
      <c r="Q68" s="108"/>
      <c r="R68" s="108"/>
      <c r="S68" s="108"/>
    </row>
    <row r="69" spans="1:19" ht="14" hidden="1" outlineLevel="1" thickTop="1" thickBot="1" x14ac:dyDescent="0.35">
      <c r="A69" s="44"/>
      <c r="B69" s="13"/>
      <c r="C69" s="45"/>
      <c r="D69" s="46"/>
      <c r="E69" s="47"/>
      <c r="F69" s="46"/>
      <c r="G69" s="97"/>
      <c r="H69" s="49"/>
      <c r="I69" s="96"/>
      <c r="J69" s="130"/>
      <c r="K69" s="96"/>
      <c r="L69" s="46"/>
      <c r="M69" s="96"/>
      <c r="N69" s="46"/>
      <c r="O69" s="131"/>
      <c r="Q69" s="109"/>
      <c r="R69" s="109"/>
      <c r="S69" s="109"/>
    </row>
    <row r="70" spans="1:19" ht="13.5" collapsed="1" thickTop="1" x14ac:dyDescent="0.3">
      <c r="A70" s="44">
        <f>ROW()</f>
        <v>70</v>
      </c>
      <c r="B70" s="13"/>
      <c r="C70" s="45"/>
      <c r="D70" s="46"/>
      <c r="E70" s="47"/>
      <c r="F70" s="46"/>
      <c r="G70" s="125"/>
      <c r="H70" s="49"/>
      <c r="I70" s="126"/>
      <c r="J70" s="132"/>
      <c r="K70" s="126"/>
      <c r="L70" s="133"/>
      <c r="M70" s="126"/>
      <c r="N70" s="133"/>
      <c r="O70" s="127"/>
    </row>
    <row r="71" spans="1:19" x14ac:dyDescent="0.3">
      <c r="A71" s="44">
        <f>ROW()</f>
        <v>71</v>
      </c>
      <c r="B71" s="13" t="s">
        <v>79</v>
      </c>
      <c r="C71" s="45"/>
      <c r="D71" s="46"/>
      <c r="E71" s="47"/>
      <c r="F71" s="46"/>
      <c r="G71" s="126"/>
      <c r="H71" s="49"/>
      <c r="I71" s="126"/>
      <c r="J71" s="134" t="s">
        <v>80</v>
      </c>
      <c r="K71" s="126">
        <f>K65</f>
        <v>93053500.841340855</v>
      </c>
      <c r="L71" s="135" t="s">
        <v>81</v>
      </c>
      <c r="M71" s="126">
        <f>M65-K65</f>
        <v>20132933.844321996</v>
      </c>
      <c r="N71" s="136" t="s">
        <v>82</v>
      </c>
      <c r="O71" s="127"/>
    </row>
    <row r="72" spans="1:19" x14ac:dyDescent="0.3">
      <c r="A72" s="44">
        <f>ROW()</f>
        <v>72</v>
      </c>
      <c r="B72" s="13"/>
      <c r="C72" s="45"/>
      <c r="D72" s="46"/>
      <c r="E72" s="47"/>
      <c r="F72" s="46"/>
      <c r="G72" s="125"/>
      <c r="H72" s="49"/>
      <c r="I72" s="126"/>
      <c r="J72" s="134"/>
      <c r="K72" s="126"/>
      <c r="L72" s="135"/>
      <c r="M72" s="126"/>
      <c r="N72" s="136"/>
      <c r="O72" s="127"/>
    </row>
    <row r="73" spans="1:19" x14ac:dyDescent="0.3">
      <c r="A73" s="44">
        <f>ROW()</f>
        <v>73</v>
      </c>
      <c r="B73" s="13" t="s">
        <v>83</v>
      </c>
      <c r="C73" s="45"/>
      <c r="D73" s="46"/>
      <c r="E73" s="47"/>
      <c r="F73" s="46"/>
      <c r="G73" s="126"/>
      <c r="H73" s="49"/>
      <c r="I73" s="126"/>
      <c r="J73" s="134"/>
      <c r="K73" s="126">
        <f>G65</f>
        <v>46843086.073846221</v>
      </c>
      <c r="L73" s="135"/>
      <c r="M73" s="126"/>
      <c r="N73" s="137"/>
      <c r="O73" s="138"/>
    </row>
    <row r="74" spans="1:19" x14ac:dyDescent="0.3">
      <c r="A74" s="44">
        <f>ROW()</f>
        <v>74</v>
      </c>
      <c r="B74" s="13" t="s">
        <v>84</v>
      </c>
      <c r="C74" s="45"/>
      <c r="D74" s="46"/>
      <c r="E74" s="47"/>
      <c r="F74" s="46"/>
      <c r="G74" s="126"/>
      <c r="H74" s="49"/>
      <c r="I74" s="126"/>
      <c r="J74" s="134"/>
      <c r="K74" s="79">
        <f>K65-K73-K75</f>
        <v>716876.11746409535</v>
      </c>
      <c r="L74" s="139"/>
      <c r="M74" s="140">
        <f>M76-M75</f>
        <v>-27190888.37768957</v>
      </c>
      <c r="N74" s="141"/>
      <c r="O74" s="140">
        <f>O76-O75</f>
        <v>0</v>
      </c>
    </row>
    <row r="75" spans="1:19" x14ac:dyDescent="0.3">
      <c r="A75" s="44">
        <f>ROW()</f>
        <v>75</v>
      </c>
      <c r="B75" s="13" t="s">
        <v>85</v>
      </c>
      <c r="C75" s="45"/>
      <c r="D75" s="46"/>
      <c r="E75" s="47"/>
      <c r="F75" s="46"/>
      <c r="G75" s="126"/>
      <c r="H75" s="49"/>
      <c r="I75" s="126"/>
      <c r="J75" s="134"/>
      <c r="K75" s="82">
        <v>45493538.650030538</v>
      </c>
      <c r="L75" s="142"/>
      <c r="M75" s="82">
        <v>47323822.222011566</v>
      </c>
      <c r="N75" s="143"/>
      <c r="O75" s="144">
        <v>0</v>
      </c>
    </row>
    <row r="76" spans="1:19" x14ac:dyDescent="0.3">
      <c r="A76" s="44">
        <f>ROW()</f>
        <v>76</v>
      </c>
      <c r="B76" s="124" t="s">
        <v>86</v>
      </c>
      <c r="C76" s="45"/>
      <c r="D76" s="46"/>
      <c r="E76" s="47"/>
      <c r="F76" s="46"/>
      <c r="G76" s="126"/>
      <c r="H76" s="49"/>
      <c r="I76" s="126"/>
      <c r="J76" s="134"/>
      <c r="K76" s="145">
        <f>K71</f>
        <v>93053500.841340855</v>
      </c>
      <c r="L76" s="135"/>
      <c r="M76" s="145">
        <f>M71</f>
        <v>20132933.844321996</v>
      </c>
      <c r="N76" s="136"/>
      <c r="O76" s="146">
        <f>O71</f>
        <v>0</v>
      </c>
    </row>
    <row r="77" spans="1:19" x14ac:dyDescent="0.3">
      <c r="A77" s="44">
        <f>ROW()</f>
        <v>77</v>
      </c>
      <c r="B77" s="13"/>
      <c r="C77" s="45"/>
      <c r="D77" s="46"/>
      <c r="E77" s="47"/>
      <c r="F77" s="46"/>
      <c r="G77" s="147"/>
      <c r="H77" s="49"/>
      <c r="I77" s="126"/>
      <c r="J77" s="134"/>
      <c r="K77" s="126"/>
      <c r="L77" s="135"/>
      <c r="M77" s="126"/>
      <c r="N77" s="136"/>
      <c r="O77" s="127"/>
    </row>
    <row r="78" spans="1:19" x14ac:dyDescent="0.3">
      <c r="A78" s="44">
        <f>ROW()</f>
        <v>78</v>
      </c>
      <c r="B78" s="13" t="s">
        <v>87</v>
      </c>
      <c r="C78" s="45"/>
      <c r="D78" s="46"/>
      <c r="E78" s="47"/>
      <c r="F78" s="46"/>
      <c r="G78" s="147"/>
      <c r="H78" s="49"/>
      <c r="I78" s="126"/>
      <c r="J78" s="134"/>
      <c r="K78" s="126">
        <v>-22490173.111519996</v>
      </c>
      <c r="L78" s="135"/>
      <c r="M78" s="126">
        <v>-1351282</v>
      </c>
      <c r="N78" s="136"/>
      <c r="O78" s="127">
        <v>0</v>
      </c>
    </row>
    <row r="79" spans="1:19" x14ac:dyDescent="0.3">
      <c r="A79" s="44">
        <f>ROW()</f>
        <v>79</v>
      </c>
      <c r="B79" s="13"/>
      <c r="C79" s="45"/>
      <c r="D79" s="46"/>
      <c r="E79" s="47"/>
      <c r="F79" s="46"/>
      <c r="G79" s="147"/>
      <c r="H79" s="49"/>
      <c r="I79" s="126"/>
      <c r="J79" s="134"/>
      <c r="K79" s="145"/>
      <c r="L79" s="135"/>
      <c r="M79" s="145"/>
      <c r="N79" s="136"/>
      <c r="O79" s="146"/>
    </row>
    <row r="80" spans="1:19" ht="13.5" thickBot="1" x14ac:dyDescent="0.35">
      <c r="A80" s="44">
        <f>ROW()</f>
        <v>80</v>
      </c>
      <c r="B80" s="13" t="s">
        <v>88</v>
      </c>
      <c r="C80" s="45"/>
      <c r="D80" s="46"/>
      <c r="E80" s="47"/>
      <c r="F80" s="46"/>
      <c r="G80" s="147"/>
      <c r="H80" s="49"/>
      <c r="I80" s="126"/>
      <c r="J80" s="134"/>
      <c r="K80" s="96">
        <f>SUM(K76:K79)</f>
        <v>70563327.729820862</v>
      </c>
      <c r="L80" s="135"/>
      <c r="M80" s="96">
        <f>SUM(M76:M79)</f>
        <v>18781651.844321996</v>
      </c>
      <c r="N80" s="136"/>
      <c r="O80" s="131">
        <f>SUM(O76:O79)</f>
        <v>0</v>
      </c>
    </row>
    <row r="81" spans="1:16" ht="13.5" thickTop="1" x14ac:dyDescent="0.3">
      <c r="A81" s="148">
        <f>ROW()</f>
        <v>81</v>
      </c>
      <c r="B81" s="149"/>
      <c r="C81" s="150"/>
      <c r="D81" s="151"/>
      <c r="E81" s="152"/>
      <c r="F81" s="151"/>
      <c r="G81" s="153"/>
      <c r="H81" s="154"/>
      <c r="I81" s="152"/>
      <c r="J81" s="155"/>
      <c r="K81" s="156"/>
      <c r="L81" s="157"/>
      <c r="M81" s="156"/>
      <c r="N81" s="157"/>
      <c r="O81" s="158"/>
    </row>
    <row r="82" spans="1:16" x14ac:dyDescent="0.3">
      <c r="A82" s="159"/>
    </row>
    <row r="83" spans="1:16" x14ac:dyDescent="0.3">
      <c r="K83" s="160"/>
      <c r="L83" s="160"/>
      <c r="M83" s="160"/>
      <c r="N83" s="160"/>
      <c r="O83" s="160"/>
    </row>
    <row r="84" spans="1:16" x14ac:dyDescent="0.3">
      <c r="K84" s="160"/>
      <c r="L84" s="160"/>
      <c r="M84" s="160"/>
      <c r="N84" s="160"/>
      <c r="O84" s="160"/>
    </row>
    <row r="85" spans="1:16" ht="14.5" x14ac:dyDescent="0.35">
      <c r="B85"/>
      <c r="C85"/>
      <c r="D85"/>
      <c r="E85"/>
      <c r="F85"/>
      <c r="G85"/>
      <c r="H85"/>
      <c r="I85"/>
      <c r="J85"/>
      <c r="K85" s="161"/>
      <c r="L85" s="161"/>
      <c r="M85" s="161"/>
      <c r="N85" s="161"/>
      <c r="O85" s="161"/>
      <c r="P85"/>
    </row>
    <row r="86" spans="1:16" ht="14.5" x14ac:dyDescent="0.35">
      <c r="B86"/>
      <c r="C86"/>
      <c r="D86"/>
      <c r="E86"/>
      <c r="F86"/>
      <c r="G86"/>
      <c r="H86"/>
      <c r="I86"/>
      <c r="J86"/>
      <c r="K86" s="161"/>
      <c r="L86" s="161"/>
      <c r="M86" s="161"/>
      <c r="N86" s="161"/>
      <c r="O86" s="161"/>
      <c r="P86"/>
    </row>
    <row r="87" spans="1:16" ht="14.5" x14ac:dyDescent="0.35">
      <c r="B87"/>
      <c r="C87"/>
      <c r="D87"/>
      <c r="E87"/>
      <c r="F87"/>
      <c r="G87"/>
      <c r="H87"/>
      <c r="I87"/>
      <c r="J87"/>
      <c r="K87" s="161"/>
      <c r="L87" s="161"/>
      <c r="M87" s="161"/>
      <c r="N87" s="161"/>
      <c r="O87" s="161"/>
      <c r="P87"/>
    </row>
    <row r="88" spans="1:16" ht="14.5" x14ac:dyDescent="0.35">
      <c r="B88"/>
      <c r="C88"/>
      <c r="D88"/>
      <c r="E88"/>
      <c r="F88"/>
      <c r="G88"/>
      <c r="H88"/>
      <c r="I88"/>
      <c r="J88"/>
      <c r="K88" s="161"/>
      <c r="L88" s="161"/>
      <c r="M88" s="161"/>
      <c r="N88" s="161"/>
      <c r="O88" s="161"/>
      <c r="P88"/>
    </row>
    <row r="89" spans="1:16" ht="14.5" x14ac:dyDescent="0.35">
      <c r="B89"/>
      <c r="C89"/>
      <c r="D89"/>
      <c r="E89"/>
      <c r="F89"/>
      <c r="G89"/>
      <c r="H89"/>
      <c r="I89"/>
      <c r="J89"/>
      <c r="K89" s="161"/>
      <c r="L89" s="161"/>
      <c r="M89" s="161"/>
      <c r="N89" s="161"/>
      <c r="O89" s="161"/>
      <c r="P89"/>
    </row>
    <row r="90" spans="1:16" ht="14.5" x14ac:dyDescent="0.35">
      <c r="B90"/>
      <c r="C90"/>
      <c r="D90"/>
      <c r="E90"/>
      <c r="F90"/>
      <c r="G90"/>
      <c r="H90"/>
      <c r="I90"/>
      <c r="J90"/>
      <c r="K90" s="161"/>
      <c r="L90" s="161"/>
      <c r="M90" s="161"/>
      <c r="N90" s="161"/>
      <c r="O90" s="161"/>
      <c r="P90"/>
    </row>
    <row r="91" spans="1:16" ht="14.5" x14ac:dyDescent="0.35">
      <c r="B91"/>
      <c r="C91"/>
      <c r="D91"/>
      <c r="E91"/>
      <c r="F91"/>
      <c r="G91"/>
      <c r="H91"/>
      <c r="I91"/>
      <c r="J91"/>
      <c r="K91" s="161"/>
      <c r="L91" s="161"/>
      <c r="M91" s="161"/>
      <c r="N91" s="161"/>
      <c r="O91" s="161"/>
      <c r="P91"/>
    </row>
    <row r="92" spans="1:16" ht="14.5" x14ac:dyDescent="0.3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s="5" customFormat="1" ht="14.5" x14ac:dyDescent="0.35">
      <c r="A93" s="2"/>
      <c r="B93"/>
      <c r="C93"/>
      <c r="D93"/>
      <c r="E93"/>
      <c r="F93"/>
      <c r="G93"/>
      <c r="H93"/>
      <c r="I93"/>
      <c r="J93"/>
      <c r="K93" s="162"/>
      <c r="L93"/>
      <c r="M93" s="162"/>
      <c r="N93"/>
      <c r="O93" s="162"/>
      <c r="P93"/>
    </row>
    <row r="94" spans="1:16" s="5" customFormat="1" ht="14.5" x14ac:dyDescent="0.35">
      <c r="A94" s="2"/>
      <c r="B94"/>
      <c r="C94"/>
      <c r="D94"/>
      <c r="E94"/>
      <c r="F94"/>
      <c r="G94"/>
      <c r="H94"/>
      <c r="I94"/>
      <c r="J94"/>
      <c r="K94" s="162"/>
      <c r="L94"/>
      <c r="M94" s="162"/>
      <c r="N94"/>
      <c r="O94" s="162"/>
      <c r="P94"/>
    </row>
    <row r="95" spans="1:16" s="5" customFormat="1" ht="14.5" x14ac:dyDescent="0.35">
      <c r="A95" s="2"/>
      <c r="B95"/>
      <c r="C95"/>
      <c r="D95"/>
      <c r="E95"/>
      <c r="F95"/>
      <c r="G95"/>
      <c r="H95"/>
      <c r="I95"/>
      <c r="J95"/>
      <c r="K95" s="162"/>
      <c r="L95"/>
      <c r="M95" s="162"/>
      <c r="N95"/>
      <c r="O95" s="162"/>
      <c r="P95"/>
    </row>
    <row r="96" spans="1:16" s="5" customFormat="1" ht="14.5" x14ac:dyDescent="0.35">
      <c r="A96" s="2"/>
      <c r="B96"/>
      <c r="C96"/>
      <c r="D96"/>
      <c r="E96"/>
      <c r="F96"/>
      <c r="G96"/>
      <c r="H96"/>
      <c r="I96"/>
      <c r="J96"/>
      <c r="K96" s="162"/>
      <c r="L96"/>
      <c r="M96" s="162"/>
      <c r="N96"/>
      <c r="O96" s="162"/>
      <c r="P96"/>
    </row>
    <row r="97" spans="1:16" s="5" customFormat="1" ht="14.5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162"/>
      <c r="L97" s="2"/>
      <c r="M97" s="162"/>
      <c r="N97" s="2"/>
      <c r="O97" s="162"/>
      <c r="P97" s="2"/>
    </row>
    <row r="98" spans="1:16" s="5" customFormat="1" ht="14.5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162"/>
      <c r="L98" s="2"/>
      <c r="M98" s="162"/>
      <c r="N98" s="2"/>
      <c r="O98" s="162"/>
      <c r="P98" s="2"/>
    </row>
    <row r="99" spans="1:16" s="5" customFormat="1" ht="14.5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162"/>
      <c r="L99" s="2"/>
      <c r="M99" s="162"/>
      <c r="N99" s="2"/>
      <c r="O99" s="162"/>
      <c r="P99" s="2"/>
    </row>
    <row r="100" spans="1:16" s="5" customFormat="1" ht="14.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62"/>
      <c r="L100" s="2"/>
      <c r="M100" s="162"/>
      <c r="N100" s="2"/>
      <c r="O100" s="162"/>
      <c r="P100" s="2"/>
    </row>
    <row r="101" spans="1:16" s="5" customFormat="1" ht="14.5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62"/>
      <c r="L101" s="2"/>
      <c r="M101" s="162"/>
      <c r="N101" s="2"/>
      <c r="O101" s="162"/>
      <c r="P101" s="2"/>
    </row>
    <row r="102" spans="1:16" s="5" customFormat="1" ht="14.5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62"/>
      <c r="L102" s="2"/>
      <c r="M102" s="162"/>
      <c r="N102" s="2"/>
      <c r="O102" s="162"/>
      <c r="P102" s="2"/>
    </row>
  </sheetData>
  <printOptions horizontalCentered="1"/>
  <pageMargins left="0.2" right="0.2" top="0.5" bottom="0.5" header="0.3" footer="0.3"/>
  <pageSetup scale="5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A172"/>
  <sheetViews>
    <sheetView view="pageBreakPreview" zoomScale="60" zoomScaleNormal="85" workbookViewId="0">
      <pane xSplit="2" ySplit="10" topLeftCell="G11" activePane="bottomRight" state="frozen"/>
      <selection activeCell="K85" sqref="K85"/>
      <selection pane="topRight" activeCell="K85" sqref="K85"/>
      <selection pane="bottomLeft" activeCell="K85" sqref="K85"/>
      <selection pane="bottomRight" activeCell="S44" sqref="S44"/>
    </sheetView>
  </sheetViews>
  <sheetFormatPr defaultColWidth="9.26953125" defaultRowHeight="13" outlineLevelCol="2" x14ac:dyDescent="0.3"/>
  <cols>
    <col min="1" max="1" width="4.54296875" style="164" bestFit="1" customWidth="1"/>
    <col min="2" max="2" width="47.81640625" style="164" customWidth="1"/>
    <col min="3" max="3" width="17.26953125" style="164" customWidth="1"/>
    <col min="4" max="4" width="20.26953125" style="164" customWidth="1"/>
    <col min="5" max="5" width="16.7265625" style="164" customWidth="1"/>
    <col min="6" max="6" width="17" style="164" customWidth="1"/>
    <col min="7" max="7" width="14.26953125" style="164" customWidth="1"/>
    <col min="8" max="8" width="15.453125" style="164" customWidth="1"/>
    <col min="9" max="9" width="15.26953125" style="164" customWidth="1"/>
    <col min="10" max="10" width="13.81640625" style="164" customWidth="1"/>
    <col min="11" max="11" width="16.1796875" style="164" customWidth="1"/>
    <col min="12" max="21" width="15.26953125" style="164" customWidth="1"/>
    <col min="22" max="22" width="16" style="164" customWidth="1"/>
    <col min="23" max="23" width="15.26953125" style="164" customWidth="1"/>
    <col min="24" max="32" width="16.7265625" style="164" customWidth="1"/>
    <col min="33" max="33" width="15.26953125" style="164" customWidth="1"/>
    <col min="34" max="34" width="16.7265625" style="164" customWidth="1"/>
    <col min="35" max="35" width="16.26953125" style="164" bestFit="1" customWidth="1"/>
    <col min="36" max="36" width="17.26953125" style="164" customWidth="1"/>
    <col min="37" max="38" width="15.26953125" style="164" customWidth="1"/>
    <col min="39" max="39" width="18" style="164" bestFit="1" customWidth="1"/>
    <col min="40" max="49" width="15.26953125" style="164" customWidth="1"/>
    <col min="50" max="50" width="16" style="164" customWidth="1"/>
    <col min="51" max="51" width="17.81640625" style="164" customWidth="1"/>
    <col min="52" max="58" width="15.26953125" style="164" customWidth="1"/>
    <col min="59" max="59" width="13.81640625" style="164" customWidth="1"/>
    <col min="60" max="60" width="17.453125" style="164" customWidth="1"/>
    <col min="61" max="61" width="20.81640625" style="164" customWidth="1"/>
    <col min="62" max="66" width="15.26953125" style="164" customWidth="1"/>
    <col min="67" max="67" width="17.26953125" style="164" customWidth="1"/>
    <col min="68" max="68" width="17.7265625" style="164" customWidth="1"/>
    <col min="69" max="74" width="15.26953125" style="164" customWidth="1"/>
    <col min="75" max="75" width="16.26953125" style="164" bestFit="1" customWidth="1"/>
    <col min="76" max="76" width="17.26953125" style="164" bestFit="1" customWidth="1"/>
    <col min="77" max="77" width="16.7265625" style="164" customWidth="1"/>
    <col min="78" max="106" width="15.26953125" style="164" customWidth="1"/>
    <col min="107" max="107" width="18.54296875" style="164" customWidth="1"/>
    <col min="108" max="108" width="17" style="164" customWidth="1"/>
    <col min="109" max="109" width="16.453125" style="164" customWidth="1"/>
    <col min="110" max="110" width="19.453125" style="164" customWidth="1"/>
    <col min="111" max="113" width="15.26953125" style="164" customWidth="1"/>
    <col min="114" max="114" width="20" style="164" customWidth="1"/>
    <col min="115" max="115" width="17.26953125" style="164" bestFit="1" customWidth="1"/>
    <col min="116" max="116" width="17.1796875" style="164" customWidth="1"/>
    <col min="117" max="136" width="15.26953125" style="164" customWidth="1"/>
    <col min="137" max="137" width="17.1796875" style="164" customWidth="1"/>
    <col min="138" max="138" width="15.26953125" style="164" customWidth="1"/>
    <col min="139" max="139" width="17.1796875" style="164" customWidth="1"/>
    <col min="140" max="140" width="15.26953125" style="164" customWidth="1"/>
    <col min="141" max="141" width="17.7265625" style="164" bestFit="1" customWidth="1"/>
    <col min="142" max="145" width="15.26953125" style="164" customWidth="1"/>
    <col min="146" max="146" width="17.26953125" style="164" customWidth="1"/>
    <col min="147" max="147" width="17.7265625" style="164" bestFit="1" customWidth="1"/>
    <col min="148" max="152" width="15.26953125" style="164" customWidth="1"/>
    <col min="153" max="153" width="16.26953125" style="164" bestFit="1" customWidth="1"/>
    <col min="154" max="154" width="17.26953125" style="164" bestFit="1" customWidth="1"/>
    <col min="155" max="155" width="17.81640625" style="164" customWidth="1"/>
    <col min="156" max="158" width="15.26953125" style="164" customWidth="1"/>
    <col min="159" max="159" width="16" style="164" bestFit="1" customWidth="1"/>
    <col min="160" max="175" width="15.26953125" style="164" customWidth="1"/>
    <col min="176" max="176" width="17.7265625" style="164" customWidth="1"/>
    <col min="177" max="177" width="15.26953125" style="164" customWidth="1"/>
    <col min="178" max="178" width="16.7265625" style="164" customWidth="1"/>
    <col min="179" max="184" width="15.26953125" style="164" customWidth="1"/>
    <col min="185" max="185" width="19.54296875" style="164" customWidth="1"/>
    <col min="186" max="186" width="17.7265625" style="164" customWidth="1"/>
    <col min="187" max="187" width="15.26953125" style="164" customWidth="1"/>
    <col min="188" max="188" width="20.54296875" style="164" customWidth="1"/>
    <col min="189" max="190" width="15.26953125" style="164" customWidth="1"/>
    <col min="191" max="191" width="18.81640625" style="164" customWidth="1"/>
    <col min="192" max="192" width="23.54296875" style="164" customWidth="1"/>
    <col min="193" max="193" width="23.7265625" style="164" customWidth="1"/>
    <col min="194" max="194" width="15.26953125" style="164" hidden="1" customWidth="1" outlineLevel="1"/>
    <col min="195" max="196" width="15.26953125" style="164" hidden="1" customWidth="1" outlineLevel="2"/>
    <col min="197" max="197" width="15.26953125" style="164" hidden="1" customWidth="1" outlineLevel="1" collapsed="1"/>
    <col min="198" max="198" width="15.26953125" style="164" hidden="1" customWidth="1" outlineLevel="1"/>
    <col min="199" max="203" width="15.26953125" style="164" hidden="1" customWidth="1" outlineLevel="2"/>
    <col min="204" max="204" width="15.26953125" style="164" hidden="1" customWidth="1" outlineLevel="1" collapsed="1"/>
    <col min="205" max="214" width="15.26953125" style="164" hidden="1" customWidth="1" outlineLevel="2"/>
    <col min="215" max="215" width="15.26953125" style="164" hidden="1" customWidth="1" outlineLevel="1" collapsed="1"/>
    <col min="216" max="216" width="16.26953125" style="164" hidden="1" customWidth="1" outlineLevel="2"/>
    <col min="217" max="217" width="15.26953125" style="164" hidden="1" customWidth="1" outlineLevel="1" collapsed="1"/>
    <col min="218" max="220" width="15.26953125" style="164" hidden="1" customWidth="1" outlineLevel="1"/>
    <col min="221" max="221" width="15.26953125" style="164" hidden="1" customWidth="1" outlineLevel="2"/>
    <col min="222" max="222" width="15.26953125" style="164" hidden="1" customWidth="1" outlineLevel="1" collapsed="1"/>
    <col min="223" max="223" width="15.26953125" style="164" hidden="1" customWidth="1" outlineLevel="1"/>
    <col min="224" max="224" width="18.26953125" style="164" hidden="1" customWidth="1" outlineLevel="1"/>
    <col min="225" max="228" width="15.26953125" style="164" hidden="1" customWidth="1" outlineLevel="1"/>
    <col min="229" max="229" width="15.26953125" style="164" hidden="1" customWidth="1" outlineLevel="2"/>
    <col min="230" max="230" width="15.26953125" style="164" hidden="1" customWidth="1" outlineLevel="1" collapsed="1"/>
    <col min="231" max="231" width="16.26953125" style="164" hidden="1" customWidth="1" outlineLevel="1"/>
    <col min="232" max="232" width="17.26953125" style="164" hidden="1" customWidth="1" outlineLevel="1"/>
    <col min="233" max="233" width="9.26953125" style="164" collapsed="1"/>
    <col min="234" max="234" width="13.54296875" style="164" bestFit="1" customWidth="1"/>
    <col min="235" max="16384" width="9.26953125" style="164"/>
  </cols>
  <sheetData>
    <row r="1" spans="1:235" ht="14.5" x14ac:dyDescent="0.35">
      <c r="A1" s="163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  <c r="CS1" s="165"/>
      <c r="CT1" s="165"/>
      <c r="CU1" s="165"/>
      <c r="CV1" s="165"/>
      <c r="CW1" s="165"/>
      <c r="CX1" s="165"/>
      <c r="CY1" s="165"/>
      <c r="CZ1" s="165"/>
      <c r="DA1" s="165"/>
      <c r="DB1" s="165"/>
      <c r="DC1" s="165"/>
      <c r="DD1" s="165"/>
      <c r="DE1" s="165"/>
      <c r="DF1" s="165"/>
      <c r="DG1" s="165"/>
      <c r="DH1" s="165"/>
      <c r="DI1" s="165"/>
      <c r="DJ1" s="165"/>
      <c r="DK1" s="165"/>
      <c r="DL1" s="165"/>
      <c r="DM1" s="165"/>
      <c r="DN1" s="165"/>
      <c r="DO1" s="165"/>
      <c r="DP1" s="165"/>
      <c r="DQ1" s="165"/>
      <c r="DR1" s="165"/>
      <c r="DS1" s="165"/>
      <c r="DT1" s="165"/>
      <c r="DU1" s="165"/>
      <c r="DV1" s="165"/>
      <c r="DW1" s="165"/>
      <c r="DX1" s="165"/>
      <c r="DY1" s="165"/>
      <c r="DZ1" s="165"/>
      <c r="EA1" s="165"/>
      <c r="EB1" s="165"/>
      <c r="EC1" s="165"/>
      <c r="ED1" s="165"/>
      <c r="EE1" s="165"/>
      <c r="EF1" s="165"/>
      <c r="EG1" s="165"/>
      <c r="EH1" s="165"/>
      <c r="EI1" s="165"/>
      <c r="EJ1" s="165"/>
      <c r="EK1" s="165"/>
      <c r="EL1" s="165"/>
      <c r="EM1" s="165"/>
      <c r="EN1" s="165"/>
      <c r="EO1" s="165"/>
      <c r="EP1" s="165"/>
      <c r="EQ1" s="165"/>
      <c r="ER1" s="165"/>
      <c r="ES1" s="165"/>
      <c r="ET1" s="165"/>
      <c r="EU1" s="165"/>
      <c r="EV1" s="165"/>
      <c r="EW1" s="165"/>
      <c r="EX1" s="165"/>
      <c r="EY1" s="165"/>
      <c r="EZ1" s="165"/>
      <c r="FA1" s="165"/>
      <c r="FB1" s="165"/>
      <c r="FC1" s="165"/>
      <c r="FD1" s="165"/>
      <c r="FE1" s="165"/>
      <c r="FF1" s="165"/>
      <c r="FG1" s="165"/>
      <c r="FH1" s="165"/>
      <c r="FI1" s="165"/>
      <c r="FJ1" s="165"/>
      <c r="FK1" s="165"/>
      <c r="FL1" s="165"/>
      <c r="FM1" s="165"/>
      <c r="FN1" s="165"/>
      <c r="FO1" s="165"/>
      <c r="FP1" s="165"/>
      <c r="FQ1" s="165"/>
      <c r="FR1" s="165"/>
      <c r="FS1" s="165"/>
      <c r="FT1" s="165"/>
      <c r="FU1" s="165"/>
      <c r="FV1" s="165"/>
      <c r="FW1" s="165"/>
      <c r="FX1" s="165"/>
      <c r="FY1" s="165"/>
      <c r="FZ1" s="165"/>
      <c r="GA1" s="165"/>
      <c r="GB1" s="165"/>
      <c r="GC1" s="165"/>
      <c r="GD1" s="165"/>
      <c r="GE1" s="165"/>
      <c r="GF1" s="165"/>
      <c r="GG1" s="165"/>
      <c r="GH1" s="165"/>
      <c r="GI1" s="165"/>
      <c r="GJ1" s="165"/>
      <c r="GK1" s="165"/>
      <c r="GL1" s="165"/>
      <c r="GM1" s="166"/>
      <c r="GN1" s="166"/>
      <c r="GO1" s="165"/>
      <c r="GP1" s="165"/>
      <c r="GQ1" s="166"/>
      <c r="GR1" s="166"/>
      <c r="GS1" s="166"/>
      <c r="GT1" s="166"/>
      <c r="GU1" s="166"/>
      <c r="GV1" s="165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5"/>
      <c r="HH1" s="166"/>
      <c r="HI1" s="165"/>
      <c r="HJ1" s="165"/>
      <c r="HK1" s="165"/>
      <c r="HL1" s="165"/>
      <c r="HM1" s="166"/>
      <c r="HN1" s="165"/>
      <c r="HO1" s="165"/>
      <c r="HP1" s="165"/>
      <c r="HQ1" s="165"/>
      <c r="HR1" s="165"/>
      <c r="HS1" s="165"/>
      <c r="HT1" s="165"/>
      <c r="HU1" s="166"/>
      <c r="HV1" s="165"/>
      <c r="HW1" s="165"/>
      <c r="HX1" s="165"/>
      <c r="HZ1" s="167"/>
    </row>
    <row r="2" spans="1:235" ht="14.5" x14ac:dyDescent="0.35">
      <c r="A2" s="163" t="s">
        <v>1</v>
      </c>
      <c r="J2" s="3" t="s">
        <v>388</v>
      </c>
      <c r="K2" s="4"/>
      <c r="S2" s="3" t="s">
        <v>397</v>
      </c>
      <c r="T2" s="4"/>
      <c r="AB2" s="3" t="s">
        <v>398</v>
      </c>
      <c r="AC2" s="4"/>
      <c r="AK2" s="3" t="s">
        <v>399</v>
      </c>
      <c r="AL2" s="4"/>
      <c r="AT2" s="3" t="s">
        <v>400</v>
      </c>
      <c r="AU2" s="4"/>
      <c r="BC2" s="3" t="s">
        <v>401</v>
      </c>
      <c r="BD2" s="4"/>
      <c r="BL2" s="3" t="s">
        <v>402</v>
      </c>
      <c r="BM2" s="4"/>
      <c r="BU2" s="3" t="s">
        <v>403</v>
      </c>
      <c r="BV2" s="4"/>
      <c r="CD2" s="3" t="s">
        <v>404</v>
      </c>
      <c r="CE2" s="4"/>
      <c r="CM2" s="3" t="s">
        <v>405</v>
      </c>
      <c r="CN2" s="4"/>
      <c r="CV2" s="3" t="s">
        <v>406</v>
      </c>
      <c r="CW2" s="4"/>
      <c r="DE2" s="3" t="s">
        <v>407</v>
      </c>
      <c r="DF2" s="4"/>
      <c r="DN2" s="3" t="s">
        <v>408</v>
      </c>
      <c r="DO2" s="4"/>
      <c r="DW2" s="3" t="s">
        <v>409</v>
      </c>
      <c r="DX2" s="4"/>
      <c r="EF2" s="3" t="s">
        <v>389</v>
      </c>
      <c r="EG2" s="4"/>
      <c r="EO2" s="3" t="s">
        <v>390</v>
      </c>
      <c r="EP2" s="4"/>
      <c r="EX2" s="3" t="s">
        <v>391</v>
      </c>
      <c r="EY2" s="4"/>
      <c r="FG2" s="3" t="s">
        <v>392</v>
      </c>
      <c r="FH2" s="4"/>
      <c r="FP2" s="3" t="s">
        <v>393</v>
      </c>
      <c r="FQ2" s="4"/>
      <c r="FY2" s="3" t="s">
        <v>394</v>
      </c>
      <c r="FZ2" s="4"/>
      <c r="GG2" s="3" t="s">
        <v>395</v>
      </c>
      <c r="GH2" s="4"/>
      <c r="GJ2" s="3" t="s">
        <v>396</v>
      </c>
      <c r="GK2" s="4"/>
      <c r="GM2" s="166">
        <f t="shared" ref="GM2:GN2" si="0">IF(ABS(GM57+GM44)&gt;0,1000000,0)</f>
        <v>0</v>
      </c>
      <c r="GN2" s="166">
        <f t="shared" si="0"/>
        <v>0</v>
      </c>
      <c r="GQ2" s="166">
        <f t="shared" ref="GQ2:GU2" si="1">IF(ABS(GQ57+GQ44)&gt;0,1000000,0)</f>
        <v>0</v>
      </c>
      <c r="GR2" s="166">
        <f t="shared" si="1"/>
        <v>0</v>
      </c>
      <c r="GS2" s="166">
        <f t="shared" si="1"/>
        <v>0</v>
      </c>
      <c r="GT2" s="166">
        <f t="shared" si="1"/>
        <v>0</v>
      </c>
      <c r="GU2" s="166">
        <f t="shared" si="1"/>
        <v>0</v>
      </c>
      <c r="GW2" s="166">
        <f t="shared" ref="GW2:HF2" si="2">IF(ABS(GW57+GW44)&gt;0,1000000,0)</f>
        <v>0</v>
      </c>
      <c r="GX2" s="166">
        <f t="shared" si="2"/>
        <v>0</v>
      </c>
      <c r="GY2" s="166">
        <f t="shared" si="2"/>
        <v>0</v>
      </c>
      <c r="GZ2" s="166">
        <f t="shared" si="2"/>
        <v>0</v>
      </c>
      <c r="HA2" s="166">
        <f t="shared" si="2"/>
        <v>0</v>
      </c>
      <c r="HB2" s="166">
        <f t="shared" si="2"/>
        <v>0</v>
      </c>
      <c r="HC2" s="166">
        <f t="shared" si="2"/>
        <v>0</v>
      </c>
      <c r="HD2" s="166">
        <f t="shared" si="2"/>
        <v>0</v>
      </c>
      <c r="HE2" s="166">
        <f t="shared" si="2"/>
        <v>0</v>
      </c>
      <c r="HF2" s="166">
        <f t="shared" si="2"/>
        <v>0</v>
      </c>
      <c r="HH2" s="166"/>
      <c r="HM2" s="166">
        <f>IF(ABS(HM57+HM44)&gt;0,1000000,0)</f>
        <v>0</v>
      </c>
      <c r="HU2" s="166">
        <f>IF(ABS(HU57+HU44)&gt;0,1000000,0)</f>
        <v>0</v>
      </c>
      <c r="HV2" s="3"/>
      <c r="HW2" s="3" t="s">
        <v>387</v>
      </c>
      <c r="HX2" s="4"/>
      <c r="HZ2" s="167"/>
    </row>
    <row r="3" spans="1:235" x14ac:dyDescent="0.3">
      <c r="A3" s="163" t="s">
        <v>2</v>
      </c>
      <c r="C3" s="163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  <c r="FP3" s="168"/>
      <c r="FQ3" s="168"/>
      <c r="FR3" s="168"/>
      <c r="FS3" s="168"/>
      <c r="FT3" s="168"/>
      <c r="FU3" s="168"/>
      <c r="FV3" s="168"/>
      <c r="FW3" s="168"/>
      <c r="FY3" s="168"/>
      <c r="FZ3" s="168"/>
      <c r="GA3" s="168"/>
      <c r="GB3" s="168"/>
      <c r="GC3" s="168"/>
      <c r="GD3" s="168"/>
      <c r="GE3" s="168"/>
      <c r="GF3" s="168"/>
      <c r="GG3" s="168"/>
      <c r="GH3" s="168"/>
      <c r="GI3" s="168"/>
      <c r="GJ3" s="163"/>
      <c r="GL3" s="168"/>
      <c r="GM3" s="169"/>
      <c r="GN3" s="169"/>
      <c r="GO3" s="168"/>
      <c r="GP3" s="168"/>
      <c r="GQ3" s="169"/>
      <c r="GR3" s="169"/>
      <c r="GS3" s="169"/>
      <c r="GT3" s="169"/>
      <c r="GU3" s="169"/>
      <c r="GV3" s="168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8"/>
      <c r="HH3" s="169"/>
      <c r="HI3" s="168"/>
      <c r="HJ3" s="168"/>
      <c r="HK3" s="168"/>
      <c r="HL3" s="168"/>
      <c r="HM3" s="169"/>
      <c r="HN3" s="168"/>
      <c r="HO3" s="168"/>
      <c r="HP3" s="168"/>
      <c r="HQ3" s="168"/>
      <c r="HR3" s="168"/>
      <c r="HS3" s="168"/>
      <c r="HT3" s="168"/>
      <c r="HU3" s="169"/>
      <c r="HV3" s="168"/>
      <c r="HW3" s="163"/>
      <c r="HZ3" s="167"/>
    </row>
    <row r="4" spans="1:235" x14ac:dyDescent="0.3">
      <c r="A4" s="163" t="s">
        <v>3</v>
      </c>
      <c r="C4" s="163"/>
      <c r="GM4" s="170"/>
      <c r="GN4" s="170"/>
      <c r="GQ4" s="170"/>
      <c r="GR4" s="170"/>
      <c r="GS4" s="170"/>
      <c r="GT4" s="170"/>
      <c r="GU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H4" s="170"/>
      <c r="HM4" s="170"/>
      <c r="HU4" s="170"/>
      <c r="HZ4" s="167"/>
    </row>
    <row r="5" spans="1:235" x14ac:dyDescent="0.3">
      <c r="A5" s="163"/>
      <c r="B5" s="171"/>
      <c r="D5" s="172">
        <v>44348</v>
      </c>
      <c r="E5" s="172">
        <v>44348</v>
      </c>
      <c r="F5" s="172">
        <v>44348</v>
      </c>
      <c r="G5" s="172">
        <v>44348</v>
      </c>
      <c r="H5" s="172">
        <v>44348</v>
      </c>
      <c r="I5" s="172">
        <v>44348</v>
      </c>
      <c r="J5" s="172">
        <v>44348</v>
      </c>
      <c r="K5" s="172">
        <v>44348</v>
      </c>
      <c r="L5" s="172">
        <v>44348</v>
      </c>
      <c r="M5" s="172">
        <v>44348</v>
      </c>
      <c r="N5" s="172">
        <v>44348</v>
      </c>
      <c r="O5" s="172">
        <v>44348</v>
      </c>
      <c r="P5" s="172">
        <v>44348</v>
      </c>
      <c r="Q5" s="172">
        <v>44348</v>
      </c>
      <c r="R5" s="172">
        <v>44348</v>
      </c>
      <c r="S5" s="172">
        <v>44348</v>
      </c>
      <c r="T5" s="172">
        <v>44348</v>
      </c>
      <c r="U5" s="172">
        <v>44348</v>
      </c>
      <c r="V5" s="172">
        <v>44348</v>
      </c>
      <c r="W5" s="172">
        <v>44348</v>
      </c>
      <c r="X5" s="172">
        <v>44348</v>
      </c>
      <c r="Y5" s="172">
        <v>44348</v>
      </c>
      <c r="Z5" s="172">
        <v>44348</v>
      </c>
      <c r="AA5" s="172">
        <v>44348</v>
      </c>
      <c r="AB5" s="172">
        <v>44348</v>
      </c>
      <c r="AC5" s="172">
        <v>44348</v>
      </c>
      <c r="AD5" s="172">
        <v>44348</v>
      </c>
      <c r="AE5" s="172">
        <v>44348</v>
      </c>
      <c r="AF5" s="172">
        <v>44348</v>
      </c>
      <c r="AG5" s="172">
        <v>44348</v>
      </c>
      <c r="AH5" s="172">
        <v>44348</v>
      </c>
      <c r="AK5" s="172">
        <v>44531</v>
      </c>
      <c r="AL5" s="172">
        <v>44531</v>
      </c>
      <c r="AM5" s="172">
        <v>44531</v>
      </c>
      <c r="AN5" s="172">
        <v>44531</v>
      </c>
      <c r="AO5" s="172">
        <v>44531</v>
      </c>
      <c r="AP5" s="172">
        <v>44531</v>
      </c>
      <c r="AQ5" s="172">
        <v>44531</v>
      </c>
      <c r="AR5" s="172">
        <v>44531</v>
      </c>
      <c r="AS5" s="172">
        <v>44531</v>
      </c>
      <c r="AT5" s="172">
        <v>44531</v>
      </c>
      <c r="AU5" s="172">
        <v>44531</v>
      </c>
      <c r="AV5" s="172">
        <v>44531</v>
      </c>
      <c r="AW5" s="172">
        <v>44531</v>
      </c>
      <c r="AX5" s="172">
        <v>44531</v>
      </c>
      <c r="AY5" s="172">
        <v>44531</v>
      </c>
      <c r="AZ5" s="172">
        <v>44531</v>
      </c>
      <c r="BA5" s="172">
        <v>44531</v>
      </c>
      <c r="BB5" s="172">
        <v>44531</v>
      </c>
      <c r="BC5" s="172">
        <v>44531</v>
      </c>
      <c r="BD5" s="172">
        <v>44531</v>
      </c>
      <c r="BE5" s="172">
        <v>44531</v>
      </c>
      <c r="BF5" s="172">
        <v>44531</v>
      </c>
      <c r="BG5" s="172">
        <v>44531</v>
      </c>
      <c r="BH5" s="172">
        <v>44531</v>
      </c>
      <c r="BI5" s="172">
        <v>44531</v>
      </c>
      <c r="BJ5" s="172">
        <v>44531</v>
      </c>
      <c r="BK5" s="172">
        <v>44531</v>
      </c>
      <c r="BL5" s="172">
        <v>44531</v>
      </c>
      <c r="BM5" s="172">
        <v>44531</v>
      </c>
      <c r="BN5" s="172">
        <v>44531</v>
      </c>
      <c r="BO5" s="172">
        <v>44531</v>
      </c>
      <c r="BP5" s="172">
        <v>44531</v>
      </c>
      <c r="BQ5" s="172">
        <v>44531</v>
      </c>
      <c r="BR5" s="172">
        <v>44531</v>
      </c>
      <c r="BS5" s="172">
        <v>44531</v>
      </c>
      <c r="BT5" s="172">
        <v>44531</v>
      </c>
      <c r="BU5" s="172">
        <v>44531</v>
      </c>
      <c r="BV5" s="172">
        <v>44531</v>
      </c>
      <c r="BY5" s="172">
        <v>44896</v>
      </c>
      <c r="BZ5" s="172">
        <v>44896</v>
      </c>
      <c r="CA5" s="172">
        <v>44896</v>
      </c>
      <c r="CB5" s="172">
        <v>44896</v>
      </c>
      <c r="CC5" s="172">
        <v>44896</v>
      </c>
      <c r="CD5" s="172">
        <v>44896</v>
      </c>
      <c r="CE5" s="172">
        <v>44896</v>
      </c>
      <c r="CF5" s="172">
        <v>44896</v>
      </c>
      <c r="CG5" s="172">
        <v>44896</v>
      </c>
      <c r="CH5" s="172">
        <v>44896</v>
      </c>
      <c r="CI5" s="172">
        <v>44896</v>
      </c>
      <c r="CJ5" s="172">
        <v>44896</v>
      </c>
      <c r="CK5" s="172">
        <v>44896</v>
      </c>
      <c r="CL5" s="172">
        <v>44896</v>
      </c>
      <c r="CM5" s="172">
        <v>44896</v>
      </c>
      <c r="CN5" s="172">
        <v>44896</v>
      </c>
      <c r="CO5" s="172">
        <v>44896</v>
      </c>
      <c r="CP5" s="172">
        <v>44896</v>
      </c>
      <c r="CQ5" s="172">
        <v>44896</v>
      </c>
      <c r="CR5" s="172">
        <v>44896</v>
      </c>
      <c r="CS5" s="172">
        <v>44896</v>
      </c>
      <c r="CT5" s="172">
        <v>44896</v>
      </c>
      <c r="CU5" s="172">
        <v>44896</v>
      </c>
      <c r="CV5" s="172">
        <v>44896</v>
      </c>
      <c r="CW5" s="172">
        <v>44896</v>
      </c>
      <c r="CX5" s="172">
        <v>44896</v>
      </c>
      <c r="CY5" s="172">
        <v>44896</v>
      </c>
      <c r="CZ5" s="172">
        <v>44896</v>
      </c>
      <c r="DA5" s="172">
        <v>44896</v>
      </c>
      <c r="DB5" s="172">
        <v>44896</v>
      </c>
      <c r="DC5" s="172">
        <v>44896</v>
      </c>
      <c r="DD5" s="172">
        <v>44896</v>
      </c>
      <c r="DE5" s="172">
        <v>44896</v>
      </c>
      <c r="DF5" s="172">
        <v>44896</v>
      </c>
      <c r="DG5" s="172">
        <v>44896</v>
      </c>
      <c r="DH5" s="172">
        <v>44896</v>
      </c>
      <c r="DI5" s="172">
        <v>44896</v>
      </c>
      <c r="DL5" s="172">
        <v>45261</v>
      </c>
      <c r="DM5" s="172">
        <v>45261</v>
      </c>
      <c r="DN5" s="172">
        <v>45261</v>
      </c>
      <c r="DO5" s="172">
        <v>45261</v>
      </c>
      <c r="DP5" s="172">
        <v>45261</v>
      </c>
      <c r="DQ5" s="172">
        <v>45261</v>
      </c>
      <c r="DR5" s="172">
        <v>45261</v>
      </c>
      <c r="DS5" s="172">
        <v>45261</v>
      </c>
      <c r="DT5" s="172">
        <v>45261</v>
      </c>
      <c r="DU5" s="172">
        <v>45261</v>
      </c>
      <c r="DV5" s="172">
        <v>45261</v>
      </c>
      <c r="DW5" s="172">
        <v>45261</v>
      </c>
      <c r="DX5" s="172">
        <v>45261</v>
      </c>
      <c r="DY5" s="172">
        <v>45261</v>
      </c>
      <c r="DZ5" s="172">
        <v>45261</v>
      </c>
      <c r="EA5" s="172">
        <v>45261</v>
      </c>
      <c r="EB5" s="172">
        <v>45261</v>
      </c>
      <c r="EC5" s="172">
        <v>45261</v>
      </c>
      <c r="ED5" s="172">
        <v>45261</v>
      </c>
      <c r="EE5" s="172">
        <v>45261</v>
      </c>
      <c r="EF5" s="172">
        <v>45261</v>
      </c>
      <c r="EG5" s="172">
        <v>45261</v>
      </c>
      <c r="EH5" s="172">
        <v>45261</v>
      </c>
      <c r="EI5" s="172">
        <v>45261</v>
      </c>
      <c r="EJ5" s="172">
        <v>45261</v>
      </c>
      <c r="EK5" s="172">
        <v>45261</v>
      </c>
      <c r="EL5" s="172">
        <v>45261</v>
      </c>
      <c r="EM5" s="172">
        <v>45261</v>
      </c>
      <c r="EN5" s="172">
        <v>45261</v>
      </c>
      <c r="EO5" s="172">
        <v>45261</v>
      </c>
      <c r="EP5" s="172">
        <v>45261</v>
      </c>
      <c r="EQ5" s="172">
        <v>45261</v>
      </c>
      <c r="ER5" s="172">
        <v>45261</v>
      </c>
      <c r="ES5" s="172">
        <v>45261</v>
      </c>
      <c r="ET5" s="172">
        <v>45261</v>
      </c>
      <c r="EU5" s="172">
        <v>45261</v>
      </c>
      <c r="EV5" s="172">
        <v>45261</v>
      </c>
      <c r="EY5" s="172">
        <v>45627</v>
      </c>
      <c r="EZ5" s="172">
        <v>45627</v>
      </c>
      <c r="FA5" s="172">
        <v>45627</v>
      </c>
      <c r="FB5" s="172">
        <v>45627</v>
      </c>
      <c r="FC5" s="172">
        <v>45627</v>
      </c>
      <c r="FD5" s="172">
        <v>45627</v>
      </c>
      <c r="FE5" s="172">
        <v>45627</v>
      </c>
      <c r="FF5" s="172">
        <v>45627</v>
      </c>
      <c r="FG5" s="172">
        <v>45627</v>
      </c>
      <c r="FH5" s="172">
        <v>45627</v>
      </c>
      <c r="FI5" s="172">
        <v>45627</v>
      </c>
      <c r="FJ5" s="172">
        <v>45627</v>
      </c>
      <c r="FK5" s="172">
        <v>45627</v>
      </c>
      <c r="FL5" s="172">
        <v>45627</v>
      </c>
      <c r="FM5" s="172">
        <v>45627</v>
      </c>
      <c r="FN5" s="172">
        <v>45627</v>
      </c>
      <c r="FO5" s="172">
        <v>45627</v>
      </c>
      <c r="FP5" s="172">
        <v>45627</v>
      </c>
      <c r="FQ5" s="172">
        <v>45627</v>
      </c>
      <c r="FR5" s="172">
        <v>45627</v>
      </c>
      <c r="FS5" s="172">
        <v>45627</v>
      </c>
      <c r="FT5" s="172">
        <v>45627</v>
      </c>
      <c r="FU5" s="172">
        <v>45627</v>
      </c>
      <c r="FV5" s="172">
        <v>45627</v>
      </c>
      <c r="FW5" s="172">
        <v>45627</v>
      </c>
      <c r="FX5" s="172">
        <v>45627</v>
      </c>
      <c r="FY5" s="172">
        <v>45627</v>
      </c>
      <c r="FZ5" s="172">
        <v>45627</v>
      </c>
      <c r="GA5" s="172">
        <v>45627</v>
      </c>
      <c r="GB5" s="172">
        <v>45627</v>
      </c>
      <c r="GC5" s="172">
        <v>45627</v>
      </c>
      <c r="GD5" s="172">
        <v>45627</v>
      </c>
      <c r="GE5" s="172">
        <v>45627</v>
      </c>
      <c r="GF5" s="172">
        <v>45627</v>
      </c>
      <c r="GG5" s="172">
        <v>45627</v>
      </c>
      <c r="GH5" s="172">
        <v>45627</v>
      </c>
      <c r="GI5" s="172">
        <v>45627</v>
      </c>
      <c r="GL5" s="172">
        <v>45992</v>
      </c>
      <c r="GM5" s="173">
        <v>45992</v>
      </c>
      <c r="GN5" s="173">
        <v>45992</v>
      </c>
      <c r="GO5" s="172">
        <v>45992</v>
      </c>
      <c r="GP5" s="172">
        <v>45992</v>
      </c>
      <c r="GQ5" s="173">
        <v>45992</v>
      </c>
      <c r="GR5" s="173">
        <v>45992</v>
      </c>
      <c r="GS5" s="173">
        <v>45992</v>
      </c>
      <c r="GT5" s="173">
        <v>45992</v>
      </c>
      <c r="GU5" s="173">
        <v>45992</v>
      </c>
      <c r="GV5" s="172">
        <v>45992</v>
      </c>
      <c r="GW5" s="173">
        <v>45992</v>
      </c>
      <c r="GX5" s="173">
        <v>45992</v>
      </c>
      <c r="GY5" s="173">
        <v>45992</v>
      </c>
      <c r="GZ5" s="173">
        <v>45992</v>
      </c>
      <c r="HA5" s="173">
        <v>45992</v>
      </c>
      <c r="HB5" s="173">
        <v>45992</v>
      </c>
      <c r="HC5" s="173">
        <v>45992</v>
      </c>
      <c r="HD5" s="173">
        <v>45992</v>
      </c>
      <c r="HE5" s="173">
        <v>45992</v>
      </c>
      <c r="HF5" s="173">
        <v>45992</v>
      </c>
      <c r="HG5" s="172">
        <v>45992</v>
      </c>
      <c r="HH5" s="173">
        <v>45992</v>
      </c>
      <c r="HI5" s="172">
        <v>45992</v>
      </c>
      <c r="HJ5" s="172">
        <v>45992</v>
      </c>
      <c r="HK5" s="172">
        <v>45992</v>
      </c>
      <c r="HL5" s="172">
        <v>45992</v>
      </c>
      <c r="HM5" s="173">
        <v>45992</v>
      </c>
      <c r="HN5" s="172">
        <v>45992</v>
      </c>
      <c r="HO5" s="172">
        <v>45992</v>
      </c>
      <c r="HP5" s="172">
        <v>45992</v>
      </c>
      <c r="HQ5" s="172">
        <v>45992</v>
      </c>
      <c r="HR5" s="172">
        <v>45992</v>
      </c>
      <c r="HS5" s="172">
        <v>45992</v>
      </c>
      <c r="HT5" s="172">
        <v>45992</v>
      </c>
      <c r="HU5" s="173">
        <v>45992</v>
      </c>
      <c r="HV5" s="172">
        <v>45992</v>
      </c>
      <c r="HZ5" s="167"/>
    </row>
    <row r="6" spans="1:235" x14ac:dyDescent="0.3">
      <c r="B6" s="174"/>
      <c r="D6" s="175" t="s">
        <v>89</v>
      </c>
      <c r="E6" s="175" t="s">
        <v>89</v>
      </c>
      <c r="F6" s="175" t="s">
        <v>89</v>
      </c>
      <c r="G6" s="175" t="s">
        <v>89</v>
      </c>
      <c r="H6" s="175" t="s">
        <v>89</v>
      </c>
      <c r="I6" s="175" t="s">
        <v>89</v>
      </c>
      <c r="J6" s="175" t="s">
        <v>89</v>
      </c>
      <c r="K6" s="175" t="s">
        <v>89</v>
      </c>
      <c r="L6" s="175" t="s">
        <v>89</v>
      </c>
      <c r="M6" s="175" t="s">
        <v>89</v>
      </c>
      <c r="N6" s="175" t="s">
        <v>89</v>
      </c>
      <c r="O6" s="175" t="s">
        <v>89</v>
      </c>
      <c r="P6" s="175" t="s">
        <v>89</v>
      </c>
      <c r="Q6" s="175" t="s">
        <v>89</v>
      </c>
      <c r="R6" s="175" t="s">
        <v>89</v>
      </c>
      <c r="S6" s="175" t="s">
        <v>89</v>
      </c>
      <c r="T6" s="175" t="s">
        <v>89</v>
      </c>
      <c r="U6" s="175" t="s">
        <v>89</v>
      </c>
      <c r="V6" s="175" t="s">
        <v>89</v>
      </c>
      <c r="W6" s="175" t="s">
        <v>89</v>
      </c>
      <c r="X6" s="175" t="s">
        <v>89</v>
      </c>
      <c r="Y6" s="175" t="s">
        <v>89</v>
      </c>
      <c r="Z6" s="175" t="s">
        <v>89</v>
      </c>
      <c r="AA6" s="175" t="s">
        <v>89</v>
      </c>
      <c r="AB6" s="175" t="s">
        <v>89</v>
      </c>
      <c r="AC6" s="175" t="s">
        <v>89</v>
      </c>
      <c r="AD6" s="175" t="s">
        <v>89</v>
      </c>
      <c r="AE6" s="176" t="s">
        <v>90</v>
      </c>
      <c r="AF6" s="176" t="s">
        <v>90</v>
      </c>
      <c r="AG6" s="176" t="s">
        <v>90</v>
      </c>
      <c r="AH6" s="176" t="s">
        <v>90</v>
      </c>
      <c r="AK6" s="175" t="s">
        <v>89</v>
      </c>
      <c r="AL6" s="175" t="s">
        <v>89</v>
      </c>
      <c r="AM6" s="175" t="s">
        <v>89</v>
      </c>
      <c r="AN6" s="175" t="s">
        <v>89</v>
      </c>
      <c r="AO6" s="175" t="s">
        <v>89</v>
      </c>
      <c r="AP6" s="175" t="s">
        <v>89</v>
      </c>
      <c r="AQ6" s="175" t="s">
        <v>89</v>
      </c>
      <c r="AR6" s="175" t="s">
        <v>89</v>
      </c>
      <c r="AS6" s="175" t="s">
        <v>89</v>
      </c>
      <c r="AT6" s="175" t="s">
        <v>89</v>
      </c>
      <c r="AU6" s="175" t="s">
        <v>89</v>
      </c>
      <c r="AV6" s="175" t="s">
        <v>89</v>
      </c>
      <c r="AW6" s="175" t="s">
        <v>89</v>
      </c>
      <c r="AX6" s="175" t="s">
        <v>89</v>
      </c>
      <c r="AY6" s="175" t="s">
        <v>89</v>
      </c>
      <c r="AZ6" s="175" t="s">
        <v>89</v>
      </c>
      <c r="BA6" s="175" t="s">
        <v>89</v>
      </c>
      <c r="BB6" s="175" t="s">
        <v>89</v>
      </c>
      <c r="BC6" s="175" t="s">
        <v>89</v>
      </c>
      <c r="BD6" s="175" t="s">
        <v>89</v>
      </c>
      <c r="BE6" s="175" t="s">
        <v>89</v>
      </c>
      <c r="BF6" s="175" t="s">
        <v>89</v>
      </c>
      <c r="BG6" s="175" t="s">
        <v>89</v>
      </c>
      <c r="BH6" s="175" t="s">
        <v>89</v>
      </c>
      <c r="BI6" s="175" t="s">
        <v>89</v>
      </c>
      <c r="BJ6" s="175" t="s">
        <v>89</v>
      </c>
      <c r="BK6" s="175" t="s">
        <v>89</v>
      </c>
      <c r="BL6" s="175" t="s">
        <v>89</v>
      </c>
      <c r="BM6" s="175" t="s">
        <v>89</v>
      </c>
      <c r="BN6" s="175" t="s">
        <v>89</v>
      </c>
      <c r="BO6" s="175" t="s">
        <v>89</v>
      </c>
      <c r="BP6" s="175" t="s">
        <v>89</v>
      </c>
      <c r="BQ6" s="175" t="s">
        <v>89</v>
      </c>
      <c r="BR6" s="175" t="s">
        <v>89</v>
      </c>
      <c r="BS6" s="176" t="s">
        <v>90</v>
      </c>
      <c r="BT6" s="176" t="s">
        <v>90</v>
      </c>
      <c r="BU6" s="176" t="s">
        <v>90</v>
      </c>
      <c r="BV6" s="176" t="s">
        <v>90</v>
      </c>
      <c r="BW6" s="176"/>
      <c r="BY6" s="175" t="s">
        <v>89</v>
      </c>
      <c r="BZ6" s="175" t="s">
        <v>89</v>
      </c>
      <c r="CA6" s="175" t="s">
        <v>89</v>
      </c>
      <c r="CB6" s="175" t="s">
        <v>89</v>
      </c>
      <c r="CC6" s="175" t="s">
        <v>89</v>
      </c>
      <c r="CD6" s="175" t="s">
        <v>89</v>
      </c>
      <c r="CE6" s="175" t="s">
        <v>89</v>
      </c>
      <c r="CF6" s="175" t="s">
        <v>89</v>
      </c>
      <c r="CG6" s="175" t="s">
        <v>89</v>
      </c>
      <c r="CH6" s="175" t="s">
        <v>89</v>
      </c>
      <c r="CI6" s="175" t="s">
        <v>89</v>
      </c>
      <c r="CJ6" s="175" t="s">
        <v>89</v>
      </c>
      <c r="CK6" s="175" t="s">
        <v>89</v>
      </c>
      <c r="CL6" s="175" t="s">
        <v>89</v>
      </c>
      <c r="CM6" s="175" t="s">
        <v>89</v>
      </c>
      <c r="CN6" s="175" t="s">
        <v>89</v>
      </c>
      <c r="CO6" s="175" t="s">
        <v>89</v>
      </c>
      <c r="CP6" s="175" t="s">
        <v>89</v>
      </c>
      <c r="CQ6" s="175" t="s">
        <v>89</v>
      </c>
      <c r="CR6" s="175" t="s">
        <v>89</v>
      </c>
      <c r="CS6" s="175" t="s">
        <v>89</v>
      </c>
      <c r="CT6" s="175" t="s">
        <v>89</v>
      </c>
      <c r="CU6" s="175" t="s">
        <v>89</v>
      </c>
      <c r="CV6" s="175" t="s">
        <v>89</v>
      </c>
      <c r="CW6" s="175" t="s">
        <v>89</v>
      </c>
      <c r="CX6" s="175" t="s">
        <v>89</v>
      </c>
      <c r="CY6" s="175" t="s">
        <v>89</v>
      </c>
      <c r="CZ6" s="175" t="s">
        <v>89</v>
      </c>
      <c r="DA6" s="175" t="s">
        <v>89</v>
      </c>
      <c r="DB6" s="175" t="s">
        <v>89</v>
      </c>
      <c r="DC6" s="175" t="s">
        <v>89</v>
      </c>
      <c r="DD6" s="175" t="s">
        <v>89</v>
      </c>
      <c r="DE6" s="175" t="s">
        <v>89</v>
      </c>
      <c r="DF6" s="175" t="s">
        <v>89</v>
      </c>
      <c r="DG6" s="175" t="s">
        <v>90</v>
      </c>
      <c r="DH6" s="175" t="s">
        <v>90</v>
      </c>
      <c r="DI6" s="175" t="s">
        <v>90</v>
      </c>
      <c r="DL6" s="175" t="s">
        <v>89</v>
      </c>
      <c r="DM6" s="175" t="s">
        <v>89</v>
      </c>
      <c r="DN6" s="175" t="s">
        <v>89</v>
      </c>
      <c r="DO6" s="175" t="s">
        <v>89</v>
      </c>
      <c r="DP6" s="175" t="s">
        <v>89</v>
      </c>
      <c r="DQ6" s="175" t="s">
        <v>89</v>
      </c>
      <c r="DR6" s="175" t="s">
        <v>89</v>
      </c>
      <c r="DS6" s="175" t="s">
        <v>89</v>
      </c>
      <c r="DT6" s="175" t="s">
        <v>89</v>
      </c>
      <c r="DU6" s="175" t="s">
        <v>89</v>
      </c>
      <c r="DV6" s="175" t="s">
        <v>89</v>
      </c>
      <c r="DW6" s="175" t="s">
        <v>89</v>
      </c>
      <c r="DX6" s="175" t="s">
        <v>89</v>
      </c>
      <c r="DY6" s="175" t="s">
        <v>89</v>
      </c>
      <c r="DZ6" s="175" t="s">
        <v>89</v>
      </c>
      <c r="EA6" s="175" t="s">
        <v>89</v>
      </c>
      <c r="EB6" s="175" t="s">
        <v>89</v>
      </c>
      <c r="EC6" s="175" t="s">
        <v>89</v>
      </c>
      <c r="ED6" s="175" t="s">
        <v>89</v>
      </c>
      <c r="EE6" s="175" t="s">
        <v>89</v>
      </c>
      <c r="EF6" s="175" t="s">
        <v>89</v>
      </c>
      <c r="EG6" s="175" t="s">
        <v>89</v>
      </c>
      <c r="EH6" s="175" t="s">
        <v>89</v>
      </c>
      <c r="EI6" s="175" t="s">
        <v>89</v>
      </c>
      <c r="EJ6" s="175" t="s">
        <v>89</v>
      </c>
      <c r="EK6" s="175" t="s">
        <v>89</v>
      </c>
      <c r="EL6" s="175" t="s">
        <v>89</v>
      </c>
      <c r="EM6" s="175" t="s">
        <v>89</v>
      </c>
      <c r="EN6" s="175" t="s">
        <v>89</v>
      </c>
      <c r="EO6" s="175" t="s">
        <v>89</v>
      </c>
      <c r="EP6" s="175" t="s">
        <v>89</v>
      </c>
      <c r="EQ6" s="175" t="s">
        <v>89</v>
      </c>
      <c r="ER6" s="175" t="s">
        <v>89</v>
      </c>
      <c r="ES6" s="175" t="s">
        <v>89</v>
      </c>
      <c r="ET6" s="176" t="s">
        <v>90</v>
      </c>
      <c r="EU6" s="176" t="s">
        <v>90</v>
      </c>
      <c r="EV6" s="176" t="s">
        <v>90</v>
      </c>
      <c r="EY6" s="175" t="s">
        <v>89</v>
      </c>
      <c r="EZ6" s="175" t="s">
        <v>89</v>
      </c>
      <c r="FA6" s="175" t="s">
        <v>89</v>
      </c>
      <c r="FB6" s="175" t="s">
        <v>89</v>
      </c>
      <c r="FC6" s="175" t="s">
        <v>89</v>
      </c>
      <c r="FD6" s="175" t="s">
        <v>89</v>
      </c>
      <c r="FE6" s="175" t="s">
        <v>89</v>
      </c>
      <c r="FF6" s="175" t="s">
        <v>89</v>
      </c>
      <c r="FG6" s="175" t="s">
        <v>89</v>
      </c>
      <c r="FH6" s="175" t="s">
        <v>89</v>
      </c>
      <c r="FI6" s="175" t="s">
        <v>89</v>
      </c>
      <c r="FJ6" s="175" t="s">
        <v>89</v>
      </c>
      <c r="FK6" s="175" t="s">
        <v>89</v>
      </c>
      <c r="FL6" s="175" t="s">
        <v>89</v>
      </c>
      <c r="FM6" s="175" t="s">
        <v>89</v>
      </c>
      <c r="FN6" s="175" t="s">
        <v>89</v>
      </c>
      <c r="FO6" s="175" t="s">
        <v>89</v>
      </c>
      <c r="FP6" s="175" t="s">
        <v>89</v>
      </c>
      <c r="FQ6" s="175" t="s">
        <v>89</v>
      </c>
      <c r="FR6" s="175" t="s">
        <v>89</v>
      </c>
      <c r="FS6" s="175" t="s">
        <v>89</v>
      </c>
      <c r="FT6" s="175" t="s">
        <v>89</v>
      </c>
      <c r="FU6" s="175" t="s">
        <v>89</v>
      </c>
      <c r="FV6" s="175" t="s">
        <v>89</v>
      </c>
      <c r="FW6" s="175" t="s">
        <v>89</v>
      </c>
      <c r="FX6" s="175" t="s">
        <v>89</v>
      </c>
      <c r="FY6" s="175" t="s">
        <v>89</v>
      </c>
      <c r="FZ6" s="175" t="s">
        <v>89</v>
      </c>
      <c r="GA6" s="175" t="s">
        <v>89</v>
      </c>
      <c r="GB6" s="175" t="s">
        <v>89</v>
      </c>
      <c r="GC6" s="175" t="s">
        <v>89</v>
      </c>
      <c r="GD6" s="175" t="s">
        <v>89</v>
      </c>
      <c r="GE6" s="175" t="s">
        <v>89</v>
      </c>
      <c r="GF6" s="175" t="s">
        <v>89</v>
      </c>
      <c r="GG6" s="176" t="s">
        <v>90</v>
      </c>
      <c r="GH6" s="176" t="s">
        <v>90</v>
      </c>
      <c r="GI6" s="176" t="s">
        <v>90</v>
      </c>
      <c r="GL6" s="175" t="s">
        <v>89</v>
      </c>
      <c r="GM6" s="177" t="s">
        <v>89</v>
      </c>
      <c r="GN6" s="177" t="s">
        <v>89</v>
      </c>
      <c r="GO6" s="175" t="s">
        <v>89</v>
      </c>
      <c r="GP6" s="175" t="s">
        <v>89</v>
      </c>
      <c r="GQ6" s="177" t="s">
        <v>89</v>
      </c>
      <c r="GR6" s="177" t="s">
        <v>89</v>
      </c>
      <c r="GS6" s="177" t="s">
        <v>89</v>
      </c>
      <c r="GT6" s="177" t="s">
        <v>89</v>
      </c>
      <c r="GU6" s="177" t="s">
        <v>89</v>
      </c>
      <c r="GV6" s="175" t="s">
        <v>89</v>
      </c>
      <c r="GW6" s="177" t="s">
        <v>89</v>
      </c>
      <c r="GX6" s="177" t="s">
        <v>89</v>
      </c>
      <c r="GY6" s="177" t="s">
        <v>89</v>
      </c>
      <c r="GZ6" s="177" t="s">
        <v>89</v>
      </c>
      <c r="HA6" s="177" t="s">
        <v>89</v>
      </c>
      <c r="HB6" s="177" t="s">
        <v>89</v>
      </c>
      <c r="HC6" s="177" t="s">
        <v>89</v>
      </c>
      <c r="HD6" s="177" t="s">
        <v>89</v>
      </c>
      <c r="HE6" s="177" t="s">
        <v>89</v>
      </c>
      <c r="HF6" s="177" t="s">
        <v>89</v>
      </c>
      <c r="HG6" s="175" t="s">
        <v>89</v>
      </c>
      <c r="HH6" s="177" t="s">
        <v>89</v>
      </c>
      <c r="HI6" s="175" t="s">
        <v>89</v>
      </c>
      <c r="HJ6" s="175" t="s">
        <v>89</v>
      </c>
      <c r="HK6" s="175" t="s">
        <v>89</v>
      </c>
      <c r="HL6" s="175" t="s">
        <v>89</v>
      </c>
      <c r="HM6" s="177" t="s">
        <v>89</v>
      </c>
      <c r="HN6" s="175" t="s">
        <v>89</v>
      </c>
      <c r="HO6" s="175" t="s">
        <v>89</v>
      </c>
      <c r="HP6" s="175" t="s">
        <v>89</v>
      </c>
      <c r="HQ6" s="175" t="s">
        <v>89</v>
      </c>
      <c r="HR6" s="175" t="s">
        <v>89</v>
      </c>
      <c r="HS6" s="175" t="s">
        <v>89</v>
      </c>
      <c r="HT6" s="176" t="s">
        <v>90</v>
      </c>
      <c r="HU6" s="177" t="s">
        <v>90</v>
      </c>
      <c r="HV6" s="176" t="s">
        <v>90</v>
      </c>
      <c r="HZ6" s="167"/>
    </row>
    <row r="7" spans="1:235" x14ac:dyDescent="0.3">
      <c r="B7" s="178"/>
      <c r="D7" s="179" t="s">
        <v>26</v>
      </c>
      <c r="E7" s="179" t="s">
        <v>26</v>
      </c>
      <c r="F7" s="179" t="s">
        <v>26</v>
      </c>
      <c r="G7" s="179" t="s">
        <v>26</v>
      </c>
      <c r="H7" s="179" t="s">
        <v>26</v>
      </c>
      <c r="I7" s="179" t="s">
        <v>26</v>
      </c>
      <c r="J7" s="179" t="s">
        <v>26</v>
      </c>
      <c r="K7" s="179" t="s">
        <v>26</v>
      </c>
      <c r="L7" s="179" t="s">
        <v>26</v>
      </c>
      <c r="M7" s="179" t="s">
        <v>26</v>
      </c>
      <c r="N7" s="179" t="s">
        <v>26</v>
      </c>
      <c r="O7" s="179" t="s">
        <v>26</v>
      </c>
      <c r="P7" s="179" t="s">
        <v>26</v>
      </c>
      <c r="Q7" s="179" t="s">
        <v>26</v>
      </c>
      <c r="R7" s="179" t="s">
        <v>26</v>
      </c>
      <c r="S7" s="179" t="s">
        <v>26</v>
      </c>
      <c r="T7" s="179" t="s">
        <v>26</v>
      </c>
      <c r="U7" s="179" t="s">
        <v>26</v>
      </c>
      <c r="V7" s="179" t="s">
        <v>26</v>
      </c>
      <c r="W7" s="179" t="s">
        <v>26</v>
      </c>
      <c r="X7" s="179" t="s">
        <v>26</v>
      </c>
      <c r="Y7" s="179" t="s">
        <v>26</v>
      </c>
      <c r="Z7" s="179" t="s">
        <v>26</v>
      </c>
      <c r="AA7" s="179" t="s">
        <v>26</v>
      </c>
      <c r="AB7" s="179" t="s">
        <v>26</v>
      </c>
      <c r="AC7" s="179" t="s">
        <v>26</v>
      </c>
      <c r="AD7" s="179" t="s">
        <v>26</v>
      </c>
      <c r="AE7" s="179" t="s">
        <v>26</v>
      </c>
      <c r="AF7" s="179" t="s">
        <v>26</v>
      </c>
      <c r="AG7" s="179" t="s">
        <v>26</v>
      </c>
      <c r="AH7" s="179" t="s">
        <v>26</v>
      </c>
      <c r="AK7" s="179" t="s">
        <v>19</v>
      </c>
      <c r="AL7" s="179" t="s">
        <v>19</v>
      </c>
      <c r="AM7" s="179" t="s">
        <v>19</v>
      </c>
      <c r="AN7" s="179" t="s">
        <v>19</v>
      </c>
      <c r="AO7" s="179" t="s">
        <v>19</v>
      </c>
      <c r="AP7" s="179" t="s">
        <v>19</v>
      </c>
      <c r="AQ7" s="179" t="s">
        <v>19</v>
      </c>
      <c r="AR7" s="179" t="s">
        <v>19</v>
      </c>
      <c r="AS7" s="179" t="s">
        <v>19</v>
      </c>
      <c r="AT7" s="179" t="s">
        <v>19</v>
      </c>
      <c r="AU7" s="179" t="s">
        <v>19</v>
      </c>
      <c r="AV7" s="179" t="s">
        <v>19</v>
      </c>
      <c r="AW7" s="179" t="s">
        <v>19</v>
      </c>
      <c r="AX7" s="179" t="s">
        <v>19</v>
      </c>
      <c r="AY7" s="179" t="s">
        <v>19</v>
      </c>
      <c r="AZ7" s="179" t="s">
        <v>19</v>
      </c>
      <c r="BA7" s="179" t="s">
        <v>19</v>
      </c>
      <c r="BB7" s="179" t="s">
        <v>19</v>
      </c>
      <c r="BC7" s="179" t="s">
        <v>19</v>
      </c>
      <c r="BD7" s="179" t="s">
        <v>19</v>
      </c>
      <c r="BE7" s="179" t="s">
        <v>19</v>
      </c>
      <c r="BF7" s="179" t="s">
        <v>19</v>
      </c>
      <c r="BG7" s="179" t="s">
        <v>19</v>
      </c>
      <c r="BH7" s="179" t="s">
        <v>19</v>
      </c>
      <c r="BI7" s="179" t="s">
        <v>19</v>
      </c>
      <c r="BJ7" s="179" t="s">
        <v>19</v>
      </c>
      <c r="BK7" s="179" t="s">
        <v>19</v>
      </c>
      <c r="BL7" s="179" t="s">
        <v>19</v>
      </c>
      <c r="BM7" s="179" t="s">
        <v>19</v>
      </c>
      <c r="BN7" s="179" t="s">
        <v>19</v>
      </c>
      <c r="BO7" s="179" t="s">
        <v>19</v>
      </c>
      <c r="BP7" s="179" t="s">
        <v>19</v>
      </c>
      <c r="BQ7" s="179" t="s">
        <v>19</v>
      </c>
      <c r="BR7" s="179" t="s">
        <v>19</v>
      </c>
      <c r="BS7" s="179" t="s">
        <v>19</v>
      </c>
      <c r="BT7" s="179" t="s">
        <v>19</v>
      </c>
      <c r="BU7" s="179" t="s">
        <v>19</v>
      </c>
      <c r="BV7" s="179" t="s">
        <v>19</v>
      </c>
      <c r="BY7" s="179" t="s">
        <v>20</v>
      </c>
      <c r="BZ7" s="179" t="s">
        <v>20</v>
      </c>
      <c r="CA7" s="179" t="s">
        <v>20</v>
      </c>
      <c r="CB7" s="179" t="s">
        <v>20</v>
      </c>
      <c r="CC7" s="179" t="s">
        <v>20</v>
      </c>
      <c r="CD7" s="179" t="s">
        <v>20</v>
      </c>
      <c r="CE7" s="179" t="s">
        <v>20</v>
      </c>
      <c r="CF7" s="179" t="s">
        <v>20</v>
      </c>
      <c r="CG7" s="179" t="s">
        <v>20</v>
      </c>
      <c r="CH7" s="179" t="s">
        <v>20</v>
      </c>
      <c r="CI7" s="179" t="s">
        <v>20</v>
      </c>
      <c r="CJ7" s="179" t="s">
        <v>20</v>
      </c>
      <c r="CK7" s="179" t="s">
        <v>20</v>
      </c>
      <c r="CL7" s="179" t="s">
        <v>20</v>
      </c>
      <c r="CM7" s="179" t="s">
        <v>20</v>
      </c>
      <c r="CN7" s="179" t="s">
        <v>20</v>
      </c>
      <c r="CO7" s="179" t="s">
        <v>20</v>
      </c>
      <c r="CP7" s="179" t="s">
        <v>20</v>
      </c>
      <c r="CQ7" s="179" t="s">
        <v>20</v>
      </c>
      <c r="CR7" s="179" t="s">
        <v>20</v>
      </c>
      <c r="CS7" s="179" t="s">
        <v>20</v>
      </c>
      <c r="CT7" s="179" t="s">
        <v>20</v>
      </c>
      <c r="CU7" s="179" t="s">
        <v>20</v>
      </c>
      <c r="CV7" s="179" t="s">
        <v>20</v>
      </c>
      <c r="CW7" s="179" t="s">
        <v>20</v>
      </c>
      <c r="CX7" s="179" t="s">
        <v>20</v>
      </c>
      <c r="CY7" s="179" t="s">
        <v>20</v>
      </c>
      <c r="CZ7" s="179" t="s">
        <v>20</v>
      </c>
      <c r="DA7" s="179" t="s">
        <v>20</v>
      </c>
      <c r="DB7" s="179" t="s">
        <v>20</v>
      </c>
      <c r="DC7" s="179" t="s">
        <v>20</v>
      </c>
      <c r="DD7" s="179" t="s">
        <v>20</v>
      </c>
      <c r="DE7" s="179" t="s">
        <v>20</v>
      </c>
      <c r="DF7" s="179" t="s">
        <v>20</v>
      </c>
      <c r="DG7" s="179" t="s">
        <v>20</v>
      </c>
      <c r="DH7" s="179" t="s">
        <v>20</v>
      </c>
      <c r="DI7" s="179" t="s">
        <v>20</v>
      </c>
      <c r="DL7" s="179" t="s">
        <v>22</v>
      </c>
      <c r="DM7" s="179" t="s">
        <v>22</v>
      </c>
      <c r="DN7" s="179" t="s">
        <v>22</v>
      </c>
      <c r="DO7" s="179" t="s">
        <v>22</v>
      </c>
      <c r="DP7" s="179" t="s">
        <v>22</v>
      </c>
      <c r="DQ7" s="179" t="s">
        <v>22</v>
      </c>
      <c r="DR7" s="179" t="s">
        <v>22</v>
      </c>
      <c r="DS7" s="179" t="s">
        <v>22</v>
      </c>
      <c r="DT7" s="179" t="s">
        <v>22</v>
      </c>
      <c r="DU7" s="179" t="s">
        <v>22</v>
      </c>
      <c r="DV7" s="179" t="s">
        <v>22</v>
      </c>
      <c r="DW7" s="179" t="s">
        <v>22</v>
      </c>
      <c r="DX7" s="179" t="s">
        <v>22</v>
      </c>
      <c r="DY7" s="179" t="s">
        <v>22</v>
      </c>
      <c r="DZ7" s="179" t="s">
        <v>22</v>
      </c>
      <c r="EA7" s="179" t="s">
        <v>22</v>
      </c>
      <c r="EB7" s="179" t="s">
        <v>22</v>
      </c>
      <c r="EC7" s="179" t="s">
        <v>22</v>
      </c>
      <c r="ED7" s="179" t="s">
        <v>22</v>
      </c>
      <c r="EE7" s="179" t="s">
        <v>22</v>
      </c>
      <c r="EF7" s="179" t="s">
        <v>22</v>
      </c>
      <c r="EG7" s="179" t="s">
        <v>22</v>
      </c>
      <c r="EH7" s="179" t="s">
        <v>22</v>
      </c>
      <c r="EI7" s="179" t="s">
        <v>22</v>
      </c>
      <c r="EJ7" s="179" t="s">
        <v>22</v>
      </c>
      <c r="EK7" s="179" t="s">
        <v>22</v>
      </c>
      <c r="EL7" s="179" t="s">
        <v>22</v>
      </c>
      <c r="EM7" s="179" t="s">
        <v>22</v>
      </c>
      <c r="EN7" s="179" t="s">
        <v>22</v>
      </c>
      <c r="EO7" s="179" t="s">
        <v>22</v>
      </c>
      <c r="EP7" s="179" t="s">
        <v>22</v>
      </c>
      <c r="EQ7" s="179" t="s">
        <v>22</v>
      </c>
      <c r="ER7" s="179" t="s">
        <v>22</v>
      </c>
      <c r="ES7" s="179" t="s">
        <v>22</v>
      </c>
      <c r="ET7" s="179" t="s">
        <v>22</v>
      </c>
      <c r="EU7" s="179" t="s">
        <v>22</v>
      </c>
      <c r="EV7" s="179" t="s">
        <v>22</v>
      </c>
      <c r="EY7" s="179" t="s">
        <v>23</v>
      </c>
      <c r="EZ7" s="179" t="s">
        <v>23</v>
      </c>
      <c r="FA7" s="179" t="s">
        <v>23</v>
      </c>
      <c r="FB7" s="179" t="s">
        <v>23</v>
      </c>
      <c r="FC7" s="179" t="s">
        <v>23</v>
      </c>
      <c r="FD7" s="179" t="s">
        <v>23</v>
      </c>
      <c r="FE7" s="179" t="s">
        <v>23</v>
      </c>
      <c r="FF7" s="179" t="s">
        <v>23</v>
      </c>
      <c r="FG7" s="179" t="s">
        <v>23</v>
      </c>
      <c r="FH7" s="179" t="s">
        <v>23</v>
      </c>
      <c r="FI7" s="179" t="s">
        <v>23</v>
      </c>
      <c r="FJ7" s="179" t="s">
        <v>23</v>
      </c>
      <c r="FK7" s="179" t="s">
        <v>23</v>
      </c>
      <c r="FL7" s="179" t="s">
        <v>23</v>
      </c>
      <c r="FM7" s="179" t="s">
        <v>23</v>
      </c>
      <c r="FN7" s="179" t="s">
        <v>23</v>
      </c>
      <c r="FO7" s="179" t="s">
        <v>23</v>
      </c>
      <c r="FP7" s="179" t="s">
        <v>23</v>
      </c>
      <c r="FQ7" s="179" t="s">
        <v>23</v>
      </c>
      <c r="FR7" s="179" t="s">
        <v>23</v>
      </c>
      <c r="FS7" s="179" t="s">
        <v>23</v>
      </c>
      <c r="FT7" s="179" t="s">
        <v>23</v>
      </c>
      <c r="FU7" s="179" t="s">
        <v>23</v>
      </c>
      <c r="FV7" s="179" t="s">
        <v>23</v>
      </c>
      <c r="FW7" s="179" t="s">
        <v>23</v>
      </c>
      <c r="FX7" s="179" t="s">
        <v>23</v>
      </c>
      <c r="FY7" s="179" t="s">
        <v>23</v>
      </c>
      <c r="FZ7" s="179" t="s">
        <v>23</v>
      </c>
      <c r="GA7" s="179" t="s">
        <v>23</v>
      </c>
      <c r="GB7" s="179" t="s">
        <v>23</v>
      </c>
      <c r="GC7" s="179" t="s">
        <v>23</v>
      </c>
      <c r="GD7" s="179" t="s">
        <v>23</v>
      </c>
      <c r="GE7" s="179" t="s">
        <v>23</v>
      </c>
      <c r="GF7" s="179" t="s">
        <v>23</v>
      </c>
      <c r="GG7" s="179" t="s">
        <v>23</v>
      </c>
      <c r="GH7" s="179" t="s">
        <v>23</v>
      </c>
      <c r="GI7" s="179" t="s">
        <v>23</v>
      </c>
      <c r="GL7" s="179" t="s">
        <v>24</v>
      </c>
      <c r="GM7" s="180" t="s">
        <v>24</v>
      </c>
      <c r="GN7" s="180" t="s">
        <v>24</v>
      </c>
      <c r="GO7" s="179" t="s">
        <v>24</v>
      </c>
      <c r="GP7" s="179" t="s">
        <v>24</v>
      </c>
      <c r="GQ7" s="180" t="s">
        <v>24</v>
      </c>
      <c r="GR7" s="180" t="s">
        <v>24</v>
      </c>
      <c r="GS7" s="180" t="s">
        <v>24</v>
      </c>
      <c r="GT7" s="180" t="s">
        <v>24</v>
      </c>
      <c r="GU7" s="180" t="s">
        <v>24</v>
      </c>
      <c r="GV7" s="179" t="s">
        <v>24</v>
      </c>
      <c r="GW7" s="180" t="s">
        <v>24</v>
      </c>
      <c r="GX7" s="180" t="s">
        <v>24</v>
      </c>
      <c r="GY7" s="180" t="s">
        <v>24</v>
      </c>
      <c r="GZ7" s="180" t="s">
        <v>24</v>
      </c>
      <c r="HA7" s="180" t="s">
        <v>24</v>
      </c>
      <c r="HB7" s="180" t="s">
        <v>24</v>
      </c>
      <c r="HC7" s="180" t="s">
        <v>24</v>
      </c>
      <c r="HD7" s="180" t="s">
        <v>24</v>
      </c>
      <c r="HE7" s="180" t="s">
        <v>24</v>
      </c>
      <c r="HF7" s="180" t="s">
        <v>24</v>
      </c>
      <c r="HG7" s="179" t="s">
        <v>24</v>
      </c>
      <c r="HH7" s="180" t="s">
        <v>24</v>
      </c>
      <c r="HI7" s="179" t="s">
        <v>24</v>
      </c>
      <c r="HJ7" s="179" t="s">
        <v>24</v>
      </c>
      <c r="HK7" s="179" t="s">
        <v>24</v>
      </c>
      <c r="HL7" s="179" t="s">
        <v>24</v>
      </c>
      <c r="HM7" s="180" t="s">
        <v>24</v>
      </c>
      <c r="HN7" s="179" t="s">
        <v>24</v>
      </c>
      <c r="HO7" s="179" t="s">
        <v>24</v>
      </c>
      <c r="HP7" s="179" t="s">
        <v>24</v>
      </c>
      <c r="HQ7" s="179" t="s">
        <v>24</v>
      </c>
      <c r="HR7" s="179" t="s">
        <v>24</v>
      </c>
      <c r="HS7" s="179" t="s">
        <v>24</v>
      </c>
      <c r="HT7" s="179" t="s">
        <v>24</v>
      </c>
      <c r="HU7" s="180" t="s">
        <v>24</v>
      </c>
      <c r="HV7" s="179" t="s">
        <v>24</v>
      </c>
      <c r="HZ7" s="167"/>
    </row>
    <row r="8" spans="1:235" x14ac:dyDescent="0.3">
      <c r="B8" s="181"/>
      <c r="U8" s="182"/>
      <c r="AN8" s="179" t="s">
        <v>91</v>
      </c>
      <c r="AO8" s="179" t="s">
        <v>91</v>
      </c>
      <c r="BZ8" s="179"/>
      <c r="CA8" s="179"/>
      <c r="CB8" s="179" t="s">
        <v>91</v>
      </c>
      <c r="CC8" s="179" t="s">
        <v>91</v>
      </c>
      <c r="DO8" s="179" t="s">
        <v>91</v>
      </c>
      <c r="DP8" s="179" t="s">
        <v>91</v>
      </c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H8" s="179"/>
      <c r="EZ8" s="179"/>
      <c r="FA8" s="179"/>
      <c r="FB8" s="179" t="s">
        <v>91</v>
      </c>
      <c r="FC8" s="179"/>
      <c r="GM8" s="170"/>
      <c r="GN8" s="170"/>
      <c r="GO8" s="179" t="s">
        <v>91</v>
      </c>
      <c r="GP8" s="179" t="s">
        <v>91</v>
      </c>
      <c r="GQ8" s="170"/>
      <c r="GR8" s="170"/>
      <c r="GS8" s="170"/>
      <c r="GT8" s="170"/>
      <c r="GU8" s="170"/>
      <c r="GW8" s="170"/>
      <c r="GX8" s="170"/>
      <c r="GY8" s="170"/>
      <c r="GZ8" s="170"/>
      <c r="HA8" s="170"/>
      <c r="HB8" s="170"/>
      <c r="HC8" s="170"/>
      <c r="HD8" s="170"/>
      <c r="HE8" s="170"/>
      <c r="HF8" s="170"/>
      <c r="HH8" s="170"/>
      <c r="HM8" s="170"/>
      <c r="HU8" s="170"/>
      <c r="HZ8" s="167"/>
    </row>
    <row r="9" spans="1:235" x14ac:dyDescent="0.3">
      <c r="C9" s="183"/>
      <c r="D9" s="184">
        <v>11.01</v>
      </c>
      <c r="E9" s="184">
        <v>11.02</v>
      </c>
      <c r="F9" s="184">
        <v>11.03</v>
      </c>
      <c r="G9" s="184">
        <v>11.04</v>
      </c>
      <c r="H9" s="184">
        <v>11.049999999999999</v>
      </c>
      <c r="I9" s="184">
        <v>11.059999999999999</v>
      </c>
      <c r="J9" s="184">
        <v>11.069999999999999</v>
      </c>
      <c r="K9" s="184">
        <v>11.079999999999998</v>
      </c>
      <c r="L9" s="184">
        <v>11.089999999999998</v>
      </c>
      <c r="M9" s="184">
        <v>11.099999999999998</v>
      </c>
      <c r="N9" s="184">
        <v>11.109999999999998</v>
      </c>
      <c r="O9" s="184">
        <v>11.119999999999997</v>
      </c>
      <c r="P9" s="184">
        <v>11.129999999999997</v>
      </c>
      <c r="Q9" s="184">
        <v>11.139999999999997</v>
      </c>
      <c r="R9" s="184">
        <v>11.149999999999997</v>
      </c>
      <c r="S9" s="184">
        <v>11.159999999999997</v>
      </c>
      <c r="T9" s="184">
        <v>11.169999999999996</v>
      </c>
      <c r="U9" s="184">
        <v>11.179999999999996</v>
      </c>
      <c r="V9" s="184">
        <v>11.189999999999996</v>
      </c>
      <c r="W9" s="184">
        <v>11.199999999999996</v>
      </c>
      <c r="X9" s="184">
        <v>11.209999999999996</v>
      </c>
      <c r="Y9" s="184">
        <v>11.219999999999995</v>
      </c>
      <c r="Z9" s="184">
        <v>11.229999999999995</v>
      </c>
      <c r="AA9" s="184">
        <v>11.239999999999995</v>
      </c>
      <c r="AB9" s="184">
        <v>11.249999999999995</v>
      </c>
      <c r="AC9" s="184">
        <v>11.259999999999994</v>
      </c>
      <c r="AD9" s="184">
        <v>11.269999999999994</v>
      </c>
      <c r="AE9" s="184">
        <v>11.45</v>
      </c>
      <c r="AF9" s="184">
        <v>11.479999999999999</v>
      </c>
      <c r="AG9" s="184">
        <v>11.489999999999998</v>
      </c>
      <c r="AH9" s="184">
        <v>11.499999999999998</v>
      </c>
      <c r="AI9" s="183"/>
      <c r="AJ9" s="183"/>
      <c r="AK9" s="185">
        <v>11.01</v>
      </c>
      <c r="AL9" s="185">
        <v>11.02</v>
      </c>
      <c r="AM9" s="185">
        <v>11.03</v>
      </c>
      <c r="AN9" s="185">
        <v>11.04</v>
      </c>
      <c r="AO9" s="185">
        <v>11.049999999999999</v>
      </c>
      <c r="AP9" s="185">
        <v>11.059999999999999</v>
      </c>
      <c r="AQ9" s="185">
        <v>11.069999999999999</v>
      </c>
      <c r="AR9" s="185">
        <v>11.079999999999998</v>
      </c>
      <c r="AS9" s="185">
        <v>11.089999999999998</v>
      </c>
      <c r="AT9" s="185">
        <v>11.099999999999998</v>
      </c>
      <c r="AU9" s="185">
        <v>11.109999999999998</v>
      </c>
      <c r="AV9" s="185">
        <v>11.119999999999997</v>
      </c>
      <c r="AW9" s="185">
        <v>11.129999999999997</v>
      </c>
      <c r="AX9" s="185">
        <v>11.139999999999997</v>
      </c>
      <c r="AY9" s="185">
        <v>11.149999999999997</v>
      </c>
      <c r="AZ9" s="185">
        <v>11.159999999999997</v>
      </c>
      <c r="BA9" s="185">
        <v>11.169999999999996</v>
      </c>
      <c r="BB9" s="185">
        <v>11.179999999999996</v>
      </c>
      <c r="BC9" s="185">
        <v>11.189999999999996</v>
      </c>
      <c r="BD9" s="185">
        <v>11.199999999999996</v>
      </c>
      <c r="BE9" s="185">
        <v>11.209999999999996</v>
      </c>
      <c r="BF9" s="185">
        <v>11.219999999999995</v>
      </c>
      <c r="BG9" s="185">
        <v>11.229999999999995</v>
      </c>
      <c r="BH9" s="185">
        <v>11.239999999999995</v>
      </c>
      <c r="BI9" s="185">
        <v>11.249999999999995</v>
      </c>
      <c r="BJ9" s="185">
        <v>11.259999999999994</v>
      </c>
      <c r="BK9" s="185">
        <v>11.269999999999994</v>
      </c>
      <c r="BL9" s="185">
        <v>11.279999999999994</v>
      </c>
      <c r="BM9" s="185">
        <v>11.289999999999994</v>
      </c>
      <c r="BN9" s="185">
        <v>11.299999999999994</v>
      </c>
      <c r="BO9" s="185">
        <v>11.309999999999993</v>
      </c>
      <c r="BP9" s="185">
        <v>11.319999999999993</v>
      </c>
      <c r="BQ9" s="185">
        <v>11.329999999999993</v>
      </c>
      <c r="BR9" s="185">
        <v>11.339999999999993</v>
      </c>
      <c r="BS9" s="185">
        <v>11.45</v>
      </c>
      <c r="BT9" s="185">
        <v>11.479999999999999</v>
      </c>
      <c r="BU9" s="185">
        <v>11.489999999999998</v>
      </c>
      <c r="BV9" s="185">
        <v>11.499999999999998</v>
      </c>
      <c r="BW9" s="183"/>
      <c r="BX9" s="186" t="s">
        <v>92</v>
      </c>
      <c r="BY9" s="185">
        <v>11.01</v>
      </c>
      <c r="BZ9" s="185">
        <v>11.02</v>
      </c>
      <c r="CA9" s="185">
        <v>11.03</v>
      </c>
      <c r="CB9" s="185">
        <v>11.04</v>
      </c>
      <c r="CC9" s="185">
        <v>11.049999999999999</v>
      </c>
      <c r="CD9" s="185">
        <v>11.059999999999999</v>
      </c>
      <c r="CE9" s="185">
        <v>11.069999999999999</v>
      </c>
      <c r="CF9" s="185">
        <v>11.079999999999998</v>
      </c>
      <c r="CG9" s="185">
        <v>11.089999999999998</v>
      </c>
      <c r="CH9" s="185">
        <v>11.099999999999998</v>
      </c>
      <c r="CI9" s="185">
        <v>11.109999999999998</v>
      </c>
      <c r="CJ9" s="185">
        <v>11.119999999999997</v>
      </c>
      <c r="CK9" s="185">
        <v>11.129999999999997</v>
      </c>
      <c r="CL9" s="185">
        <v>11.139999999999997</v>
      </c>
      <c r="CM9" s="185">
        <v>11.149999999999997</v>
      </c>
      <c r="CN9" s="185">
        <v>11.159999999999997</v>
      </c>
      <c r="CO9" s="185">
        <v>11.169999999999996</v>
      </c>
      <c r="CP9" s="185">
        <v>11.179999999999996</v>
      </c>
      <c r="CQ9" s="185">
        <v>11.189999999999996</v>
      </c>
      <c r="CR9" s="185">
        <v>11.199999999999996</v>
      </c>
      <c r="CS9" s="185">
        <v>11.209999999999996</v>
      </c>
      <c r="CT9" s="185">
        <v>11.219999999999995</v>
      </c>
      <c r="CU9" s="185">
        <v>11.229999999999995</v>
      </c>
      <c r="CV9" s="185">
        <v>11.239999999999995</v>
      </c>
      <c r="CW9" s="185">
        <v>11.249999999999995</v>
      </c>
      <c r="CX9" s="185">
        <v>11.259999999999994</v>
      </c>
      <c r="CY9" s="185">
        <v>11.269999999999994</v>
      </c>
      <c r="CZ9" s="185">
        <v>11.279999999999994</v>
      </c>
      <c r="DA9" s="185">
        <v>11.289999999999994</v>
      </c>
      <c r="DB9" s="185">
        <v>11.299999999999994</v>
      </c>
      <c r="DC9" s="185">
        <v>11.309999999999993</v>
      </c>
      <c r="DD9" s="185">
        <v>11.319999999999993</v>
      </c>
      <c r="DE9" s="185">
        <v>11.329999999999993</v>
      </c>
      <c r="DF9" s="185">
        <v>11.339999999999993</v>
      </c>
      <c r="DG9" s="185">
        <v>11.479999999999999</v>
      </c>
      <c r="DH9" s="185">
        <v>11.489999999999998</v>
      </c>
      <c r="DI9" s="185">
        <v>11.499999999999998</v>
      </c>
      <c r="DJ9" s="183">
        <v>2022</v>
      </c>
      <c r="DK9" s="183">
        <v>2022</v>
      </c>
      <c r="DL9" s="185">
        <v>11.01</v>
      </c>
      <c r="DM9" s="185">
        <v>11.02</v>
      </c>
      <c r="DN9" s="185">
        <v>11.03</v>
      </c>
      <c r="DO9" s="185">
        <v>11.04</v>
      </c>
      <c r="DP9" s="185">
        <v>11.049999999999999</v>
      </c>
      <c r="DQ9" s="185">
        <v>11.059999999999999</v>
      </c>
      <c r="DR9" s="185">
        <v>11.069999999999999</v>
      </c>
      <c r="DS9" s="185">
        <v>11.079999999999998</v>
      </c>
      <c r="DT9" s="185">
        <v>11.089999999999998</v>
      </c>
      <c r="DU9" s="185">
        <v>11.099999999999998</v>
      </c>
      <c r="DV9" s="185">
        <v>11.109999999999998</v>
      </c>
      <c r="DW9" s="185">
        <v>11.119999999999997</v>
      </c>
      <c r="DX9" s="185">
        <v>11.129999999999997</v>
      </c>
      <c r="DY9" s="185">
        <v>11.139999999999997</v>
      </c>
      <c r="DZ9" s="185">
        <v>11.149999999999997</v>
      </c>
      <c r="EA9" s="185">
        <v>11.159999999999997</v>
      </c>
      <c r="EB9" s="185">
        <v>11.169999999999996</v>
      </c>
      <c r="EC9" s="185">
        <v>11.179999999999996</v>
      </c>
      <c r="ED9" s="185">
        <v>11.189999999999996</v>
      </c>
      <c r="EE9" s="185">
        <v>11.199999999999996</v>
      </c>
      <c r="EF9" s="185">
        <v>11.209999999999996</v>
      </c>
      <c r="EG9" s="185">
        <v>11.219999999999995</v>
      </c>
      <c r="EH9" s="185">
        <v>11.229999999999995</v>
      </c>
      <c r="EI9" s="185">
        <v>11.239999999999995</v>
      </c>
      <c r="EJ9" s="185">
        <v>11.249999999999995</v>
      </c>
      <c r="EK9" s="185">
        <v>11.259999999999994</v>
      </c>
      <c r="EL9" s="185">
        <v>11.269999999999994</v>
      </c>
      <c r="EM9" s="185">
        <v>11.279999999999994</v>
      </c>
      <c r="EN9" s="185">
        <v>11.289999999999994</v>
      </c>
      <c r="EO9" s="185">
        <v>11.299999999999994</v>
      </c>
      <c r="EP9" s="185">
        <v>11.309999999999993</v>
      </c>
      <c r="EQ9" s="185">
        <v>11.319999999999993</v>
      </c>
      <c r="ER9" s="185">
        <v>11.329999999999993</v>
      </c>
      <c r="ES9" s="185">
        <v>11.339999999999993</v>
      </c>
      <c r="ET9" s="185">
        <v>11.479999999999999</v>
      </c>
      <c r="EU9" s="185">
        <v>11.489999999999998</v>
      </c>
      <c r="EV9" s="185">
        <v>11.499999999999998</v>
      </c>
      <c r="EW9" s="183">
        <v>2023</v>
      </c>
      <c r="EX9" s="183">
        <v>2023</v>
      </c>
      <c r="EY9" s="185">
        <v>11.01</v>
      </c>
      <c r="EZ9" s="185">
        <v>11.02</v>
      </c>
      <c r="FA9" s="185">
        <v>11.03</v>
      </c>
      <c r="FB9" s="185">
        <v>11.04</v>
      </c>
      <c r="FC9" s="185">
        <v>11.049999999999999</v>
      </c>
      <c r="FD9" s="185">
        <v>11.059999999999999</v>
      </c>
      <c r="FE9" s="185">
        <v>11.069999999999999</v>
      </c>
      <c r="FF9" s="185">
        <v>11.079999999999998</v>
      </c>
      <c r="FG9" s="185">
        <v>11.089999999999998</v>
      </c>
      <c r="FH9" s="185">
        <v>11.099999999999998</v>
      </c>
      <c r="FI9" s="185">
        <v>11.109999999999998</v>
      </c>
      <c r="FJ9" s="185">
        <v>11.119999999999997</v>
      </c>
      <c r="FK9" s="185">
        <v>11.129999999999997</v>
      </c>
      <c r="FL9" s="185">
        <v>11.139999999999997</v>
      </c>
      <c r="FM9" s="185">
        <v>11.149999999999997</v>
      </c>
      <c r="FN9" s="185">
        <v>11.159999999999997</v>
      </c>
      <c r="FO9" s="185">
        <v>11.169999999999996</v>
      </c>
      <c r="FP9" s="185">
        <v>11.179999999999996</v>
      </c>
      <c r="FQ9" s="185">
        <v>11.189999999999996</v>
      </c>
      <c r="FR9" s="185">
        <v>11.199999999999996</v>
      </c>
      <c r="FS9" s="185">
        <v>11.209999999999996</v>
      </c>
      <c r="FT9" s="185">
        <v>11.219999999999995</v>
      </c>
      <c r="FU9" s="185">
        <v>11.229999999999995</v>
      </c>
      <c r="FV9" s="185">
        <v>11.239999999999995</v>
      </c>
      <c r="FW9" s="185">
        <v>11.249999999999995</v>
      </c>
      <c r="FX9" s="185">
        <v>11.259999999999994</v>
      </c>
      <c r="FY9" s="185">
        <v>11.269999999999994</v>
      </c>
      <c r="FZ9" s="185">
        <v>11.279999999999994</v>
      </c>
      <c r="GA9" s="185">
        <v>11.289999999999994</v>
      </c>
      <c r="GB9" s="185">
        <v>11.299999999999994</v>
      </c>
      <c r="GC9" s="185">
        <v>11.309999999999993</v>
      </c>
      <c r="GD9" s="185">
        <v>11.319999999999993</v>
      </c>
      <c r="GE9" s="185">
        <v>11.329999999999993</v>
      </c>
      <c r="GF9" s="185">
        <v>11.339999999999993</v>
      </c>
      <c r="GG9" s="185">
        <v>11.479999999999999</v>
      </c>
      <c r="GH9" s="185">
        <v>11.489999999999998</v>
      </c>
      <c r="GI9" s="185">
        <v>11.499999999999998</v>
      </c>
      <c r="GJ9" s="183">
        <v>2024</v>
      </c>
      <c r="GK9" s="183">
        <v>2024</v>
      </c>
      <c r="GL9" s="185">
        <v>11.01</v>
      </c>
      <c r="GM9" s="187">
        <v>11.02</v>
      </c>
      <c r="GN9" s="187">
        <v>11.03</v>
      </c>
      <c r="GO9" s="185">
        <v>11.04</v>
      </c>
      <c r="GP9" s="185">
        <v>11.049999999999999</v>
      </c>
      <c r="GQ9" s="187">
        <v>11.059999999999999</v>
      </c>
      <c r="GR9" s="187">
        <v>11.069999999999999</v>
      </c>
      <c r="GS9" s="187">
        <v>11.079999999999998</v>
      </c>
      <c r="GT9" s="187">
        <v>11.089999999999998</v>
      </c>
      <c r="GU9" s="187">
        <v>11.099999999999998</v>
      </c>
      <c r="GV9" s="185">
        <v>11.109999999999998</v>
      </c>
      <c r="GW9" s="187">
        <v>11.119999999999997</v>
      </c>
      <c r="GX9" s="187">
        <v>11.129999999999997</v>
      </c>
      <c r="GY9" s="187">
        <v>11.139999999999997</v>
      </c>
      <c r="GZ9" s="187">
        <v>11.149999999999997</v>
      </c>
      <c r="HA9" s="187">
        <v>11.159999999999997</v>
      </c>
      <c r="HB9" s="187">
        <v>11.169999999999996</v>
      </c>
      <c r="HC9" s="187">
        <v>11.179999999999996</v>
      </c>
      <c r="HD9" s="187">
        <v>11.189999999999996</v>
      </c>
      <c r="HE9" s="187">
        <v>11.199999999999996</v>
      </c>
      <c r="HF9" s="187">
        <v>11.209999999999996</v>
      </c>
      <c r="HG9" s="185">
        <v>11.219999999999995</v>
      </c>
      <c r="HH9" s="187">
        <v>11.229999999999995</v>
      </c>
      <c r="HI9" s="185">
        <v>11.239999999999995</v>
      </c>
      <c r="HJ9" s="185">
        <v>11.249999999999995</v>
      </c>
      <c r="HK9" s="185">
        <v>11.259999999999994</v>
      </c>
      <c r="HL9" s="185">
        <v>11.269999999999994</v>
      </c>
      <c r="HM9" s="187">
        <v>11.279999999999994</v>
      </c>
      <c r="HN9" s="185">
        <v>11.289999999999994</v>
      </c>
      <c r="HO9" s="185">
        <v>11.299999999999994</v>
      </c>
      <c r="HP9" s="185">
        <v>11.309999999999993</v>
      </c>
      <c r="HQ9" s="185">
        <v>11.319999999999993</v>
      </c>
      <c r="HR9" s="185">
        <v>11.329999999999993</v>
      </c>
      <c r="HS9" s="185">
        <v>11.339999999999993</v>
      </c>
      <c r="HT9" s="185">
        <v>11.479999999999999</v>
      </c>
      <c r="HU9" s="187">
        <v>11.489999999999998</v>
      </c>
      <c r="HV9" s="185">
        <v>11.499999999999998</v>
      </c>
      <c r="HW9" s="183">
        <v>2025</v>
      </c>
      <c r="HX9" s="183">
        <v>2025</v>
      </c>
      <c r="HZ9" s="167"/>
    </row>
    <row r="10" spans="1:235" ht="65" x14ac:dyDescent="0.3">
      <c r="A10" s="182" t="s">
        <v>32</v>
      </c>
      <c r="B10" s="188" t="s">
        <v>33</v>
      </c>
      <c r="C10" s="189" t="s">
        <v>93</v>
      </c>
      <c r="D10" s="190" t="s">
        <v>349</v>
      </c>
      <c r="E10" s="190" t="s">
        <v>350</v>
      </c>
      <c r="F10" s="191" t="s">
        <v>351</v>
      </c>
      <c r="G10" s="190" t="s">
        <v>352</v>
      </c>
      <c r="H10" s="190" t="s">
        <v>353</v>
      </c>
      <c r="I10" s="190" t="s">
        <v>354</v>
      </c>
      <c r="J10" s="192" t="s">
        <v>355</v>
      </c>
      <c r="K10" s="190" t="s">
        <v>356</v>
      </c>
      <c r="L10" s="190" t="s">
        <v>357</v>
      </c>
      <c r="M10" s="190" t="s">
        <v>358</v>
      </c>
      <c r="N10" s="190" t="s">
        <v>359</v>
      </c>
      <c r="O10" s="190" t="s">
        <v>360</v>
      </c>
      <c r="P10" s="190" t="s">
        <v>361</v>
      </c>
      <c r="Q10" s="190" t="s">
        <v>362</v>
      </c>
      <c r="R10" s="190" t="s">
        <v>363</v>
      </c>
      <c r="S10" s="190" t="s">
        <v>364</v>
      </c>
      <c r="T10" s="190" t="s">
        <v>365</v>
      </c>
      <c r="U10" s="190" t="s">
        <v>366</v>
      </c>
      <c r="V10" s="190" t="s">
        <v>367</v>
      </c>
      <c r="W10" s="190" t="s">
        <v>368</v>
      </c>
      <c r="X10" s="193" t="s">
        <v>369</v>
      </c>
      <c r="Y10" s="193" t="s">
        <v>370</v>
      </c>
      <c r="Z10" s="193" t="s">
        <v>371</v>
      </c>
      <c r="AA10" s="193" t="s">
        <v>372</v>
      </c>
      <c r="AB10" s="193" t="s">
        <v>373</v>
      </c>
      <c r="AC10" s="193" t="s">
        <v>374</v>
      </c>
      <c r="AD10" s="193" t="s">
        <v>375</v>
      </c>
      <c r="AE10" s="193" t="s">
        <v>376</v>
      </c>
      <c r="AF10" s="193" t="s">
        <v>377</v>
      </c>
      <c r="AG10" s="193" t="s">
        <v>378</v>
      </c>
      <c r="AH10" s="193" t="s">
        <v>379</v>
      </c>
      <c r="AI10" s="189" t="s">
        <v>94</v>
      </c>
      <c r="AJ10" s="189" t="s">
        <v>95</v>
      </c>
      <c r="AK10" s="190" t="str">
        <f t="shared" ref="AK10:BD10" si="3">D10</f>
        <v>REVENUES AND EXPENSES</v>
      </c>
      <c r="AL10" s="190" t="str">
        <f t="shared" si="3"/>
        <v>PASS-THROUGH REVENUE &amp; EXPENSE</v>
      </c>
      <c r="AM10" s="191" t="str">
        <f t="shared" si="3"/>
        <v>TEMPERATURE NORMALIZATION</v>
      </c>
      <c r="AN10" s="190" t="str">
        <f t="shared" si="3"/>
        <v>FEDERAL INCOME TAX</v>
      </c>
      <c r="AO10" s="190" t="str">
        <f t="shared" si="3"/>
        <v>TAX BENEFIT OF INTEREST</v>
      </c>
      <c r="AP10" s="190" t="str">
        <f t="shared" si="3"/>
        <v>BAD DEBT EXPENSE</v>
      </c>
      <c r="AQ10" s="190" t="str">
        <f t="shared" si="3"/>
        <v>RATE CASE EXPENSE</v>
      </c>
      <c r="AR10" s="190" t="str">
        <f t="shared" si="3"/>
        <v xml:space="preserve">EXCISE TAX </v>
      </c>
      <c r="AS10" s="190" t="str">
        <f t="shared" si="3"/>
        <v>EMPLOYEE INSURANCE</v>
      </c>
      <c r="AT10" s="190" t="str">
        <f t="shared" si="3"/>
        <v>INJURIES &amp; DAMAGES</v>
      </c>
      <c r="AU10" s="190" t="str">
        <f t="shared" si="3"/>
        <v>INCENTIVE PAY</v>
      </c>
      <c r="AV10" s="190" t="str">
        <f t="shared" si="3"/>
        <v>INVESTMENT PLAN</v>
      </c>
      <c r="AW10" s="190" t="str">
        <f t="shared" si="3"/>
        <v>INTEREST ON  CUSTOMER DEPOSITS</v>
      </c>
      <c r="AX10" s="190" t="str">
        <f t="shared" si="3"/>
        <v>PROPERTY AND LIAB INSURANCE</v>
      </c>
      <c r="AY10" s="190" t="str">
        <f t="shared" si="3"/>
        <v>DEFERRED GAINS AND LOSSES ON PROPERTY SALES</v>
      </c>
      <c r="AZ10" s="190" t="str">
        <f t="shared" si="3"/>
        <v>D&amp;O INSURANCE</v>
      </c>
      <c r="BA10" s="190" t="str">
        <f t="shared" si="3"/>
        <v>PENSION PLAN</v>
      </c>
      <c r="BB10" s="190" t="str">
        <f t="shared" si="3"/>
        <v>WAGE INCREASE</v>
      </c>
      <c r="BC10" s="190" t="str">
        <f t="shared" si="3"/>
        <v>AMA TO EOP RATE BASE</v>
      </c>
      <c r="BD10" s="190" t="str">
        <f t="shared" si="3"/>
        <v>AMA TO EOP DEPRECIATION</v>
      </c>
      <c r="BE10" s="190" t="s">
        <v>369</v>
      </c>
      <c r="BF10" s="190" t="str">
        <f t="shared" ref="BF10:BK10" si="4">Y10</f>
        <v>PRO FORMA O&amp;M</v>
      </c>
      <c r="BG10" s="190" t="str">
        <f t="shared" si="4"/>
        <v>AMR REGULATORY ASSET</v>
      </c>
      <c r="BH10" s="190" t="str">
        <f t="shared" si="4"/>
        <v>AMI PLANT AND DEFERRAL</v>
      </c>
      <c r="BI10" s="190" t="str">
        <f t="shared" si="4"/>
        <v>GTZ DEFERRAL</v>
      </c>
      <c r="BJ10" s="190" t="str">
        <f t="shared" si="4"/>
        <v>ENVIRONMENTAL REMEDIATION</v>
      </c>
      <c r="BK10" s="193" t="str">
        <f t="shared" si="4"/>
        <v>COVID DEFERRAL</v>
      </c>
      <c r="BL10" s="190" t="s">
        <v>380</v>
      </c>
      <c r="BM10" s="193" t="s">
        <v>381</v>
      </c>
      <c r="BN10" s="193" t="s">
        <v>382</v>
      </c>
      <c r="BO10" s="193" t="s">
        <v>383</v>
      </c>
      <c r="BP10" s="193" t="s">
        <v>384</v>
      </c>
      <c r="BQ10" s="193" t="s">
        <v>385</v>
      </c>
      <c r="BR10" s="193" t="s">
        <v>386</v>
      </c>
      <c r="BS10" s="193" t="str">
        <f>AE10</f>
        <v>OPEN 1A</v>
      </c>
      <c r="BT10" s="193" t="str">
        <f>AF10</f>
        <v>TACOMA LNG UPGRADE PLANT AND DEFERRAL</v>
      </c>
      <c r="BU10" s="193" t="str">
        <f>AG10</f>
        <v>REGULATORY ASSETS &amp; LIAB</v>
      </c>
      <c r="BV10" s="193" t="str">
        <f>AH10</f>
        <v>TACOMA LNG PLANT DEFERRAL</v>
      </c>
      <c r="BW10" s="189" t="s">
        <v>96</v>
      </c>
      <c r="BX10" s="189" t="s">
        <v>97</v>
      </c>
      <c r="BY10" s="190" t="str">
        <f t="shared" ref="BY10:DF10" si="5">AK10</f>
        <v>REVENUES AND EXPENSES</v>
      </c>
      <c r="BZ10" s="190" t="str">
        <f t="shared" si="5"/>
        <v>PASS-THROUGH REVENUE &amp; EXPENSE</v>
      </c>
      <c r="CA10" s="190" t="str">
        <f t="shared" si="5"/>
        <v>TEMPERATURE NORMALIZATION</v>
      </c>
      <c r="CB10" s="190" t="str">
        <f t="shared" si="5"/>
        <v>FEDERAL INCOME TAX</v>
      </c>
      <c r="CC10" s="190" t="str">
        <f t="shared" si="5"/>
        <v>TAX BENEFIT OF INTEREST</v>
      </c>
      <c r="CD10" s="190" t="str">
        <f t="shared" si="5"/>
        <v>BAD DEBT EXPENSE</v>
      </c>
      <c r="CE10" s="190" t="str">
        <f t="shared" si="5"/>
        <v>RATE CASE EXPENSE</v>
      </c>
      <c r="CF10" s="190" t="str">
        <f t="shared" si="5"/>
        <v xml:space="preserve">EXCISE TAX </v>
      </c>
      <c r="CG10" s="190" t="str">
        <f t="shared" si="5"/>
        <v>EMPLOYEE INSURANCE</v>
      </c>
      <c r="CH10" s="190" t="str">
        <f t="shared" si="5"/>
        <v>INJURIES &amp; DAMAGES</v>
      </c>
      <c r="CI10" s="190" t="str">
        <f t="shared" si="5"/>
        <v>INCENTIVE PAY</v>
      </c>
      <c r="CJ10" s="190" t="str">
        <f t="shared" si="5"/>
        <v>INVESTMENT PLAN</v>
      </c>
      <c r="CK10" s="190" t="str">
        <f t="shared" si="5"/>
        <v>INTEREST ON  CUSTOMER DEPOSITS</v>
      </c>
      <c r="CL10" s="190" t="str">
        <f t="shared" si="5"/>
        <v>PROPERTY AND LIAB INSURANCE</v>
      </c>
      <c r="CM10" s="190" t="str">
        <f t="shared" si="5"/>
        <v>DEFERRED GAINS AND LOSSES ON PROPERTY SALES</v>
      </c>
      <c r="CN10" s="190" t="str">
        <f t="shared" si="5"/>
        <v>D&amp;O INSURANCE</v>
      </c>
      <c r="CO10" s="190" t="str">
        <f t="shared" si="5"/>
        <v>PENSION PLAN</v>
      </c>
      <c r="CP10" s="190" t="str">
        <f t="shared" si="5"/>
        <v>WAGE INCREASE</v>
      </c>
      <c r="CQ10" s="190" t="str">
        <f t="shared" si="5"/>
        <v>AMA TO EOP RATE BASE</v>
      </c>
      <c r="CR10" s="190" t="str">
        <f t="shared" si="5"/>
        <v>AMA TO EOP DEPRECIATION</v>
      </c>
      <c r="CS10" s="190" t="str">
        <f t="shared" si="5"/>
        <v>WUTC FILING FEE</v>
      </c>
      <c r="CT10" s="190" t="str">
        <f t="shared" si="5"/>
        <v>PRO FORMA O&amp;M</v>
      </c>
      <c r="CU10" s="190" t="str">
        <f t="shared" si="5"/>
        <v>AMR REGULATORY ASSET</v>
      </c>
      <c r="CV10" s="190" t="str">
        <f t="shared" si="5"/>
        <v>AMI PLANT AND DEFERRAL</v>
      </c>
      <c r="CW10" s="190" t="str">
        <f t="shared" si="5"/>
        <v>GTZ DEFERRAL</v>
      </c>
      <c r="CX10" s="190" t="str">
        <f t="shared" si="5"/>
        <v>ENVIRONMENTAL REMEDIATION</v>
      </c>
      <c r="CY10" s="193" t="str">
        <f t="shared" si="5"/>
        <v>COVID DEFERRAL</v>
      </c>
      <c r="CZ10" s="190" t="str">
        <f t="shared" si="5"/>
        <v>ESTIMATED PLANT RETIREMENTS RATE BASE</v>
      </c>
      <c r="DA10" s="193" t="str">
        <f t="shared" si="5"/>
        <v>TEST YEAR PLANT ROLL FORWARD</v>
      </c>
      <c r="DB10" s="193" t="str">
        <f t="shared" si="5"/>
        <v>PROVISIONAL PROFORMA RETIREMENTS DEPRECIATION</v>
      </c>
      <c r="DC10" s="193" t="str">
        <f t="shared" si="5"/>
        <v>PROGRAMMATIC PROVISIONAL PROFORMA</v>
      </c>
      <c r="DD10" s="193" t="str">
        <f t="shared" si="5"/>
        <v>CUSTOMER DRIVEN PROGRAMMATIC PROVISIONAL PROFORMA</v>
      </c>
      <c r="DE10" s="193" t="str">
        <f t="shared" si="5"/>
        <v>SPECIFIC PROVISIONAL PROFORMA</v>
      </c>
      <c r="DF10" s="193" t="str">
        <f t="shared" si="5"/>
        <v>PROJECTED PROVISIONAL PROFORMA</v>
      </c>
      <c r="DG10" s="193" t="str">
        <f>BT10</f>
        <v>TACOMA LNG UPGRADE PLANT AND DEFERRAL</v>
      </c>
      <c r="DH10" s="193" t="str">
        <f>BU10</f>
        <v>REGULATORY ASSETS &amp; LIAB</v>
      </c>
      <c r="DI10" s="193" t="str">
        <f>BV10</f>
        <v>TACOMA LNG PLANT DEFERRAL</v>
      </c>
      <c r="DJ10" s="189" t="s">
        <v>98</v>
      </c>
      <c r="DK10" s="189" t="s">
        <v>99</v>
      </c>
      <c r="DL10" s="190" t="str">
        <f t="shared" ref="DL10:EV10" si="6">BY10</f>
        <v>REVENUES AND EXPENSES</v>
      </c>
      <c r="DM10" s="193" t="str">
        <f t="shared" si="6"/>
        <v>PASS-THROUGH REVENUE &amp; EXPENSE</v>
      </c>
      <c r="DN10" s="193" t="str">
        <f t="shared" si="6"/>
        <v>TEMPERATURE NORMALIZATION</v>
      </c>
      <c r="DO10" s="190" t="str">
        <f t="shared" si="6"/>
        <v>FEDERAL INCOME TAX</v>
      </c>
      <c r="DP10" s="190" t="str">
        <f t="shared" si="6"/>
        <v>TAX BENEFIT OF INTEREST</v>
      </c>
      <c r="DQ10" s="190" t="str">
        <f t="shared" si="6"/>
        <v>BAD DEBT EXPENSE</v>
      </c>
      <c r="DR10" s="190" t="str">
        <f t="shared" si="6"/>
        <v>RATE CASE EXPENSE</v>
      </c>
      <c r="DS10" s="190" t="str">
        <f t="shared" si="6"/>
        <v xml:space="preserve">EXCISE TAX </v>
      </c>
      <c r="DT10" s="190" t="str">
        <f t="shared" si="6"/>
        <v>EMPLOYEE INSURANCE</v>
      </c>
      <c r="DU10" s="190" t="str">
        <f t="shared" si="6"/>
        <v>INJURIES &amp; DAMAGES</v>
      </c>
      <c r="DV10" s="190" t="str">
        <f t="shared" si="6"/>
        <v>INCENTIVE PAY</v>
      </c>
      <c r="DW10" s="190" t="str">
        <f t="shared" si="6"/>
        <v>INVESTMENT PLAN</v>
      </c>
      <c r="DX10" s="190" t="str">
        <f t="shared" si="6"/>
        <v>INTEREST ON  CUSTOMER DEPOSITS</v>
      </c>
      <c r="DY10" s="190" t="str">
        <f t="shared" si="6"/>
        <v>PROPERTY AND LIAB INSURANCE</v>
      </c>
      <c r="DZ10" s="190" t="str">
        <f t="shared" si="6"/>
        <v>DEFERRED GAINS AND LOSSES ON PROPERTY SALES</v>
      </c>
      <c r="EA10" s="190" t="str">
        <f t="shared" si="6"/>
        <v>D&amp;O INSURANCE</v>
      </c>
      <c r="EB10" s="190" t="str">
        <f t="shared" si="6"/>
        <v>PENSION PLAN</v>
      </c>
      <c r="EC10" s="190" t="str">
        <f t="shared" si="6"/>
        <v>WAGE INCREASE</v>
      </c>
      <c r="ED10" s="190" t="str">
        <f t="shared" si="6"/>
        <v>AMA TO EOP RATE BASE</v>
      </c>
      <c r="EE10" s="190" t="str">
        <f t="shared" si="6"/>
        <v>AMA TO EOP DEPRECIATION</v>
      </c>
      <c r="EF10" s="190" t="str">
        <f t="shared" si="6"/>
        <v>WUTC FILING FEE</v>
      </c>
      <c r="EG10" s="190" t="str">
        <f t="shared" si="6"/>
        <v>PRO FORMA O&amp;M</v>
      </c>
      <c r="EH10" s="190" t="str">
        <f t="shared" si="6"/>
        <v>AMR REGULATORY ASSET</v>
      </c>
      <c r="EI10" s="190" t="str">
        <f t="shared" si="6"/>
        <v>AMI PLANT AND DEFERRAL</v>
      </c>
      <c r="EJ10" s="190" t="str">
        <f t="shared" si="6"/>
        <v>GTZ DEFERRAL</v>
      </c>
      <c r="EK10" s="190" t="str">
        <f t="shared" si="6"/>
        <v>ENVIRONMENTAL REMEDIATION</v>
      </c>
      <c r="EL10" s="193" t="str">
        <f t="shared" si="6"/>
        <v>COVID DEFERRAL</v>
      </c>
      <c r="EM10" s="193" t="str">
        <f t="shared" si="6"/>
        <v>ESTIMATED PLANT RETIREMENTS RATE BASE</v>
      </c>
      <c r="EN10" s="193" t="str">
        <f t="shared" si="6"/>
        <v>TEST YEAR PLANT ROLL FORWARD</v>
      </c>
      <c r="EO10" s="193" t="str">
        <f t="shared" si="6"/>
        <v>PROVISIONAL PROFORMA RETIREMENTS DEPRECIATION</v>
      </c>
      <c r="EP10" s="193" t="str">
        <f t="shared" si="6"/>
        <v>PROGRAMMATIC PROVISIONAL PROFORMA</v>
      </c>
      <c r="EQ10" s="193" t="str">
        <f t="shared" si="6"/>
        <v>CUSTOMER DRIVEN PROGRAMMATIC PROVISIONAL PROFORMA</v>
      </c>
      <c r="ER10" s="193" t="str">
        <f t="shared" si="6"/>
        <v>SPECIFIC PROVISIONAL PROFORMA</v>
      </c>
      <c r="ES10" s="193" t="str">
        <f t="shared" si="6"/>
        <v>PROJECTED PROVISIONAL PROFORMA</v>
      </c>
      <c r="ET10" s="193" t="str">
        <f t="shared" si="6"/>
        <v>TACOMA LNG UPGRADE PLANT AND DEFERRAL</v>
      </c>
      <c r="EU10" s="193" t="str">
        <f t="shared" si="6"/>
        <v>REGULATORY ASSETS &amp; LIAB</v>
      </c>
      <c r="EV10" s="193" t="str">
        <f t="shared" si="6"/>
        <v>TACOMA LNG PLANT DEFERRAL</v>
      </c>
      <c r="EW10" s="189" t="s">
        <v>100</v>
      </c>
      <c r="EX10" s="189" t="s">
        <v>101</v>
      </c>
      <c r="EY10" s="190" t="str">
        <f t="shared" ref="EY10:GI10" si="7">DL10</f>
        <v>REVENUES AND EXPENSES</v>
      </c>
      <c r="EZ10" s="190" t="str">
        <f t="shared" si="7"/>
        <v>PASS-THROUGH REVENUE &amp; EXPENSE</v>
      </c>
      <c r="FA10" s="190" t="str">
        <f t="shared" si="7"/>
        <v>TEMPERATURE NORMALIZATION</v>
      </c>
      <c r="FB10" s="190" t="str">
        <f t="shared" si="7"/>
        <v>FEDERAL INCOME TAX</v>
      </c>
      <c r="FC10" s="190" t="str">
        <f t="shared" si="7"/>
        <v>TAX BENEFIT OF INTEREST</v>
      </c>
      <c r="FD10" s="190" t="str">
        <f t="shared" si="7"/>
        <v>BAD DEBT EXPENSE</v>
      </c>
      <c r="FE10" s="190" t="str">
        <f t="shared" si="7"/>
        <v>RATE CASE EXPENSE</v>
      </c>
      <c r="FF10" s="190" t="str">
        <f t="shared" si="7"/>
        <v xml:space="preserve">EXCISE TAX </v>
      </c>
      <c r="FG10" s="190" t="str">
        <f t="shared" si="7"/>
        <v>EMPLOYEE INSURANCE</v>
      </c>
      <c r="FH10" s="190" t="str">
        <f t="shared" si="7"/>
        <v>INJURIES &amp; DAMAGES</v>
      </c>
      <c r="FI10" s="190" t="str">
        <f t="shared" si="7"/>
        <v>INCENTIVE PAY</v>
      </c>
      <c r="FJ10" s="190" t="str">
        <f t="shared" si="7"/>
        <v>INVESTMENT PLAN</v>
      </c>
      <c r="FK10" s="190" t="str">
        <f t="shared" si="7"/>
        <v>INTEREST ON  CUSTOMER DEPOSITS</v>
      </c>
      <c r="FL10" s="190" t="str">
        <f t="shared" si="7"/>
        <v>PROPERTY AND LIAB INSURANCE</v>
      </c>
      <c r="FM10" s="190" t="str">
        <f t="shared" si="7"/>
        <v>DEFERRED GAINS AND LOSSES ON PROPERTY SALES</v>
      </c>
      <c r="FN10" s="190" t="str">
        <f t="shared" si="7"/>
        <v>D&amp;O INSURANCE</v>
      </c>
      <c r="FO10" s="190" t="str">
        <f t="shared" si="7"/>
        <v>PENSION PLAN</v>
      </c>
      <c r="FP10" s="190" t="str">
        <f t="shared" si="7"/>
        <v>WAGE INCREASE</v>
      </c>
      <c r="FQ10" s="190" t="str">
        <f t="shared" si="7"/>
        <v>AMA TO EOP RATE BASE</v>
      </c>
      <c r="FR10" s="190" t="str">
        <f t="shared" si="7"/>
        <v>AMA TO EOP DEPRECIATION</v>
      </c>
      <c r="FS10" s="190" t="str">
        <f t="shared" si="7"/>
        <v>WUTC FILING FEE</v>
      </c>
      <c r="FT10" s="190" t="str">
        <f t="shared" si="7"/>
        <v>PRO FORMA O&amp;M</v>
      </c>
      <c r="FU10" s="193" t="str">
        <f t="shared" si="7"/>
        <v>AMR REGULATORY ASSET</v>
      </c>
      <c r="FV10" s="190" t="str">
        <f t="shared" si="7"/>
        <v>AMI PLANT AND DEFERRAL</v>
      </c>
      <c r="FW10" s="190" t="str">
        <f t="shared" si="7"/>
        <v>GTZ DEFERRAL</v>
      </c>
      <c r="FX10" s="193" t="str">
        <f t="shared" si="7"/>
        <v>ENVIRONMENTAL REMEDIATION</v>
      </c>
      <c r="FY10" s="193" t="str">
        <f t="shared" si="7"/>
        <v>COVID DEFERRAL</v>
      </c>
      <c r="FZ10" s="193" t="str">
        <f t="shared" si="7"/>
        <v>ESTIMATED PLANT RETIREMENTS RATE BASE</v>
      </c>
      <c r="GA10" s="193" t="str">
        <f t="shared" si="7"/>
        <v>TEST YEAR PLANT ROLL FORWARD</v>
      </c>
      <c r="GB10" s="193" t="str">
        <f t="shared" si="7"/>
        <v>PROVISIONAL PROFORMA RETIREMENTS DEPRECIATION</v>
      </c>
      <c r="GC10" s="193" t="str">
        <f t="shared" si="7"/>
        <v>PROGRAMMATIC PROVISIONAL PROFORMA</v>
      </c>
      <c r="GD10" s="193" t="str">
        <f t="shared" si="7"/>
        <v>CUSTOMER DRIVEN PROGRAMMATIC PROVISIONAL PROFORMA</v>
      </c>
      <c r="GE10" s="193" t="str">
        <f t="shared" si="7"/>
        <v>SPECIFIC PROVISIONAL PROFORMA</v>
      </c>
      <c r="GF10" s="193" t="str">
        <f t="shared" si="7"/>
        <v>PROJECTED PROVISIONAL PROFORMA</v>
      </c>
      <c r="GG10" s="193" t="str">
        <f t="shared" si="7"/>
        <v>TACOMA LNG UPGRADE PLANT AND DEFERRAL</v>
      </c>
      <c r="GH10" s="193" t="str">
        <f t="shared" si="7"/>
        <v>REGULATORY ASSETS &amp; LIAB</v>
      </c>
      <c r="GI10" s="193" t="str">
        <f t="shared" si="7"/>
        <v>TACOMA LNG PLANT DEFERRAL</v>
      </c>
      <c r="GJ10" s="189" t="s">
        <v>102</v>
      </c>
      <c r="GK10" s="189" t="s">
        <v>103</v>
      </c>
      <c r="GL10" s="190" t="str">
        <f t="shared" ref="GL10:HV10" si="8">EY10</f>
        <v>REVENUES AND EXPENSES</v>
      </c>
      <c r="GM10" s="194" t="str">
        <f t="shared" si="8"/>
        <v>PASS-THROUGH REVENUE &amp; EXPENSE</v>
      </c>
      <c r="GN10" s="194" t="str">
        <f t="shared" si="8"/>
        <v>TEMPERATURE NORMALIZATION</v>
      </c>
      <c r="GO10" s="190" t="str">
        <f t="shared" si="8"/>
        <v>FEDERAL INCOME TAX</v>
      </c>
      <c r="GP10" s="190" t="str">
        <f t="shared" si="8"/>
        <v>TAX BENEFIT OF INTEREST</v>
      </c>
      <c r="GQ10" s="194" t="str">
        <f t="shared" si="8"/>
        <v>BAD DEBT EXPENSE</v>
      </c>
      <c r="GR10" s="194" t="str">
        <f t="shared" si="8"/>
        <v>RATE CASE EXPENSE</v>
      </c>
      <c r="GS10" s="194" t="str">
        <f t="shared" si="8"/>
        <v xml:space="preserve">EXCISE TAX </v>
      </c>
      <c r="GT10" s="194" t="str">
        <f t="shared" si="8"/>
        <v>EMPLOYEE INSURANCE</v>
      </c>
      <c r="GU10" s="194" t="str">
        <f t="shared" si="8"/>
        <v>INJURIES &amp; DAMAGES</v>
      </c>
      <c r="GV10" s="190" t="str">
        <f t="shared" si="8"/>
        <v>INCENTIVE PAY</v>
      </c>
      <c r="GW10" s="194" t="str">
        <f t="shared" si="8"/>
        <v>INVESTMENT PLAN</v>
      </c>
      <c r="GX10" s="194" t="str">
        <f t="shared" si="8"/>
        <v>INTEREST ON  CUSTOMER DEPOSITS</v>
      </c>
      <c r="GY10" s="194" t="str">
        <f t="shared" si="8"/>
        <v>PROPERTY AND LIAB INSURANCE</v>
      </c>
      <c r="GZ10" s="194" t="str">
        <f t="shared" si="8"/>
        <v>DEFERRED GAINS AND LOSSES ON PROPERTY SALES</v>
      </c>
      <c r="HA10" s="194" t="str">
        <f t="shared" si="8"/>
        <v>D&amp;O INSURANCE</v>
      </c>
      <c r="HB10" s="194" t="str">
        <f t="shared" si="8"/>
        <v>PENSION PLAN</v>
      </c>
      <c r="HC10" s="194" t="str">
        <f t="shared" si="8"/>
        <v>WAGE INCREASE</v>
      </c>
      <c r="HD10" s="194" t="str">
        <f t="shared" si="8"/>
        <v>AMA TO EOP RATE BASE</v>
      </c>
      <c r="HE10" s="194" t="str">
        <f t="shared" si="8"/>
        <v>AMA TO EOP DEPRECIATION</v>
      </c>
      <c r="HF10" s="194" t="str">
        <f t="shared" si="8"/>
        <v>WUTC FILING FEE</v>
      </c>
      <c r="HG10" s="190" t="str">
        <f t="shared" si="8"/>
        <v>PRO FORMA O&amp;M</v>
      </c>
      <c r="HH10" s="194" t="str">
        <f t="shared" si="8"/>
        <v>AMR REGULATORY ASSET</v>
      </c>
      <c r="HI10" s="190" t="str">
        <f t="shared" si="8"/>
        <v>AMI PLANT AND DEFERRAL</v>
      </c>
      <c r="HJ10" s="190" t="str">
        <f t="shared" si="8"/>
        <v>GTZ DEFERRAL</v>
      </c>
      <c r="HK10" s="190" t="str">
        <f t="shared" si="8"/>
        <v>ENVIRONMENTAL REMEDIATION</v>
      </c>
      <c r="HL10" s="193" t="str">
        <f t="shared" si="8"/>
        <v>COVID DEFERRAL</v>
      </c>
      <c r="HM10" s="194" t="str">
        <f t="shared" si="8"/>
        <v>ESTIMATED PLANT RETIREMENTS RATE BASE</v>
      </c>
      <c r="HN10" s="193" t="str">
        <f t="shared" si="8"/>
        <v>TEST YEAR PLANT ROLL FORWARD</v>
      </c>
      <c r="HO10" s="193" t="str">
        <f t="shared" si="8"/>
        <v>PROVISIONAL PROFORMA RETIREMENTS DEPRECIATION</v>
      </c>
      <c r="HP10" s="193" t="str">
        <f t="shared" si="8"/>
        <v>PROGRAMMATIC PROVISIONAL PROFORMA</v>
      </c>
      <c r="HQ10" s="193" t="str">
        <f t="shared" si="8"/>
        <v>CUSTOMER DRIVEN PROGRAMMATIC PROVISIONAL PROFORMA</v>
      </c>
      <c r="HR10" s="193" t="str">
        <f t="shared" si="8"/>
        <v>SPECIFIC PROVISIONAL PROFORMA</v>
      </c>
      <c r="HS10" s="193" t="str">
        <f t="shared" si="8"/>
        <v>PROJECTED PROVISIONAL PROFORMA</v>
      </c>
      <c r="HT10" s="193" t="str">
        <f t="shared" si="8"/>
        <v>TACOMA LNG UPGRADE PLANT AND DEFERRAL</v>
      </c>
      <c r="HU10" s="194" t="str">
        <f t="shared" si="8"/>
        <v>REGULATORY ASSETS &amp; LIAB</v>
      </c>
      <c r="HV10" s="193" t="str">
        <f t="shared" si="8"/>
        <v>TACOMA LNG PLANT DEFERRAL</v>
      </c>
      <c r="HW10" s="189" t="s">
        <v>104</v>
      </c>
      <c r="HX10" s="189" t="s">
        <v>105</v>
      </c>
    </row>
    <row r="11" spans="1:235" x14ac:dyDescent="0.3">
      <c r="C11" s="195" t="s">
        <v>115</v>
      </c>
      <c r="D11" s="179" t="s">
        <v>116</v>
      </c>
      <c r="E11" s="179" t="s">
        <v>125</v>
      </c>
      <c r="F11" s="179" t="s">
        <v>118</v>
      </c>
      <c r="G11" s="179" t="s">
        <v>126</v>
      </c>
      <c r="H11" s="179" t="s">
        <v>120</v>
      </c>
      <c r="I11" s="179" t="s">
        <v>127</v>
      </c>
      <c r="J11" s="179" t="s">
        <v>122</v>
      </c>
      <c r="K11" s="179" t="s">
        <v>128</v>
      </c>
      <c r="L11" s="179" t="s">
        <v>124</v>
      </c>
      <c r="M11" s="179" t="s">
        <v>129</v>
      </c>
      <c r="N11" s="179" t="s">
        <v>130</v>
      </c>
      <c r="O11" s="179" t="s">
        <v>131</v>
      </c>
      <c r="P11" s="179" t="s">
        <v>132</v>
      </c>
      <c r="Q11" s="179" t="s">
        <v>133</v>
      </c>
      <c r="R11" s="179" t="s">
        <v>134</v>
      </c>
      <c r="S11" s="179" t="s">
        <v>135</v>
      </c>
      <c r="T11" s="179" t="s">
        <v>136</v>
      </c>
      <c r="U11" s="179" t="s">
        <v>137</v>
      </c>
      <c r="V11" s="179" t="s">
        <v>138</v>
      </c>
      <c r="W11" s="179" t="s">
        <v>139</v>
      </c>
      <c r="X11" s="179" t="s">
        <v>140</v>
      </c>
      <c r="Y11" s="179" t="s">
        <v>141</v>
      </c>
      <c r="Z11" s="179" t="s">
        <v>142</v>
      </c>
      <c r="AA11" s="179" t="s">
        <v>143</v>
      </c>
      <c r="AB11" s="179" t="s">
        <v>144</v>
      </c>
      <c r="AC11" s="179" t="s">
        <v>145</v>
      </c>
      <c r="AD11" s="179" t="s">
        <v>146</v>
      </c>
      <c r="AE11" s="179" t="s">
        <v>147</v>
      </c>
      <c r="AF11" s="179" t="s">
        <v>148</v>
      </c>
      <c r="AG11" s="179" t="s">
        <v>149</v>
      </c>
      <c r="AH11" s="179" t="s">
        <v>150</v>
      </c>
      <c r="AI11" s="195" t="s">
        <v>151</v>
      </c>
      <c r="AJ11" s="195" t="s">
        <v>152</v>
      </c>
      <c r="AK11" s="179" t="s">
        <v>153</v>
      </c>
      <c r="AL11" s="179" t="s">
        <v>154</v>
      </c>
      <c r="AM11" s="179" t="s">
        <v>155</v>
      </c>
      <c r="AN11" s="179" t="s">
        <v>156</v>
      </c>
      <c r="AO11" s="179" t="s">
        <v>157</v>
      </c>
      <c r="AP11" s="179" t="s">
        <v>158</v>
      </c>
      <c r="AQ11" s="179" t="s">
        <v>159</v>
      </c>
      <c r="AR11" s="179" t="s">
        <v>160</v>
      </c>
      <c r="AS11" s="179" t="s">
        <v>161</v>
      </c>
      <c r="AT11" s="179" t="s">
        <v>162</v>
      </c>
      <c r="AU11" s="179" t="s">
        <v>163</v>
      </c>
      <c r="AV11" s="179" t="s">
        <v>164</v>
      </c>
      <c r="AW11" s="179" t="s">
        <v>165</v>
      </c>
      <c r="AX11" s="179" t="s">
        <v>166</v>
      </c>
      <c r="AY11" s="179" t="s">
        <v>167</v>
      </c>
      <c r="AZ11" s="179" t="s">
        <v>168</v>
      </c>
      <c r="BA11" s="179" t="s">
        <v>169</v>
      </c>
      <c r="BB11" s="179" t="s">
        <v>170</v>
      </c>
      <c r="BC11" s="179" t="s">
        <v>171</v>
      </c>
      <c r="BD11" s="179" t="s">
        <v>172</v>
      </c>
      <c r="BE11" s="179" t="s">
        <v>173</v>
      </c>
      <c r="BF11" s="179" t="s">
        <v>174</v>
      </c>
      <c r="BG11" s="179" t="s">
        <v>175</v>
      </c>
      <c r="BH11" s="179" t="s">
        <v>176</v>
      </c>
      <c r="BI11" s="179" t="s">
        <v>177</v>
      </c>
      <c r="BJ11" s="179" t="s">
        <v>178</v>
      </c>
      <c r="BK11" s="179" t="s">
        <v>179</v>
      </c>
      <c r="BL11" s="179" t="s">
        <v>180</v>
      </c>
      <c r="BM11" s="179" t="s">
        <v>181</v>
      </c>
      <c r="BN11" s="179" t="s">
        <v>182</v>
      </c>
      <c r="BO11" s="179" t="s">
        <v>183</v>
      </c>
      <c r="BP11" s="179" t="s">
        <v>184</v>
      </c>
      <c r="BQ11" s="179" t="s">
        <v>185</v>
      </c>
      <c r="BR11" s="179" t="s">
        <v>186</v>
      </c>
      <c r="BS11" s="179" t="s">
        <v>187</v>
      </c>
      <c r="BT11" s="179" t="s">
        <v>188</v>
      </c>
      <c r="BU11" s="179" t="s">
        <v>189</v>
      </c>
      <c r="BV11" s="179" t="s">
        <v>190</v>
      </c>
      <c r="BW11" s="195" t="s">
        <v>191</v>
      </c>
      <c r="BX11" s="195" t="s">
        <v>192</v>
      </c>
      <c r="BY11" s="179" t="s">
        <v>193</v>
      </c>
      <c r="BZ11" s="179" t="s">
        <v>194</v>
      </c>
      <c r="CA11" s="179" t="s">
        <v>195</v>
      </c>
      <c r="CB11" s="179" t="s">
        <v>196</v>
      </c>
      <c r="CC11" s="179" t="s">
        <v>197</v>
      </c>
      <c r="CD11" s="179" t="s">
        <v>198</v>
      </c>
      <c r="CE11" s="179" t="s">
        <v>199</v>
      </c>
      <c r="CF11" s="179" t="s">
        <v>200</v>
      </c>
      <c r="CG11" s="179" t="s">
        <v>201</v>
      </c>
      <c r="CH11" s="179" t="s">
        <v>202</v>
      </c>
      <c r="CI11" s="179" t="s">
        <v>203</v>
      </c>
      <c r="CJ11" s="179" t="s">
        <v>204</v>
      </c>
      <c r="CK11" s="179" t="s">
        <v>205</v>
      </c>
      <c r="CL11" s="179" t="s">
        <v>206</v>
      </c>
      <c r="CM11" s="179" t="s">
        <v>207</v>
      </c>
      <c r="CN11" s="179" t="s">
        <v>208</v>
      </c>
      <c r="CO11" s="179" t="s">
        <v>209</v>
      </c>
      <c r="CP11" s="179" t="s">
        <v>210</v>
      </c>
      <c r="CQ11" s="179" t="s">
        <v>211</v>
      </c>
      <c r="CR11" s="179" t="s">
        <v>212</v>
      </c>
      <c r="CS11" s="179" t="s">
        <v>213</v>
      </c>
      <c r="CT11" s="179" t="s">
        <v>214</v>
      </c>
      <c r="CU11" s="179" t="s">
        <v>215</v>
      </c>
      <c r="CV11" s="179" t="s">
        <v>216</v>
      </c>
      <c r="CW11" s="179" t="s">
        <v>217</v>
      </c>
      <c r="CX11" s="179" t="s">
        <v>218</v>
      </c>
      <c r="CY11" s="179" t="s">
        <v>219</v>
      </c>
      <c r="CZ11" s="179" t="s">
        <v>220</v>
      </c>
      <c r="DA11" s="179" t="s">
        <v>221</v>
      </c>
      <c r="DB11" s="179" t="s">
        <v>222</v>
      </c>
      <c r="DC11" s="179" t="s">
        <v>223</v>
      </c>
      <c r="DD11" s="179" t="s">
        <v>224</v>
      </c>
      <c r="DE11" s="179" t="s">
        <v>225</v>
      </c>
      <c r="DF11" s="179" t="s">
        <v>226</v>
      </c>
      <c r="DG11" s="179" t="s">
        <v>227</v>
      </c>
      <c r="DH11" s="179" t="s">
        <v>228</v>
      </c>
      <c r="DI11" s="179" t="s">
        <v>229</v>
      </c>
      <c r="DJ11" s="195" t="s">
        <v>230</v>
      </c>
      <c r="DK11" s="195" t="s">
        <v>231</v>
      </c>
      <c r="DL11" s="179" t="s">
        <v>232</v>
      </c>
      <c r="DM11" s="179" t="s">
        <v>233</v>
      </c>
      <c r="DN11" s="179" t="s">
        <v>234</v>
      </c>
      <c r="DO11" s="179" t="s">
        <v>235</v>
      </c>
      <c r="DP11" s="179" t="s">
        <v>236</v>
      </c>
      <c r="DQ11" s="179" t="s">
        <v>237</v>
      </c>
      <c r="DR11" s="179" t="s">
        <v>238</v>
      </c>
      <c r="DS11" s="179" t="s">
        <v>239</v>
      </c>
      <c r="DT11" s="179" t="s">
        <v>240</v>
      </c>
      <c r="DU11" s="179" t="s">
        <v>241</v>
      </c>
      <c r="DV11" s="179" t="s">
        <v>242</v>
      </c>
      <c r="DW11" s="179" t="s">
        <v>243</v>
      </c>
      <c r="DX11" s="179" t="s">
        <v>244</v>
      </c>
      <c r="DY11" s="179" t="s">
        <v>245</v>
      </c>
      <c r="DZ11" s="179" t="s">
        <v>246</v>
      </c>
      <c r="EA11" s="179" t="s">
        <v>247</v>
      </c>
      <c r="EB11" s="179" t="s">
        <v>248</v>
      </c>
      <c r="EC11" s="179" t="s">
        <v>249</v>
      </c>
      <c r="ED11" s="179" t="s">
        <v>250</v>
      </c>
      <c r="EE11" s="179" t="s">
        <v>251</v>
      </c>
      <c r="EF11" s="179" t="s">
        <v>252</v>
      </c>
      <c r="EG11" s="179" t="s">
        <v>253</v>
      </c>
      <c r="EH11" s="179" t="s">
        <v>254</v>
      </c>
      <c r="EI11" s="179" t="s">
        <v>255</v>
      </c>
      <c r="EJ11" s="179" t="s">
        <v>256</v>
      </c>
      <c r="EK11" s="179" t="s">
        <v>257</v>
      </c>
      <c r="EL11" s="179" t="s">
        <v>258</v>
      </c>
      <c r="EM11" s="179" t="s">
        <v>259</v>
      </c>
      <c r="EN11" s="179" t="s">
        <v>260</v>
      </c>
      <c r="EO11" s="179" t="s">
        <v>261</v>
      </c>
      <c r="EP11" s="179" t="s">
        <v>262</v>
      </c>
      <c r="EQ11" s="179" t="s">
        <v>263</v>
      </c>
      <c r="ER11" s="179" t="s">
        <v>264</v>
      </c>
      <c r="ES11" s="179" t="s">
        <v>265</v>
      </c>
      <c r="ET11" s="179" t="s">
        <v>266</v>
      </c>
      <c r="EU11" s="179" t="s">
        <v>267</v>
      </c>
      <c r="EV11" s="179" t="s">
        <v>268</v>
      </c>
      <c r="EW11" s="195" t="s">
        <v>269</v>
      </c>
      <c r="EX11" s="195" t="s">
        <v>270</v>
      </c>
      <c r="EY11" s="179" t="s">
        <v>271</v>
      </c>
      <c r="EZ11" s="179" t="s">
        <v>272</v>
      </c>
      <c r="FA11" s="179" t="s">
        <v>273</v>
      </c>
      <c r="FB11" s="179" t="s">
        <v>274</v>
      </c>
      <c r="FC11" s="179" t="s">
        <v>275</v>
      </c>
      <c r="FD11" s="179" t="s">
        <v>276</v>
      </c>
      <c r="FE11" s="179" t="s">
        <v>277</v>
      </c>
      <c r="FF11" s="179" t="s">
        <v>278</v>
      </c>
      <c r="FG11" s="179" t="s">
        <v>279</v>
      </c>
      <c r="FH11" s="179" t="s">
        <v>280</v>
      </c>
      <c r="FI11" s="179" t="s">
        <v>281</v>
      </c>
      <c r="FJ11" s="179" t="s">
        <v>282</v>
      </c>
      <c r="FK11" s="179" t="s">
        <v>283</v>
      </c>
      <c r="FL11" s="179" t="s">
        <v>284</v>
      </c>
      <c r="FM11" s="179" t="s">
        <v>285</v>
      </c>
      <c r="FN11" s="179" t="s">
        <v>286</v>
      </c>
      <c r="FO11" s="179" t="s">
        <v>287</v>
      </c>
      <c r="FP11" s="179" t="s">
        <v>288</v>
      </c>
      <c r="FQ11" s="179" t="s">
        <v>289</v>
      </c>
      <c r="FR11" s="179" t="s">
        <v>290</v>
      </c>
      <c r="FS11" s="179" t="s">
        <v>291</v>
      </c>
      <c r="FT11" s="179" t="s">
        <v>292</v>
      </c>
      <c r="FU11" s="179" t="s">
        <v>293</v>
      </c>
      <c r="FV11" s="179" t="s">
        <v>294</v>
      </c>
      <c r="FW11" s="179" t="s">
        <v>295</v>
      </c>
      <c r="FX11" s="179" t="s">
        <v>296</v>
      </c>
      <c r="FY11" s="179" t="s">
        <v>297</v>
      </c>
      <c r="FZ11" s="179" t="s">
        <v>298</v>
      </c>
      <c r="GA11" s="179" t="s">
        <v>299</v>
      </c>
      <c r="GB11" s="179" t="s">
        <v>300</v>
      </c>
      <c r="GC11" s="179" t="s">
        <v>301</v>
      </c>
      <c r="GD11" s="179" t="s">
        <v>302</v>
      </c>
      <c r="GE11" s="179" t="s">
        <v>303</v>
      </c>
      <c r="GF11" s="179" t="s">
        <v>304</v>
      </c>
      <c r="GG11" s="179" t="s">
        <v>305</v>
      </c>
      <c r="GH11" s="179" t="s">
        <v>306</v>
      </c>
      <c r="GI11" s="179" t="s">
        <v>307</v>
      </c>
      <c r="GJ11" s="195" t="s">
        <v>308</v>
      </c>
      <c r="GK11" s="195" t="s">
        <v>309</v>
      </c>
      <c r="GL11" s="179" t="s">
        <v>310</v>
      </c>
      <c r="GM11" s="180" t="s">
        <v>311</v>
      </c>
      <c r="GN11" s="180" t="s">
        <v>312</v>
      </c>
      <c r="GO11" s="179" t="s">
        <v>313</v>
      </c>
      <c r="GP11" s="179" t="s">
        <v>314</v>
      </c>
      <c r="GQ11" s="180" t="s">
        <v>315</v>
      </c>
      <c r="GR11" s="180" t="s">
        <v>316</v>
      </c>
      <c r="GS11" s="180" t="s">
        <v>317</v>
      </c>
      <c r="GT11" s="180" t="s">
        <v>318</v>
      </c>
      <c r="GU11" s="180" t="s">
        <v>319</v>
      </c>
      <c r="GV11" s="179" t="s">
        <v>320</v>
      </c>
      <c r="GW11" s="180" t="s">
        <v>321</v>
      </c>
      <c r="GX11" s="180" t="s">
        <v>322</v>
      </c>
      <c r="GY11" s="180" t="s">
        <v>323</v>
      </c>
      <c r="GZ11" s="180" t="s">
        <v>324</v>
      </c>
      <c r="HA11" s="180" t="s">
        <v>325</v>
      </c>
      <c r="HB11" s="180" t="s">
        <v>326</v>
      </c>
      <c r="HC11" s="180" t="s">
        <v>327</v>
      </c>
      <c r="HD11" s="180" t="s">
        <v>328</v>
      </c>
      <c r="HE11" s="180" t="s">
        <v>329</v>
      </c>
      <c r="HF11" s="180" t="s">
        <v>330</v>
      </c>
      <c r="HG11" s="179" t="s">
        <v>331</v>
      </c>
      <c r="HH11" s="180" t="s">
        <v>332</v>
      </c>
      <c r="HI11" s="179" t="s">
        <v>333</v>
      </c>
      <c r="HJ11" s="179" t="s">
        <v>334</v>
      </c>
      <c r="HK11" s="179" t="s">
        <v>335</v>
      </c>
      <c r="HL11" s="179" t="s">
        <v>336</v>
      </c>
      <c r="HM11" s="180" t="s">
        <v>337</v>
      </c>
      <c r="HN11" s="179" t="s">
        <v>338</v>
      </c>
      <c r="HO11" s="179" t="s">
        <v>339</v>
      </c>
      <c r="HP11" s="179" t="s">
        <v>340</v>
      </c>
      <c r="HQ11" s="179" t="s">
        <v>341</v>
      </c>
      <c r="HR11" s="179" t="s">
        <v>342</v>
      </c>
      <c r="HS11" s="179" t="s">
        <v>343</v>
      </c>
      <c r="HT11" s="179" t="s">
        <v>344</v>
      </c>
      <c r="HU11" s="180" t="s">
        <v>345</v>
      </c>
      <c r="HV11" s="179" t="s">
        <v>346</v>
      </c>
      <c r="HW11" s="195" t="s">
        <v>347</v>
      </c>
      <c r="HX11" s="195" t="s">
        <v>348</v>
      </c>
    </row>
    <row r="12" spans="1:235" x14ac:dyDescent="0.3">
      <c r="A12" s="196">
        <f>ROW()</f>
        <v>12</v>
      </c>
      <c r="B12" s="197" t="s">
        <v>37</v>
      </c>
      <c r="C12" s="198"/>
      <c r="AI12" s="198"/>
      <c r="AJ12" s="198"/>
      <c r="BW12" s="198"/>
      <c r="BX12" s="198"/>
      <c r="DJ12" s="198"/>
      <c r="DK12" s="198"/>
      <c r="EW12" s="198"/>
      <c r="EX12" s="198"/>
      <c r="GJ12" s="198"/>
      <c r="GK12" s="198"/>
      <c r="GM12" s="170"/>
      <c r="GN12" s="170"/>
      <c r="GQ12" s="170"/>
      <c r="GR12" s="170"/>
      <c r="GS12" s="170"/>
      <c r="GT12" s="170"/>
      <c r="GU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H12" s="170"/>
      <c r="HM12" s="170"/>
      <c r="HU12" s="170"/>
      <c r="HW12" s="198"/>
      <c r="HX12" s="198"/>
      <c r="HZ12" s="199"/>
      <c r="IA12" s="199"/>
    </row>
    <row r="13" spans="1:235" ht="13.5" x14ac:dyDescent="0.35">
      <c r="A13" s="196">
        <f>ROW()</f>
        <v>13</v>
      </c>
      <c r="B13" s="197" t="s">
        <v>38</v>
      </c>
      <c r="C13" s="200">
        <v>989598359.40999997</v>
      </c>
      <c r="D13" s="201">
        <v>11553103.938526154</v>
      </c>
      <c r="E13" s="202">
        <v>-476057839.91554326</v>
      </c>
      <c r="F13" s="202">
        <v>48442.102737191832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>
        <f>SUM(D13:AH13)</f>
        <v>-464456293.87427992</v>
      </c>
      <c r="AJ13" s="203">
        <f>+AI13+C13</f>
        <v>525142065.53572005</v>
      </c>
      <c r="AK13" s="202">
        <v>-15520170.580995444</v>
      </c>
      <c r="AL13" s="202"/>
      <c r="AM13" s="202">
        <v>13001482.406718556</v>
      </c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3">
        <f>SUM(AK13:BV13)</f>
        <v>-2518688.1742768884</v>
      </c>
      <c r="BX13" s="203">
        <f>+BW13+AJ13</f>
        <v>522623377.36144316</v>
      </c>
      <c r="BY13" s="201">
        <v>15737976.97898878</v>
      </c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3">
        <f>SUM(BY13:DI13)</f>
        <v>15737976.97898878</v>
      </c>
      <c r="DK13" s="203">
        <f>+DJ13+BX13</f>
        <v>538361354.34043193</v>
      </c>
      <c r="DL13" s="201">
        <v>3274964.9231417966</v>
      </c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3">
        <f>SUM(DL13:EV13)</f>
        <v>3274964.9231417966</v>
      </c>
      <c r="EX13" s="203">
        <f>+EW13+DK13</f>
        <v>541636319.26357377</v>
      </c>
      <c r="EY13" s="201">
        <v>4145172.9929464716</v>
      </c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3">
        <f>SUM(EY13:GI13)</f>
        <v>4145172.9929464716</v>
      </c>
      <c r="GK13" s="203">
        <f>+GJ13+EX13</f>
        <v>545781492.25652027</v>
      </c>
      <c r="GL13" s="202">
        <v>0</v>
      </c>
      <c r="GM13" s="204"/>
      <c r="GN13" s="204"/>
      <c r="GO13" s="202"/>
      <c r="GP13" s="202"/>
      <c r="GQ13" s="204"/>
      <c r="GR13" s="204"/>
      <c r="GS13" s="204"/>
      <c r="GT13" s="204"/>
      <c r="GU13" s="204"/>
      <c r="GV13" s="202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2"/>
      <c r="HH13" s="204"/>
      <c r="HI13" s="202"/>
      <c r="HJ13" s="202"/>
      <c r="HK13" s="202"/>
      <c r="HL13" s="202"/>
      <c r="HM13" s="204"/>
      <c r="HN13" s="202"/>
      <c r="HO13" s="202"/>
      <c r="HP13" s="202"/>
      <c r="HQ13" s="202"/>
      <c r="HR13" s="202"/>
      <c r="HS13" s="202"/>
      <c r="HT13" s="202"/>
      <c r="HU13" s="204"/>
      <c r="HV13" s="202"/>
      <c r="HW13" s="203"/>
      <c r="HX13" s="203"/>
      <c r="HZ13" s="199"/>
    </row>
    <row r="14" spans="1:235" x14ac:dyDescent="0.3">
      <c r="A14" s="196">
        <f>ROW()</f>
        <v>14</v>
      </c>
      <c r="B14" s="197" t="s">
        <v>39</v>
      </c>
      <c r="C14" s="205">
        <v>0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5">
        <f>SUM(D14:AH14)</f>
        <v>0</v>
      </c>
      <c r="AJ14" s="205">
        <f>+AI14+C14</f>
        <v>0</v>
      </c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5">
        <f>SUM(AK14:BV14)</f>
        <v>0</v>
      </c>
      <c r="BX14" s="205">
        <f>+BW14+AJ14</f>
        <v>0</v>
      </c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5">
        <f>SUM(BY14:DI14)</f>
        <v>0</v>
      </c>
      <c r="DK14" s="205">
        <f>+DJ14+BX14</f>
        <v>0</v>
      </c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5">
        <f>SUM(DL14:EV14)</f>
        <v>0</v>
      </c>
      <c r="EX14" s="205">
        <f>+EW14+DK14</f>
        <v>0</v>
      </c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5">
        <f>SUM(EY14:GI14)</f>
        <v>0</v>
      </c>
      <c r="GK14" s="205">
        <f>+GJ14+EX14</f>
        <v>0</v>
      </c>
      <c r="GL14" s="206"/>
      <c r="GM14" s="207"/>
      <c r="GN14" s="207"/>
      <c r="GO14" s="206"/>
      <c r="GP14" s="206"/>
      <c r="GQ14" s="207"/>
      <c r="GR14" s="207"/>
      <c r="GS14" s="207"/>
      <c r="GT14" s="207"/>
      <c r="GU14" s="207"/>
      <c r="GV14" s="206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6"/>
      <c r="HH14" s="207"/>
      <c r="HI14" s="206"/>
      <c r="HJ14" s="206"/>
      <c r="HK14" s="206"/>
      <c r="HL14" s="206"/>
      <c r="HM14" s="207"/>
      <c r="HN14" s="206"/>
      <c r="HO14" s="206"/>
      <c r="HP14" s="206"/>
      <c r="HQ14" s="206"/>
      <c r="HR14" s="206"/>
      <c r="HS14" s="206"/>
      <c r="HT14" s="206"/>
      <c r="HU14" s="207"/>
      <c r="HV14" s="206"/>
      <c r="HW14" s="205"/>
      <c r="HX14" s="205"/>
      <c r="HZ14" s="208"/>
    </row>
    <row r="15" spans="1:235" x14ac:dyDescent="0.3">
      <c r="A15" s="196">
        <f>ROW()</f>
        <v>15</v>
      </c>
      <c r="B15" s="197" t="s">
        <v>40</v>
      </c>
      <c r="C15" s="205">
        <v>0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5">
        <f>SUM(D15:AH15)</f>
        <v>0</v>
      </c>
      <c r="AJ15" s="205">
        <f>+AI15+C15</f>
        <v>0</v>
      </c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5">
        <f>SUM(AK15:BV15)</f>
        <v>0</v>
      </c>
      <c r="BX15" s="205">
        <f>+BW15+AJ15</f>
        <v>0</v>
      </c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5">
        <f>SUM(BY15:DI15)</f>
        <v>0</v>
      </c>
      <c r="DK15" s="205">
        <f>+DJ15+BX15</f>
        <v>0</v>
      </c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5">
        <f>SUM(DL15:EV15)</f>
        <v>0</v>
      </c>
      <c r="EX15" s="205">
        <f>+EW15+DK15</f>
        <v>0</v>
      </c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5">
        <f>SUM(EY15:GI15)</f>
        <v>0</v>
      </c>
      <c r="GK15" s="205">
        <f>+GJ15+EX15</f>
        <v>0</v>
      </c>
      <c r="GL15" s="206"/>
      <c r="GM15" s="207"/>
      <c r="GN15" s="207"/>
      <c r="GO15" s="206"/>
      <c r="GP15" s="206"/>
      <c r="GQ15" s="207"/>
      <c r="GR15" s="207"/>
      <c r="GS15" s="207"/>
      <c r="GT15" s="207"/>
      <c r="GU15" s="207"/>
      <c r="GV15" s="206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6"/>
      <c r="HH15" s="207"/>
      <c r="HI15" s="206"/>
      <c r="HJ15" s="206"/>
      <c r="HK15" s="206"/>
      <c r="HL15" s="206"/>
      <c r="HM15" s="207"/>
      <c r="HN15" s="206"/>
      <c r="HO15" s="206"/>
      <c r="HP15" s="206"/>
      <c r="HQ15" s="206"/>
      <c r="HR15" s="206"/>
      <c r="HS15" s="206"/>
      <c r="HT15" s="206"/>
      <c r="HU15" s="207"/>
      <c r="HV15" s="206"/>
      <c r="HW15" s="205"/>
      <c r="HX15" s="205"/>
      <c r="HZ15" s="199"/>
    </row>
    <row r="16" spans="1:235" ht="13.5" x14ac:dyDescent="0.35">
      <c r="A16" s="196">
        <f>ROW()</f>
        <v>16</v>
      </c>
      <c r="B16" s="197" t="s">
        <v>41</v>
      </c>
      <c r="C16" s="205">
        <v>30704362.150000002</v>
      </c>
      <c r="D16" s="206">
        <v>-5603540.5800000001</v>
      </c>
      <c r="E16" s="206">
        <v>5477236.2699999996</v>
      </c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5">
        <f>SUM(D16:AH16)</f>
        <v>-126304.31000000052</v>
      </c>
      <c r="AJ16" s="205">
        <f>+AI16+C16</f>
        <v>30578057.840000004</v>
      </c>
      <c r="AK16" s="206">
        <v>-23790349.489999998</v>
      </c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>
        <v>-2737438.2</v>
      </c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5">
        <f>SUM(AK16:BV16)</f>
        <v>-26527787.689999998</v>
      </c>
      <c r="BX16" s="205">
        <f>+BW16+AJ16</f>
        <v>4050270.150000006</v>
      </c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5">
        <f>SUM(BY16:DI16)</f>
        <v>0</v>
      </c>
      <c r="DK16" s="205">
        <f>+DJ16+BX16</f>
        <v>4050270.150000006</v>
      </c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9">
        <v>-3878486.3201492336</v>
      </c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>
        <v>-1563101.9793985982</v>
      </c>
      <c r="EU16" s="206"/>
      <c r="EV16" s="209">
        <v>0</v>
      </c>
      <c r="EW16" s="205">
        <f>SUM(DL16:EV16)</f>
        <v>-5441588.2995478315</v>
      </c>
      <c r="EX16" s="205">
        <f>+EW16+DK16</f>
        <v>-1391318.1495478256</v>
      </c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9">
        <v>-1373318.5811976003</v>
      </c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5">
        <f>SUM(EY16:GI16)</f>
        <v>-1373318.5811976003</v>
      </c>
      <c r="GK16" s="205">
        <f>+GJ16+EX16</f>
        <v>-2764636.7307454259</v>
      </c>
      <c r="GL16" s="206"/>
      <c r="GM16" s="207"/>
      <c r="GN16" s="207"/>
      <c r="GO16" s="206"/>
      <c r="GP16" s="206"/>
      <c r="GQ16" s="207"/>
      <c r="GR16" s="207"/>
      <c r="GS16" s="207"/>
      <c r="GT16" s="207"/>
      <c r="GU16" s="207"/>
      <c r="GV16" s="206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6"/>
      <c r="HH16" s="207"/>
      <c r="HI16" s="206">
        <v>0</v>
      </c>
      <c r="HJ16" s="206"/>
      <c r="HK16" s="206"/>
      <c r="HL16" s="206"/>
      <c r="HM16" s="207"/>
      <c r="HN16" s="206"/>
      <c r="HO16" s="206"/>
      <c r="HP16" s="206"/>
      <c r="HQ16" s="206"/>
      <c r="HR16" s="206"/>
      <c r="HS16" s="206"/>
      <c r="HT16" s="206"/>
      <c r="HU16" s="207"/>
      <c r="HV16" s="206"/>
      <c r="HW16" s="205"/>
      <c r="HX16" s="205"/>
      <c r="HZ16" s="199"/>
    </row>
    <row r="17" spans="1:234" x14ac:dyDescent="0.3">
      <c r="A17" s="196">
        <f>ROW()</f>
        <v>17</v>
      </c>
      <c r="B17" s="197" t="s">
        <v>42</v>
      </c>
      <c r="C17" s="210">
        <f t="shared" ref="C17:AH17" si="9">SUM(C13:C16)</f>
        <v>1020302721.5599999</v>
      </c>
      <c r="D17" s="211">
        <f t="shared" si="9"/>
        <v>5949563.3585261535</v>
      </c>
      <c r="E17" s="211">
        <f t="shared" si="9"/>
        <v>-470580603.64554328</v>
      </c>
      <c r="F17" s="211">
        <f t="shared" si="9"/>
        <v>48442.102737191832</v>
      </c>
      <c r="G17" s="211">
        <f t="shared" si="9"/>
        <v>0</v>
      </c>
      <c r="H17" s="211">
        <f t="shared" si="9"/>
        <v>0</v>
      </c>
      <c r="I17" s="211">
        <f t="shared" si="9"/>
        <v>0</v>
      </c>
      <c r="J17" s="211">
        <f t="shared" si="9"/>
        <v>0</v>
      </c>
      <c r="K17" s="211">
        <f t="shared" si="9"/>
        <v>0</v>
      </c>
      <c r="L17" s="211">
        <f t="shared" si="9"/>
        <v>0</v>
      </c>
      <c r="M17" s="211">
        <f t="shared" si="9"/>
        <v>0</v>
      </c>
      <c r="N17" s="211">
        <f t="shared" si="9"/>
        <v>0</v>
      </c>
      <c r="O17" s="211">
        <f t="shared" si="9"/>
        <v>0</v>
      </c>
      <c r="P17" s="211">
        <f t="shared" si="9"/>
        <v>0</v>
      </c>
      <c r="Q17" s="211">
        <f t="shared" si="9"/>
        <v>0</v>
      </c>
      <c r="R17" s="211">
        <f t="shared" si="9"/>
        <v>0</v>
      </c>
      <c r="S17" s="211">
        <f t="shared" si="9"/>
        <v>0</v>
      </c>
      <c r="T17" s="211">
        <f t="shared" si="9"/>
        <v>0</v>
      </c>
      <c r="U17" s="211">
        <f t="shared" si="9"/>
        <v>0</v>
      </c>
      <c r="V17" s="211">
        <f t="shared" si="9"/>
        <v>0</v>
      </c>
      <c r="W17" s="211">
        <f t="shared" si="9"/>
        <v>0</v>
      </c>
      <c r="X17" s="211">
        <f>SUM(X13:X16)</f>
        <v>0</v>
      </c>
      <c r="Y17" s="211">
        <f t="shared" si="9"/>
        <v>0</v>
      </c>
      <c r="Z17" s="211">
        <f t="shared" si="9"/>
        <v>0</v>
      </c>
      <c r="AA17" s="211">
        <f t="shared" si="9"/>
        <v>0</v>
      </c>
      <c r="AB17" s="211">
        <f t="shared" si="9"/>
        <v>0</v>
      </c>
      <c r="AC17" s="211">
        <f t="shared" si="9"/>
        <v>0</v>
      </c>
      <c r="AD17" s="211">
        <f t="shared" si="9"/>
        <v>0</v>
      </c>
      <c r="AE17" s="211">
        <f t="shared" si="9"/>
        <v>0</v>
      </c>
      <c r="AF17" s="211">
        <f>SUM(AF13:AF16)</f>
        <v>0</v>
      </c>
      <c r="AG17" s="211">
        <f t="shared" si="9"/>
        <v>0</v>
      </c>
      <c r="AH17" s="211">
        <f t="shared" si="9"/>
        <v>0</v>
      </c>
      <c r="AI17" s="212">
        <f>SUM(AI13:AI16)</f>
        <v>-464582598.18427992</v>
      </c>
      <c r="AJ17" s="212">
        <f>SUM(AJ13:AJ16)</f>
        <v>555720123.37572002</v>
      </c>
      <c r="AK17" s="211">
        <f t="shared" ref="AK17:BT17" si="10">SUM(AK13:AK16)</f>
        <v>-39310520.070995443</v>
      </c>
      <c r="AL17" s="211">
        <f t="shared" si="10"/>
        <v>0</v>
      </c>
      <c r="AM17" s="211">
        <f t="shared" si="10"/>
        <v>13001482.406718556</v>
      </c>
      <c r="AN17" s="211">
        <f t="shared" si="10"/>
        <v>0</v>
      </c>
      <c r="AO17" s="211">
        <f t="shared" si="10"/>
        <v>0</v>
      </c>
      <c r="AP17" s="211">
        <f t="shared" si="10"/>
        <v>0</v>
      </c>
      <c r="AQ17" s="211">
        <f t="shared" si="10"/>
        <v>0</v>
      </c>
      <c r="AR17" s="211">
        <f t="shared" si="10"/>
        <v>0</v>
      </c>
      <c r="AS17" s="211">
        <f t="shared" si="10"/>
        <v>0</v>
      </c>
      <c r="AT17" s="211">
        <f t="shared" si="10"/>
        <v>0</v>
      </c>
      <c r="AU17" s="211">
        <f t="shared" si="10"/>
        <v>0</v>
      </c>
      <c r="AV17" s="211">
        <f t="shared" si="10"/>
        <v>0</v>
      </c>
      <c r="AW17" s="211">
        <f t="shared" si="10"/>
        <v>0</v>
      </c>
      <c r="AX17" s="211">
        <f t="shared" si="10"/>
        <v>0</v>
      </c>
      <c r="AY17" s="211">
        <f t="shared" si="10"/>
        <v>0</v>
      </c>
      <c r="AZ17" s="211">
        <f t="shared" si="10"/>
        <v>0</v>
      </c>
      <c r="BA17" s="211">
        <f t="shared" si="10"/>
        <v>0</v>
      </c>
      <c r="BB17" s="211">
        <f t="shared" si="10"/>
        <v>0</v>
      </c>
      <c r="BC17" s="211">
        <f t="shared" si="10"/>
        <v>0</v>
      </c>
      <c r="BD17" s="211">
        <f t="shared" si="10"/>
        <v>0</v>
      </c>
      <c r="BE17" s="211">
        <f t="shared" si="10"/>
        <v>0</v>
      </c>
      <c r="BF17" s="211">
        <f t="shared" si="10"/>
        <v>0</v>
      </c>
      <c r="BG17" s="211">
        <f t="shared" si="10"/>
        <v>0</v>
      </c>
      <c r="BH17" s="211">
        <f t="shared" si="10"/>
        <v>-2737438.2</v>
      </c>
      <c r="BI17" s="211">
        <f t="shared" si="10"/>
        <v>0</v>
      </c>
      <c r="BJ17" s="211">
        <f t="shared" si="10"/>
        <v>0</v>
      </c>
      <c r="BK17" s="211">
        <f t="shared" si="10"/>
        <v>0</v>
      </c>
      <c r="BL17" s="211">
        <f t="shared" si="10"/>
        <v>0</v>
      </c>
      <c r="BM17" s="211">
        <f t="shared" si="10"/>
        <v>0</v>
      </c>
      <c r="BN17" s="211">
        <f t="shared" si="10"/>
        <v>0</v>
      </c>
      <c r="BO17" s="211">
        <f t="shared" si="10"/>
        <v>0</v>
      </c>
      <c r="BP17" s="211">
        <f t="shared" si="10"/>
        <v>0</v>
      </c>
      <c r="BQ17" s="211">
        <f t="shared" si="10"/>
        <v>0</v>
      </c>
      <c r="BR17" s="211">
        <f t="shared" si="10"/>
        <v>0</v>
      </c>
      <c r="BS17" s="211">
        <f t="shared" si="10"/>
        <v>0</v>
      </c>
      <c r="BT17" s="211">
        <f t="shared" si="10"/>
        <v>0</v>
      </c>
      <c r="BU17" s="211">
        <f>SUM(BU13:BU16)</f>
        <v>0</v>
      </c>
      <c r="BV17" s="211">
        <f>SUM(BV13:BV16)</f>
        <v>0</v>
      </c>
      <c r="BW17" s="212">
        <f>SUM(BW13:BW16)</f>
        <v>-29046475.864276886</v>
      </c>
      <c r="BX17" s="212">
        <f>SUM(BX13:BX16)</f>
        <v>526673647.51144314</v>
      </c>
      <c r="BY17" s="211">
        <f t="shared" ref="BY17:DG17" si="11">SUM(BY13:BY16)</f>
        <v>15737976.97898878</v>
      </c>
      <c r="BZ17" s="211">
        <f t="shared" si="11"/>
        <v>0</v>
      </c>
      <c r="CA17" s="211">
        <f t="shared" si="11"/>
        <v>0</v>
      </c>
      <c r="CB17" s="211">
        <f t="shared" si="11"/>
        <v>0</v>
      </c>
      <c r="CC17" s="211">
        <f t="shared" si="11"/>
        <v>0</v>
      </c>
      <c r="CD17" s="211">
        <f t="shared" si="11"/>
        <v>0</v>
      </c>
      <c r="CE17" s="211">
        <f t="shared" si="11"/>
        <v>0</v>
      </c>
      <c r="CF17" s="211">
        <f t="shared" si="11"/>
        <v>0</v>
      </c>
      <c r="CG17" s="211">
        <f t="shared" si="11"/>
        <v>0</v>
      </c>
      <c r="CH17" s="211">
        <f t="shared" si="11"/>
        <v>0</v>
      </c>
      <c r="CI17" s="211">
        <f t="shared" si="11"/>
        <v>0</v>
      </c>
      <c r="CJ17" s="211">
        <f t="shared" si="11"/>
        <v>0</v>
      </c>
      <c r="CK17" s="211">
        <f t="shared" si="11"/>
        <v>0</v>
      </c>
      <c r="CL17" s="211">
        <f t="shared" si="11"/>
        <v>0</v>
      </c>
      <c r="CM17" s="211">
        <f t="shared" si="11"/>
        <v>0</v>
      </c>
      <c r="CN17" s="211">
        <f t="shared" si="11"/>
        <v>0</v>
      </c>
      <c r="CO17" s="211">
        <f t="shared" si="11"/>
        <v>0</v>
      </c>
      <c r="CP17" s="211">
        <f t="shared" si="11"/>
        <v>0</v>
      </c>
      <c r="CQ17" s="211">
        <f t="shared" si="11"/>
        <v>0</v>
      </c>
      <c r="CR17" s="211">
        <f t="shared" si="11"/>
        <v>0</v>
      </c>
      <c r="CS17" s="211">
        <f t="shared" si="11"/>
        <v>0</v>
      </c>
      <c r="CT17" s="211">
        <f t="shared" si="11"/>
        <v>0</v>
      </c>
      <c r="CU17" s="211">
        <f t="shared" si="11"/>
        <v>0</v>
      </c>
      <c r="CV17" s="211">
        <f t="shared" si="11"/>
        <v>0</v>
      </c>
      <c r="CW17" s="211">
        <f t="shared" si="11"/>
        <v>0</v>
      </c>
      <c r="CX17" s="211">
        <f t="shared" si="11"/>
        <v>0</v>
      </c>
      <c r="CY17" s="211">
        <f t="shared" si="11"/>
        <v>0</v>
      </c>
      <c r="CZ17" s="211">
        <f t="shared" si="11"/>
        <v>0</v>
      </c>
      <c r="DA17" s="211">
        <f t="shared" si="11"/>
        <v>0</v>
      </c>
      <c r="DB17" s="211">
        <f t="shared" si="11"/>
        <v>0</v>
      </c>
      <c r="DC17" s="211">
        <f t="shared" si="11"/>
        <v>0</v>
      </c>
      <c r="DD17" s="211">
        <f t="shared" si="11"/>
        <v>0</v>
      </c>
      <c r="DE17" s="211">
        <f t="shared" si="11"/>
        <v>0</v>
      </c>
      <c r="DF17" s="211">
        <f t="shared" si="11"/>
        <v>0</v>
      </c>
      <c r="DG17" s="211">
        <f t="shared" si="11"/>
        <v>0</v>
      </c>
      <c r="DH17" s="211">
        <f>SUM(DH13:DH16)</f>
        <v>0</v>
      </c>
      <c r="DI17" s="211">
        <f>SUM(DI13:DI16)</f>
        <v>0</v>
      </c>
      <c r="DJ17" s="212">
        <f t="shared" ref="DJ17:ET17" si="12">SUM(DJ13:DJ16)</f>
        <v>15737976.97898878</v>
      </c>
      <c r="DK17" s="212">
        <f t="shared" si="12"/>
        <v>542411624.4904319</v>
      </c>
      <c r="DL17" s="211">
        <f t="shared" si="12"/>
        <v>3274964.9231417966</v>
      </c>
      <c r="DM17" s="211">
        <f t="shared" si="12"/>
        <v>0</v>
      </c>
      <c r="DN17" s="211">
        <f t="shared" si="12"/>
        <v>0</v>
      </c>
      <c r="DO17" s="211">
        <f t="shared" si="12"/>
        <v>0</v>
      </c>
      <c r="DP17" s="211">
        <f t="shared" si="12"/>
        <v>0</v>
      </c>
      <c r="DQ17" s="211">
        <f t="shared" si="12"/>
        <v>0</v>
      </c>
      <c r="DR17" s="211">
        <f t="shared" si="12"/>
        <v>0</v>
      </c>
      <c r="DS17" s="211">
        <f t="shared" si="12"/>
        <v>0</v>
      </c>
      <c r="DT17" s="211">
        <f t="shared" si="12"/>
        <v>0</v>
      </c>
      <c r="DU17" s="211">
        <f t="shared" si="12"/>
        <v>0</v>
      </c>
      <c r="DV17" s="211">
        <f t="shared" si="12"/>
        <v>0</v>
      </c>
      <c r="DW17" s="211">
        <f t="shared" si="12"/>
        <v>0</v>
      </c>
      <c r="DX17" s="211">
        <f t="shared" si="12"/>
        <v>0</v>
      </c>
      <c r="DY17" s="211">
        <f t="shared" si="12"/>
        <v>0</v>
      </c>
      <c r="DZ17" s="211">
        <f t="shared" si="12"/>
        <v>0</v>
      </c>
      <c r="EA17" s="211">
        <f t="shared" si="12"/>
        <v>0</v>
      </c>
      <c r="EB17" s="211">
        <f t="shared" si="12"/>
        <v>0</v>
      </c>
      <c r="EC17" s="211">
        <f t="shared" si="12"/>
        <v>0</v>
      </c>
      <c r="ED17" s="211">
        <f t="shared" si="12"/>
        <v>0</v>
      </c>
      <c r="EE17" s="211">
        <f t="shared" si="12"/>
        <v>0</v>
      </c>
      <c r="EF17" s="211">
        <f t="shared" si="12"/>
        <v>0</v>
      </c>
      <c r="EG17" s="211">
        <f t="shared" si="12"/>
        <v>0</v>
      </c>
      <c r="EH17" s="211">
        <f t="shared" si="12"/>
        <v>0</v>
      </c>
      <c r="EI17" s="211">
        <f t="shared" si="12"/>
        <v>-3878486.3201492336</v>
      </c>
      <c r="EJ17" s="211">
        <f t="shared" si="12"/>
        <v>0</v>
      </c>
      <c r="EK17" s="211">
        <f t="shared" si="12"/>
        <v>0</v>
      </c>
      <c r="EL17" s="211">
        <f t="shared" si="12"/>
        <v>0</v>
      </c>
      <c r="EM17" s="211">
        <f t="shared" si="12"/>
        <v>0</v>
      </c>
      <c r="EN17" s="211">
        <f t="shared" si="12"/>
        <v>0</v>
      </c>
      <c r="EO17" s="211">
        <f t="shared" si="12"/>
        <v>0</v>
      </c>
      <c r="EP17" s="211">
        <f t="shared" si="12"/>
        <v>0</v>
      </c>
      <c r="EQ17" s="211">
        <f t="shared" si="12"/>
        <v>0</v>
      </c>
      <c r="ER17" s="211">
        <f t="shared" si="12"/>
        <v>0</v>
      </c>
      <c r="ES17" s="211">
        <f t="shared" si="12"/>
        <v>0</v>
      </c>
      <c r="ET17" s="211">
        <f t="shared" si="12"/>
        <v>-1563101.9793985982</v>
      </c>
      <c r="EU17" s="211">
        <f>SUM(EU13:EU16)</f>
        <v>0</v>
      </c>
      <c r="EV17" s="211">
        <f>SUM(EV13:EV16)</f>
        <v>0</v>
      </c>
      <c r="EW17" s="212">
        <f t="shared" ref="EW17:GG17" si="13">SUM(EW13:EW16)</f>
        <v>-2166623.3764060349</v>
      </c>
      <c r="EX17" s="212">
        <f t="shared" si="13"/>
        <v>540245001.11402595</v>
      </c>
      <c r="EY17" s="211">
        <f t="shared" si="13"/>
        <v>4145172.9929464716</v>
      </c>
      <c r="EZ17" s="211">
        <f t="shared" si="13"/>
        <v>0</v>
      </c>
      <c r="FA17" s="211">
        <f t="shared" si="13"/>
        <v>0</v>
      </c>
      <c r="FB17" s="211">
        <f t="shared" si="13"/>
        <v>0</v>
      </c>
      <c r="FC17" s="211">
        <f t="shared" si="13"/>
        <v>0</v>
      </c>
      <c r="FD17" s="211">
        <f t="shared" si="13"/>
        <v>0</v>
      </c>
      <c r="FE17" s="211">
        <f t="shared" si="13"/>
        <v>0</v>
      </c>
      <c r="FF17" s="211">
        <f t="shared" si="13"/>
        <v>0</v>
      </c>
      <c r="FG17" s="211">
        <f t="shared" si="13"/>
        <v>0</v>
      </c>
      <c r="FH17" s="211">
        <f t="shared" si="13"/>
        <v>0</v>
      </c>
      <c r="FI17" s="211">
        <f t="shared" si="13"/>
        <v>0</v>
      </c>
      <c r="FJ17" s="211">
        <f t="shared" si="13"/>
        <v>0</v>
      </c>
      <c r="FK17" s="211">
        <f t="shared" si="13"/>
        <v>0</v>
      </c>
      <c r="FL17" s="211">
        <f t="shared" si="13"/>
        <v>0</v>
      </c>
      <c r="FM17" s="211">
        <f t="shared" si="13"/>
        <v>0</v>
      </c>
      <c r="FN17" s="211">
        <f t="shared" si="13"/>
        <v>0</v>
      </c>
      <c r="FO17" s="211">
        <f t="shared" si="13"/>
        <v>0</v>
      </c>
      <c r="FP17" s="211">
        <f t="shared" si="13"/>
        <v>0</v>
      </c>
      <c r="FQ17" s="211">
        <f t="shared" si="13"/>
        <v>0</v>
      </c>
      <c r="FR17" s="211">
        <f t="shared" si="13"/>
        <v>0</v>
      </c>
      <c r="FS17" s="211">
        <f t="shared" si="13"/>
        <v>0</v>
      </c>
      <c r="FT17" s="211">
        <f t="shared" si="13"/>
        <v>0</v>
      </c>
      <c r="FU17" s="211">
        <f t="shared" si="13"/>
        <v>0</v>
      </c>
      <c r="FV17" s="211">
        <f t="shared" si="13"/>
        <v>-1373318.5811976003</v>
      </c>
      <c r="FW17" s="211">
        <f t="shared" si="13"/>
        <v>0</v>
      </c>
      <c r="FX17" s="211">
        <f t="shared" si="13"/>
        <v>0</v>
      </c>
      <c r="FY17" s="211">
        <f t="shared" si="13"/>
        <v>0</v>
      </c>
      <c r="FZ17" s="211">
        <f t="shared" si="13"/>
        <v>0</v>
      </c>
      <c r="GA17" s="211">
        <f t="shared" si="13"/>
        <v>0</v>
      </c>
      <c r="GB17" s="211">
        <f t="shared" si="13"/>
        <v>0</v>
      </c>
      <c r="GC17" s="211">
        <f t="shared" si="13"/>
        <v>0</v>
      </c>
      <c r="GD17" s="211">
        <f t="shared" si="13"/>
        <v>0</v>
      </c>
      <c r="GE17" s="211">
        <f t="shared" si="13"/>
        <v>0</v>
      </c>
      <c r="GF17" s="211">
        <f t="shared" si="13"/>
        <v>0</v>
      </c>
      <c r="GG17" s="211">
        <f t="shared" si="13"/>
        <v>0</v>
      </c>
      <c r="GH17" s="211">
        <f>SUM(GH13:GH16)</f>
        <v>0</v>
      </c>
      <c r="GI17" s="211">
        <f>SUM(GI13:GI16)</f>
        <v>0</v>
      </c>
      <c r="GJ17" s="212">
        <f t="shared" ref="GJ17:HV17" si="14">SUM(GJ13:GJ16)</f>
        <v>2771854.4117488712</v>
      </c>
      <c r="GK17" s="212">
        <f t="shared" si="14"/>
        <v>543016855.52577484</v>
      </c>
      <c r="GL17" s="211">
        <f t="shared" si="14"/>
        <v>0</v>
      </c>
      <c r="GM17" s="213">
        <f t="shared" si="14"/>
        <v>0</v>
      </c>
      <c r="GN17" s="213">
        <f t="shared" si="14"/>
        <v>0</v>
      </c>
      <c r="GO17" s="211">
        <f t="shared" si="14"/>
        <v>0</v>
      </c>
      <c r="GP17" s="211">
        <f t="shared" si="14"/>
        <v>0</v>
      </c>
      <c r="GQ17" s="213">
        <f t="shared" si="14"/>
        <v>0</v>
      </c>
      <c r="GR17" s="213">
        <f t="shared" si="14"/>
        <v>0</v>
      </c>
      <c r="GS17" s="213">
        <f t="shared" si="14"/>
        <v>0</v>
      </c>
      <c r="GT17" s="213">
        <f t="shared" si="14"/>
        <v>0</v>
      </c>
      <c r="GU17" s="213">
        <f t="shared" si="14"/>
        <v>0</v>
      </c>
      <c r="GV17" s="211">
        <f t="shared" si="14"/>
        <v>0</v>
      </c>
      <c r="GW17" s="213">
        <f t="shared" si="14"/>
        <v>0</v>
      </c>
      <c r="GX17" s="213">
        <f t="shared" si="14"/>
        <v>0</v>
      </c>
      <c r="GY17" s="213">
        <f t="shared" si="14"/>
        <v>0</v>
      </c>
      <c r="GZ17" s="213">
        <f t="shared" si="14"/>
        <v>0</v>
      </c>
      <c r="HA17" s="213">
        <f t="shared" si="14"/>
        <v>0</v>
      </c>
      <c r="HB17" s="213">
        <f t="shared" si="14"/>
        <v>0</v>
      </c>
      <c r="HC17" s="213">
        <f t="shared" si="14"/>
        <v>0</v>
      </c>
      <c r="HD17" s="213">
        <f t="shared" si="14"/>
        <v>0</v>
      </c>
      <c r="HE17" s="213">
        <f t="shared" si="14"/>
        <v>0</v>
      </c>
      <c r="HF17" s="213">
        <f t="shared" si="14"/>
        <v>0</v>
      </c>
      <c r="HG17" s="211">
        <f t="shared" si="14"/>
        <v>0</v>
      </c>
      <c r="HH17" s="213">
        <f t="shared" si="14"/>
        <v>0</v>
      </c>
      <c r="HI17" s="211">
        <f t="shared" si="14"/>
        <v>0</v>
      </c>
      <c r="HJ17" s="211">
        <f t="shared" si="14"/>
        <v>0</v>
      </c>
      <c r="HK17" s="211">
        <f t="shared" si="14"/>
        <v>0</v>
      </c>
      <c r="HL17" s="211">
        <f t="shared" si="14"/>
        <v>0</v>
      </c>
      <c r="HM17" s="213">
        <f t="shared" si="14"/>
        <v>0</v>
      </c>
      <c r="HN17" s="211">
        <f t="shared" si="14"/>
        <v>0</v>
      </c>
      <c r="HO17" s="211">
        <f t="shared" si="14"/>
        <v>0</v>
      </c>
      <c r="HP17" s="211">
        <f t="shared" si="14"/>
        <v>0</v>
      </c>
      <c r="HQ17" s="211">
        <f t="shared" si="14"/>
        <v>0</v>
      </c>
      <c r="HR17" s="211">
        <f t="shared" si="14"/>
        <v>0</v>
      </c>
      <c r="HS17" s="211">
        <f t="shared" si="14"/>
        <v>0</v>
      </c>
      <c r="HT17" s="211">
        <f t="shared" si="14"/>
        <v>0</v>
      </c>
      <c r="HU17" s="213">
        <f t="shared" si="14"/>
        <v>0</v>
      </c>
      <c r="HV17" s="211">
        <f t="shared" si="14"/>
        <v>0</v>
      </c>
      <c r="HW17" s="212"/>
      <c r="HX17" s="212"/>
      <c r="HZ17" s="199"/>
    </row>
    <row r="18" spans="1:234" s="215" customFormat="1" x14ac:dyDescent="0.3">
      <c r="A18" s="196">
        <f>ROW()</f>
        <v>18</v>
      </c>
      <c r="B18" s="214"/>
      <c r="C18" s="205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5"/>
      <c r="AJ18" s="205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5"/>
      <c r="BX18" s="205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5"/>
      <c r="DK18" s="205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5"/>
      <c r="EX18" s="205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5"/>
      <c r="GK18" s="205"/>
      <c r="GL18" s="206"/>
      <c r="GM18" s="207"/>
      <c r="GN18" s="207"/>
      <c r="GO18" s="206"/>
      <c r="GP18" s="206"/>
      <c r="GQ18" s="207"/>
      <c r="GR18" s="207"/>
      <c r="GS18" s="207"/>
      <c r="GT18" s="207"/>
      <c r="GU18" s="207"/>
      <c r="GV18" s="206"/>
      <c r="GW18" s="207"/>
      <c r="GX18" s="207"/>
      <c r="GY18" s="207"/>
      <c r="GZ18" s="207"/>
      <c r="HA18" s="207"/>
      <c r="HB18" s="207"/>
      <c r="HC18" s="207"/>
      <c r="HD18" s="207"/>
      <c r="HE18" s="207"/>
      <c r="HF18" s="207"/>
      <c r="HG18" s="206"/>
      <c r="HH18" s="207"/>
      <c r="HI18" s="206"/>
      <c r="HJ18" s="206"/>
      <c r="HK18" s="206"/>
      <c r="HL18" s="206"/>
      <c r="HM18" s="207"/>
      <c r="HN18" s="206"/>
      <c r="HO18" s="206"/>
      <c r="HP18" s="206"/>
      <c r="HQ18" s="206"/>
      <c r="HR18" s="206"/>
      <c r="HS18" s="206"/>
      <c r="HT18" s="206"/>
      <c r="HU18" s="207"/>
      <c r="HV18" s="206"/>
      <c r="HW18" s="205"/>
      <c r="HX18" s="205"/>
      <c r="HZ18" s="199"/>
    </row>
    <row r="19" spans="1:234" x14ac:dyDescent="0.3">
      <c r="A19" s="196">
        <f>ROW()</f>
        <v>19</v>
      </c>
      <c r="B19" s="197" t="s">
        <v>43</v>
      </c>
      <c r="C19" s="198"/>
      <c r="AI19" s="198"/>
      <c r="AJ19" s="198"/>
      <c r="BW19" s="198"/>
      <c r="BX19" s="198"/>
      <c r="DJ19" s="198"/>
      <c r="DK19" s="198"/>
      <c r="EW19" s="198"/>
      <c r="EX19" s="198"/>
      <c r="GJ19" s="198"/>
      <c r="GK19" s="198"/>
      <c r="GM19" s="170"/>
      <c r="GN19" s="170"/>
      <c r="GQ19" s="170"/>
      <c r="GR19" s="170"/>
      <c r="GS19" s="170"/>
      <c r="GT19" s="170"/>
      <c r="GU19" s="170"/>
      <c r="GW19" s="170"/>
      <c r="GX19" s="170"/>
      <c r="GY19" s="170"/>
      <c r="GZ19" s="170"/>
      <c r="HA19" s="170"/>
      <c r="HB19" s="170"/>
      <c r="HC19" s="170"/>
      <c r="HD19" s="170"/>
      <c r="HE19" s="170"/>
      <c r="HF19" s="170"/>
      <c r="HH19" s="170"/>
      <c r="HM19" s="170"/>
      <c r="HU19" s="170"/>
      <c r="HW19" s="198"/>
      <c r="HX19" s="198"/>
      <c r="HZ19" s="215"/>
    </row>
    <row r="20" spans="1:234" x14ac:dyDescent="0.3">
      <c r="A20" s="196">
        <f>ROW()</f>
        <v>20</v>
      </c>
      <c r="B20" s="216"/>
      <c r="C20" s="198"/>
      <c r="AI20" s="198"/>
      <c r="AJ20" s="198"/>
      <c r="BW20" s="198"/>
      <c r="BX20" s="198"/>
      <c r="DJ20" s="198"/>
      <c r="DK20" s="198"/>
      <c r="EW20" s="198"/>
      <c r="EX20" s="198"/>
      <c r="GJ20" s="198"/>
      <c r="GK20" s="198"/>
      <c r="GM20" s="170"/>
      <c r="GN20" s="170"/>
      <c r="GQ20" s="170"/>
      <c r="GR20" s="170"/>
      <c r="GS20" s="170"/>
      <c r="GT20" s="170"/>
      <c r="GU20" s="170"/>
      <c r="GW20" s="170"/>
      <c r="GX20" s="170"/>
      <c r="GY20" s="170"/>
      <c r="GZ20" s="170"/>
      <c r="HA20" s="170"/>
      <c r="HB20" s="170"/>
      <c r="HC20" s="170"/>
      <c r="HD20" s="170"/>
      <c r="HE20" s="170"/>
      <c r="HF20" s="170"/>
      <c r="HH20" s="170"/>
      <c r="HM20" s="170"/>
      <c r="HU20" s="170"/>
      <c r="HW20" s="198"/>
      <c r="HX20" s="198"/>
    </row>
    <row r="21" spans="1:234" x14ac:dyDescent="0.3">
      <c r="A21" s="196">
        <f>ROW()</f>
        <v>21</v>
      </c>
      <c r="B21" s="197" t="s">
        <v>44</v>
      </c>
      <c r="C21" s="198"/>
      <c r="AI21" s="198"/>
      <c r="AJ21" s="198"/>
      <c r="BW21" s="198"/>
      <c r="BX21" s="198"/>
      <c r="DJ21" s="198"/>
      <c r="DK21" s="198"/>
      <c r="EW21" s="198"/>
      <c r="EX21" s="198"/>
      <c r="GJ21" s="198"/>
      <c r="GK21" s="198"/>
      <c r="GM21" s="170"/>
      <c r="GN21" s="170"/>
      <c r="GQ21" s="170"/>
      <c r="GR21" s="170"/>
      <c r="GS21" s="170"/>
      <c r="GT21" s="170"/>
      <c r="GU21" s="170"/>
      <c r="GW21" s="170"/>
      <c r="GX21" s="170"/>
      <c r="GY21" s="170"/>
      <c r="GZ21" s="170"/>
      <c r="HA21" s="170"/>
      <c r="HB21" s="170"/>
      <c r="HC21" s="170"/>
      <c r="HD21" s="170"/>
      <c r="HE21" s="170"/>
      <c r="HF21" s="170"/>
      <c r="HH21" s="170"/>
      <c r="HM21" s="170"/>
      <c r="HU21" s="170"/>
      <c r="HW21" s="198"/>
      <c r="HX21" s="198"/>
    </row>
    <row r="22" spans="1:234" ht="13.5" x14ac:dyDescent="0.35">
      <c r="A22" s="196">
        <f>ROW()</f>
        <v>22</v>
      </c>
      <c r="B22" s="197" t="s">
        <v>45</v>
      </c>
      <c r="C22" s="200">
        <v>0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200">
        <f>SUM(D22:AH22)</f>
        <v>0</v>
      </c>
      <c r="AJ22" s="200">
        <f>+AI22+C22</f>
        <v>0</v>
      </c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200">
        <f>SUM(AK22:BV22)</f>
        <v>0</v>
      </c>
      <c r="BX22" s="200">
        <f>+BW22+AJ22</f>
        <v>0</v>
      </c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9"/>
      <c r="CO22" s="199"/>
      <c r="CP22" s="199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199"/>
      <c r="DI22" s="199"/>
      <c r="DJ22" s="200">
        <f>SUM(BY22:DI22)</f>
        <v>0</v>
      </c>
      <c r="DK22" s="200">
        <f>+DJ22+BX22</f>
        <v>0</v>
      </c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  <c r="EV22" s="199"/>
      <c r="EW22" s="200">
        <f>SUM(DL22:EV22)</f>
        <v>0</v>
      </c>
      <c r="EX22" s="200">
        <f>+EW22+DK22</f>
        <v>0</v>
      </c>
      <c r="EY22" s="199"/>
      <c r="EZ22" s="199"/>
      <c r="FA22" s="199"/>
      <c r="FB22" s="199"/>
      <c r="FC22" s="199"/>
      <c r="FD22" s="199"/>
      <c r="FE22" s="199"/>
      <c r="FF22" s="199"/>
      <c r="FG22" s="199"/>
      <c r="FH22" s="199"/>
      <c r="FI22" s="199"/>
      <c r="FJ22" s="199"/>
      <c r="FK22" s="199"/>
      <c r="FL22" s="199"/>
      <c r="FM22" s="199"/>
      <c r="FN22" s="199"/>
      <c r="FO22" s="199"/>
      <c r="FP22" s="199"/>
      <c r="FQ22" s="199"/>
      <c r="FR22" s="199"/>
      <c r="FS22" s="199"/>
      <c r="FT22" s="199"/>
      <c r="FU22" s="199"/>
      <c r="FV22" s="199"/>
      <c r="FW22" s="199"/>
      <c r="FX22" s="199"/>
      <c r="FY22" s="199"/>
      <c r="FZ22" s="199"/>
      <c r="GA22" s="199"/>
      <c r="GB22" s="199"/>
      <c r="GC22" s="199"/>
      <c r="GD22" s="199"/>
      <c r="GE22" s="199"/>
      <c r="GF22" s="199"/>
      <c r="GG22" s="199"/>
      <c r="GH22" s="199"/>
      <c r="GI22" s="254"/>
      <c r="GJ22" s="200">
        <f>SUM(EY22:GI22)</f>
        <v>0</v>
      </c>
      <c r="GK22" s="200">
        <f>+GJ22+EX22</f>
        <v>0</v>
      </c>
      <c r="GL22" s="199"/>
      <c r="GM22" s="217"/>
      <c r="GN22" s="217"/>
      <c r="GO22" s="199"/>
      <c r="GP22" s="199"/>
      <c r="GQ22" s="217"/>
      <c r="GR22" s="217"/>
      <c r="GS22" s="217"/>
      <c r="GT22" s="217"/>
      <c r="GU22" s="217"/>
      <c r="GV22" s="199"/>
      <c r="GW22" s="217"/>
      <c r="GX22" s="217"/>
      <c r="GY22" s="217"/>
      <c r="GZ22" s="217"/>
      <c r="HA22" s="217"/>
      <c r="HB22" s="217"/>
      <c r="HC22" s="217"/>
      <c r="HD22" s="217"/>
      <c r="HE22" s="217"/>
      <c r="HF22" s="217"/>
      <c r="HG22" s="199"/>
      <c r="HH22" s="217"/>
      <c r="HI22" s="199"/>
      <c r="HJ22" s="199"/>
      <c r="HK22" s="199"/>
      <c r="HL22" s="199"/>
      <c r="HM22" s="217"/>
      <c r="HN22" s="199"/>
      <c r="HO22" s="199"/>
      <c r="HP22" s="199"/>
      <c r="HQ22" s="199"/>
      <c r="HR22" s="199"/>
      <c r="HS22" s="199"/>
      <c r="HT22" s="199"/>
      <c r="HU22" s="217"/>
      <c r="HV22" s="199"/>
      <c r="HW22" s="200"/>
      <c r="HX22" s="200"/>
    </row>
    <row r="23" spans="1:234" ht="13.5" x14ac:dyDescent="0.35">
      <c r="A23" s="196">
        <f>ROW()</f>
        <v>23</v>
      </c>
      <c r="B23" s="197" t="s">
        <v>46</v>
      </c>
      <c r="C23" s="205">
        <v>364582892.41000003</v>
      </c>
      <c r="D23" s="206">
        <v>-1662725.49</v>
      </c>
      <c r="E23" s="206">
        <v>-362845944.65999997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5">
        <f>SUM(D23:AH23)</f>
        <v>-364508670.14999998</v>
      </c>
      <c r="AJ23" s="205">
        <f>+AI23+C23</f>
        <v>74222.260000050068</v>
      </c>
      <c r="AK23" s="202">
        <v>-74222.259999999995</v>
      </c>
      <c r="AL23" s="202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5">
        <f>SUM(AK23:BV23)</f>
        <v>-74222.259999999995</v>
      </c>
      <c r="BX23" s="205">
        <f>+BW23+AJ23</f>
        <v>5.0073140300810337E-8</v>
      </c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5">
        <f>SUM(BY23:DI23)</f>
        <v>0</v>
      </c>
      <c r="DK23" s="205">
        <f>+DJ23+BX23</f>
        <v>5.0073140300810337E-8</v>
      </c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5">
        <f>SUM(DL23:EV23)</f>
        <v>0</v>
      </c>
      <c r="EX23" s="205">
        <f>+EW23+DK23</f>
        <v>5.0073140300810337E-8</v>
      </c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55"/>
      <c r="GJ23" s="205">
        <f>SUM(EY23:GI23)</f>
        <v>0</v>
      </c>
      <c r="GK23" s="205">
        <f>+GJ23+EX23</f>
        <v>5.0073140300810337E-8</v>
      </c>
      <c r="GL23" s="206"/>
      <c r="GM23" s="207"/>
      <c r="GN23" s="207"/>
      <c r="GO23" s="206"/>
      <c r="GP23" s="206"/>
      <c r="GQ23" s="207"/>
      <c r="GR23" s="207"/>
      <c r="GS23" s="207"/>
      <c r="GT23" s="207"/>
      <c r="GU23" s="207"/>
      <c r="GV23" s="206"/>
      <c r="GW23" s="207"/>
      <c r="GX23" s="207"/>
      <c r="GY23" s="207"/>
      <c r="GZ23" s="207"/>
      <c r="HA23" s="207"/>
      <c r="HB23" s="207"/>
      <c r="HC23" s="207"/>
      <c r="HD23" s="207"/>
      <c r="HE23" s="207"/>
      <c r="HF23" s="207"/>
      <c r="HG23" s="206"/>
      <c r="HH23" s="207"/>
      <c r="HI23" s="206"/>
      <c r="HJ23" s="206"/>
      <c r="HK23" s="206"/>
      <c r="HL23" s="206"/>
      <c r="HM23" s="207"/>
      <c r="HN23" s="206"/>
      <c r="HO23" s="206"/>
      <c r="HP23" s="206"/>
      <c r="HQ23" s="206"/>
      <c r="HR23" s="206"/>
      <c r="HS23" s="206"/>
      <c r="HT23" s="206"/>
      <c r="HU23" s="207"/>
      <c r="HV23" s="206"/>
      <c r="HW23" s="205"/>
      <c r="HX23" s="205"/>
    </row>
    <row r="24" spans="1:234" ht="13.5" x14ac:dyDescent="0.35">
      <c r="A24" s="196">
        <f>ROW()</f>
        <v>24</v>
      </c>
      <c r="B24" s="197" t="s">
        <v>47</v>
      </c>
      <c r="C24" s="205">
        <v>0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5">
        <f>SUM(D24:AH24)</f>
        <v>0</v>
      </c>
      <c r="AJ24" s="205">
        <f>+AI24+C24</f>
        <v>0</v>
      </c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5">
        <f>SUM(AK24:BV24)</f>
        <v>0</v>
      </c>
      <c r="BX24" s="205">
        <f>+BW24+AJ24</f>
        <v>0</v>
      </c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5">
        <f>SUM(BY24:DI24)</f>
        <v>0</v>
      </c>
      <c r="DK24" s="205">
        <f>+DJ24+BX24</f>
        <v>0</v>
      </c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5">
        <f>SUM(DL24:EV24)</f>
        <v>0</v>
      </c>
      <c r="EX24" s="205">
        <f>+EW24+DK24</f>
        <v>0</v>
      </c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55"/>
      <c r="GJ24" s="205">
        <f>SUM(EY24:GI24)</f>
        <v>0</v>
      </c>
      <c r="GK24" s="205">
        <f>+GJ24+EX24</f>
        <v>0</v>
      </c>
      <c r="GL24" s="206"/>
      <c r="GM24" s="207"/>
      <c r="GN24" s="207"/>
      <c r="GO24" s="206"/>
      <c r="GP24" s="206"/>
      <c r="GQ24" s="207"/>
      <c r="GR24" s="207"/>
      <c r="GS24" s="207"/>
      <c r="GT24" s="207"/>
      <c r="GU24" s="207"/>
      <c r="GV24" s="206"/>
      <c r="GW24" s="207"/>
      <c r="GX24" s="207"/>
      <c r="GY24" s="207"/>
      <c r="GZ24" s="207"/>
      <c r="HA24" s="207"/>
      <c r="HB24" s="207"/>
      <c r="HC24" s="207"/>
      <c r="HD24" s="207"/>
      <c r="HE24" s="207"/>
      <c r="HF24" s="207"/>
      <c r="HG24" s="206"/>
      <c r="HH24" s="207"/>
      <c r="HI24" s="206"/>
      <c r="HJ24" s="206"/>
      <c r="HK24" s="206"/>
      <c r="HL24" s="206"/>
      <c r="HM24" s="207"/>
      <c r="HN24" s="206"/>
      <c r="HO24" s="206"/>
      <c r="HP24" s="206"/>
      <c r="HQ24" s="206"/>
      <c r="HR24" s="206"/>
      <c r="HS24" s="206"/>
      <c r="HT24" s="206"/>
      <c r="HU24" s="207"/>
      <c r="HV24" s="206"/>
      <c r="HW24" s="205"/>
      <c r="HX24" s="205"/>
    </row>
    <row r="25" spans="1:234" ht="13.5" x14ac:dyDescent="0.35">
      <c r="A25" s="196">
        <f>ROW()</f>
        <v>25</v>
      </c>
      <c r="B25" s="216" t="s">
        <v>48</v>
      </c>
      <c r="C25" s="205">
        <v>0</v>
      </c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5">
        <f>SUM(D25:AH25)</f>
        <v>0</v>
      </c>
      <c r="AJ25" s="205">
        <f>+AI25+C25</f>
        <v>0</v>
      </c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5">
        <f>SUM(AK25:BV25)</f>
        <v>0</v>
      </c>
      <c r="BX25" s="205">
        <f>+BW25+AJ25</f>
        <v>0</v>
      </c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5">
        <f>SUM(BY25:DI25)</f>
        <v>0</v>
      </c>
      <c r="DK25" s="205">
        <f>+DJ25+BX25</f>
        <v>0</v>
      </c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5">
        <f>SUM(DL25:EV25)</f>
        <v>0</v>
      </c>
      <c r="EX25" s="205">
        <f>+EW25+DK25</f>
        <v>0</v>
      </c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55"/>
      <c r="GJ25" s="205">
        <f>SUM(EY25:GI25)</f>
        <v>0</v>
      </c>
      <c r="GK25" s="205">
        <f>+GJ25+EX25</f>
        <v>0</v>
      </c>
      <c r="GL25" s="206"/>
      <c r="GM25" s="207"/>
      <c r="GN25" s="207"/>
      <c r="GO25" s="206"/>
      <c r="GP25" s="206"/>
      <c r="GQ25" s="207"/>
      <c r="GR25" s="207"/>
      <c r="GS25" s="207"/>
      <c r="GT25" s="207"/>
      <c r="GU25" s="207"/>
      <c r="GV25" s="206"/>
      <c r="GW25" s="207"/>
      <c r="GX25" s="207"/>
      <c r="GY25" s="207"/>
      <c r="GZ25" s="207"/>
      <c r="HA25" s="207"/>
      <c r="HB25" s="207"/>
      <c r="HC25" s="207"/>
      <c r="HD25" s="207"/>
      <c r="HE25" s="207"/>
      <c r="HF25" s="207"/>
      <c r="HG25" s="206"/>
      <c r="HH25" s="207"/>
      <c r="HI25" s="206"/>
      <c r="HJ25" s="206"/>
      <c r="HK25" s="206"/>
      <c r="HL25" s="206"/>
      <c r="HM25" s="207"/>
      <c r="HN25" s="206"/>
      <c r="HO25" s="206"/>
      <c r="HP25" s="206"/>
      <c r="HQ25" s="206"/>
      <c r="HR25" s="206"/>
      <c r="HS25" s="206"/>
      <c r="HT25" s="206"/>
      <c r="HU25" s="207"/>
      <c r="HV25" s="206"/>
      <c r="HW25" s="205"/>
      <c r="HX25" s="205"/>
    </row>
    <row r="26" spans="1:234" ht="13.5" x14ac:dyDescent="0.35">
      <c r="A26" s="196">
        <f>ROW()</f>
        <v>26</v>
      </c>
      <c r="B26" s="197" t="s">
        <v>49</v>
      </c>
      <c r="C26" s="210">
        <f t="shared" ref="C26:AH26" si="15">SUM(C21:C25)</f>
        <v>364582892.41000003</v>
      </c>
      <c r="D26" s="218">
        <f t="shared" si="15"/>
        <v>-1662725.49</v>
      </c>
      <c r="E26" s="218">
        <f t="shared" si="15"/>
        <v>-362845944.65999997</v>
      </c>
      <c r="F26" s="218">
        <f t="shared" si="15"/>
        <v>0</v>
      </c>
      <c r="G26" s="218">
        <f t="shared" si="15"/>
        <v>0</v>
      </c>
      <c r="H26" s="218">
        <f t="shared" si="15"/>
        <v>0</v>
      </c>
      <c r="I26" s="218">
        <f t="shared" si="15"/>
        <v>0</v>
      </c>
      <c r="J26" s="218">
        <f t="shared" si="15"/>
        <v>0</v>
      </c>
      <c r="K26" s="218">
        <f t="shared" si="15"/>
        <v>0</v>
      </c>
      <c r="L26" s="218">
        <f t="shared" si="15"/>
        <v>0</v>
      </c>
      <c r="M26" s="218">
        <f t="shared" si="15"/>
        <v>0</v>
      </c>
      <c r="N26" s="218">
        <f t="shared" si="15"/>
        <v>0</v>
      </c>
      <c r="O26" s="218">
        <f t="shared" si="15"/>
        <v>0</v>
      </c>
      <c r="P26" s="218">
        <f t="shared" si="15"/>
        <v>0</v>
      </c>
      <c r="Q26" s="218">
        <f t="shared" si="15"/>
        <v>0</v>
      </c>
      <c r="R26" s="218">
        <f t="shared" si="15"/>
        <v>0</v>
      </c>
      <c r="S26" s="218">
        <f t="shared" si="15"/>
        <v>0</v>
      </c>
      <c r="T26" s="218">
        <f t="shared" si="15"/>
        <v>0</v>
      </c>
      <c r="U26" s="218">
        <f t="shared" si="15"/>
        <v>0</v>
      </c>
      <c r="V26" s="218">
        <f t="shared" si="15"/>
        <v>0</v>
      </c>
      <c r="W26" s="218">
        <f t="shared" si="15"/>
        <v>0</v>
      </c>
      <c r="X26" s="218">
        <f>SUM(X21:X25)</f>
        <v>0</v>
      </c>
      <c r="Y26" s="218">
        <f t="shared" si="15"/>
        <v>0</v>
      </c>
      <c r="Z26" s="218">
        <f t="shared" si="15"/>
        <v>0</v>
      </c>
      <c r="AA26" s="218">
        <f t="shared" si="15"/>
        <v>0</v>
      </c>
      <c r="AB26" s="218">
        <f t="shared" si="15"/>
        <v>0</v>
      </c>
      <c r="AC26" s="218">
        <f t="shared" si="15"/>
        <v>0</v>
      </c>
      <c r="AD26" s="218">
        <f t="shared" si="15"/>
        <v>0</v>
      </c>
      <c r="AE26" s="218">
        <f t="shared" si="15"/>
        <v>0</v>
      </c>
      <c r="AF26" s="218">
        <f>SUM(AF21:AF25)</f>
        <v>0</v>
      </c>
      <c r="AG26" s="218">
        <f t="shared" si="15"/>
        <v>0</v>
      </c>
      <c r="AH26" s="218">
        <f t="shared" si="15"/>
        <v>0</v>
      </c>
      <c r="AI26" s="210">
        <f>SUM(AI21:AI25)</f>
        <v>-364508670.14999998</v>
      </c>
      <c r="AJ26" s="210">
        <f>SUM(AJ21:AJ25)</f>
        <v>74222.260000050068</v>
      </c>
      <c r="AK26" s="218">
        <f t="shared" ref="AK26:BT26" si="16">SUM(AK21:AK25)</f>
        <v>-74222.259999999995</v>
      </c>
      <c r="AL26" s="218">
        <f t="shared" si="16"/>
        <v>0</v>
      </c>
      <c r="AM26" s="218">
        <f t="shared" si="16"/>
        <v>0</v>
      </c>
      <c r="AN26" s="218">
        <f t="shared" si="16"/>
        <v>0</v>
      </c>
      <c r="AO26" s="218">
        <f t="shared" si="16"/>
        <v>0</v>
      </c>
      <c r="AP26" s="218">
        <f t="shared" si="16"/>
        <v>0</v>
      </c>
      <c r="AQ26" s="218">
        <f t="shared" si="16"/>
        <v>0</v>
      </c>
      <c r="AR26" s="218">
        <f t="shared" si="16"/>
        <v>0</v>
      </c>
      <c r="AS26" s="218">
        <f t="shared" si="16"/>
        <v>0</v>
      </c>
      <c r="AT26" s="218">
        <f t="shared" si="16"/>
        <v>0</v>
      </c>
      <c r="AU26" s="218">
        <f t="shared" si="16"/>
        <v>0</v>
      </c>
      <c r="AV26" s="218">
        <f t="shared" si="16"/>
        <v>0</v>
      </c>
      <c r="AW26" s="218">
        <f t="shared" si="16"/>
        <v>0</v>
      </c>
      <c r="AX26" s="218">
        <f t="shared" si="16"/>
        <v>0</v>
      </c>
      <c r="AY26" s="218">
        <f t="shared" si="16"/>
        <v>0</v>
      </c>
      <c r="AZ26" s="218">
        <f t="shared" si="16"/>
        <v>0</v>
      </c>
      <c r="BA26" s="218">
        <f t="shared" si="16"/>
        <v>0</v>
      </c>
      <c r="BB26" s="218">
        <f t="shared" si="16"/>
        <v>0</v>
      </c>
      <c r="BC26" s="218">
        <f t="shared" si="16"/>
        <v>0</v>
      </c>
      <c r="BD26" s="218">
        <f t="shared" si="16"/>
        <v>0</v>
      </c>
      <c r="BE26" s="218">
        <f t="shared" si="16"/>
        <v>0</v>
      </c>
      <c r="BF26" s="218">
        <f t="shared" si="16"/>
        <v>0</v>
      </c>
      <c r="BG26" s="218">
        <f t="shared" si="16"/>
        <v>0</v>
      </c>
      <c r="BH26" s="218">
        <f t="shared" si="16"/>
        <v>0</v>
      </c>
      <c r="BI26" s="218">
        <f t="shared" si="16"/>
        <v>0</v>
      </c>
      <c r="BJ26" s="218">
        <f t="shared" si="16"/>
        <v>0</v>
      </c>
      <c r="BK26" s="218">
        <f t="shared" si="16"/>
        <v>0</v>
      </c>
      <c r="BL26" s="218">
        <f t="shared" si="16"/>
        <v>0</v>
      </c>
      <c r="BM26" s="218">
        <f t="shared" si="16"/>
        <v>0</v>
      </c>
      <c r="BN26" s="218">
        <f t="shared" si="16"/>
        <v>0</v>
      </c>
      <c r="BO26" s="218">
        <f t="shared" si="16"/>
        <v>0</v>
      </c>
      <c r="BP26" s="218">
        <f t="shared" si="16"/>
        <v>0</v>
      </c>
      <c r="BQ26" s="218">
        <f t="shared" si="16"/>
        <v>0</v>
      </c>
      <c r="BR26" s="218">
        <f t="shared" si="16"/>
        <v>0</v>
      </c>
      <c r="BS26" s="218">
        <f t="shared" si="16"/>
        <v>0</v>
      </c>
      <c r="BT26" s="218">
        <f t="shared" si="16"/>
        <v>0</v>
      </c>
      <c r="BU26" s="218">
        <f>SUM(BU21:BU25)</f>
        <v>0</v>
      </c>
      <c r="BV26" s="218">
        <f>SUM(BV21:BV25)</f>
        <v>0</v>
      </c>
      <c r="BW26" s="210">
        <f>SUM(BW21:BW25)</f>
        <v>-74222.259999999995</v>
      </c>
      <c r="BX26" s="210">
        <f>SUM(BX21:BX25)</f>
        <v>5.0073140300810337E-8</v>
      </c>
      <c r="BY26" s="218">
        <f t="shared" ref="BY26:DG26" si="17">SUM(BY21:BY25)</f>
        <v>0</v>
      </c>
      <c r="BZ26" s="218">
        <f t="shared" si="17"/>
        <v>0</v>
      </c>
      <c r="CA26" s="218">
        <f t="shared" si="17"/>
        <v>0</v>
      </c>
      <c r="CB26" s="218">
        <f t="shared" si="17"/>
        <v>0</v>
      </c>
      <c r="CC26" s="218">
        <f t="shared" si="17"/>
        <v>0</v>
      </c>
      <c r="CD26" s="218">
        <f t="shared" si="17"/>
        <v>0</v>
      </c>
      <c r="CE26" s="218">
        <f t="shared" si="17"/>
        <v>0</v>
      </c>
      <c r="CF26" s="218">
        <f t="shared" si="17"/>
        <v>0</v>
      </c>
      <c r="CG26" s="218">
        <f t="shared" si="17"/>
        <v>0</v>
      </c>
      <c r="CH26" s="218">
        <f t="shared" si="17"/>
        <v>0</v>
      </c>
      <c r="CI26" s="218">
        <f t="shared" si="17"/>
        <v>0</v>
      </c>
      <c r="CJ26" s="218">
        <f t="shared" si="17"/>
        <v>0</v>
      </c>
      <c r="CK26" s="218">
        <f t="shared" si="17"/>
        <v>0</v>
      </c>
      <c r="CL26" s="218">
        <f t="shared" si="17"/>
        <v>0</v>
      </c>
      <c r="CM26" s="218">
        <f t="shared" si="17"/>
        <v>0</v>
      </c>
      <c r="CN26" s="218">
        <f t="shared" si="17"/>
        <v>0</v>
      </c>
      <c r="CO26" s="218">
        <f t="shared" si="17"/>
        <v>0</v>
      </c>
      <c r="CP26" s="218">
        <f t="shared" si="17"/>
        <v>0</v>
      </c>
      <c r="CQ26" s="218">
        <f t="shared" si="17"/>
        <v>0</v>
      </c>
      <c r="CR26" s="218">
        <f t="shared" si="17"/>
        <v>0</v>
      </c>
      <c r="CS26" s="218">
        <f t="shared" si="17"/>
        <v>0</v>
      </c>
      <c r="CT26" s="218">
        <f t="shared" si="17"/>
        <v>0</v>
      </c>
      <c r="CU26" s="218">
        <f t="shared" si="17"/>
        <v>0</v>
      </c>
      <c r="CV26" s="218">
        <f t="shared" si="17"/>
        <v>0</v>
      </c>
      <c r="CW26" s="218">
        <f t="shared" si="17"/>
        <v>0</v>
      </c>
      <c r="CX26" s="218">
        <f t="shared" si="17"/>
        <v>0</v>
      </c>
      <c r="CY26" s="218">
        <f t="shared" si="17"/>
        <v>0</v>
      </c>
      <c r="CZ26" s="218">
        <f t="shared" si="17"/>
        <v>0</v>
      </c>
      <c r="DA26" s="218">
        <f t="shared" si="17"/>
        <v>0</v>
      </c>
      <c r="DB26" s="218">
        <f t="shared" si="17"/>
        <v>0</v>
      </c>
      <c r="DC26" s="218">
        <f t="shared" si="17"/>
        <v>0</v>
      </c>
      <c r="DD26" s="218">
        <f t="shared" si="17"/>
        <v>0</v>
      </c>
      <c r="DE26" s="218">
        <f t="shared" si="17"/>
        <v>0</v>
      </c>
      <c r="DF26" s="218">
        <f t="shared" si="17"/>
        <v>0</v>
      </c>
      <c r="DG26" s="218">
        <f t="shared" si="17"/>
        <v>0</v>
      </c>
      <c r="DH26" s="218">
        <f>SUM(DH21:DH25)</f>
        <v>0</v>
      </c>
      <c r="DI26" s="218">
        <f>SUM(DI21:DI25)</f>
        <v>0</v>
      </c>
      <c r="DJ26" s="210">
        <f t="shared" ref="DJ26:ET26" si="18">SUM(DJ21:DJ25)</f>
        <v>0</v>
      </c>
      <c r="DK26" s="210">
        <f t="shared" si="18"/>
        <v>5.0073140300810337E-8</v>
      </c>
      <c r="DL26" s="218">
        <f t="shared" si="18"/>
        <v>0</v>
      </c>
      <c r="DM26" s="218">
        <f t="shared" si="18"/>
        <v>0</v>
      </c>
      <c r="DN26" s="218">
        <f t="shared" si="18"/>
        <v>0</v>
      </c>
      <c r="DO26" s="218">
        <f t="shared" si="18"/>
        <v>0</v>
      </c>
      <c r="DP26" s="218">
        <f t="shared" si="18"/>
        <v>0</v>
      </c>
      <c r="DQ26" s="218">
        <f t="shared" si="18"/>
        <v>0</v>
      </c>
      <c r="DR26" s="218">
        <f t="shared" si="18"/>
        <v>0</v>
      </c>
      <c r="DS26" s="218">
        <f t="shared" si="18"/>
        <v>0</v>
      </c>
      <c r="DT26" s="218">
        <f t="shared" si="18"/>
        <v>0</v>
      </c>
      <c r="DU26" s="218">
        <f t="shared" si="18"/>
        <v>0</v>
      </c>
      <c r="DV26" s="218">
        <f t="shared" si="18"/>
        <v>0</v>
      </c>
      <c r="DW26" s="218">
        <f t="shared" si="18"/>
        <v>0</v>
      </c>
      <c r="DX26" s="218">
        <f t="shared" si="18"/>
        <v>0</v>
      </c>
      <c r="DY26" s="218">
        <f t="shared" si="18"/>
        <v>0</v>
      </c>
      <c r="DZ26" s="218">
        <f t="shared" si="18"/>
        <v>0</v>
      </c>
      <c r="EA26" s="218">
        <f t="shared" si="18"/>
        <v>0</v>
      </c>
      <c r="EB26" s="218">
        <f t="shared" si="18"/>
        <v>0</v>
      </c>
      <c r="EC26" s="218">
        <f t="shared" si="18"/>
        <v>0</v>
      </c>
      <c r="ED26" s="218">
        <f t="shared" si="18"/>
        <v>0</v>
      </c>
      <c r="EE26" s="218">
        <f t="shared" si="18"/>
        <v>0</v>
      </c>
      <c r="EF26" s="218">
        <f t="shared" si="18"/>
        <v>0</v>
      </c>
      <c r="EG26" s="218">
        <f t="shared" si="18"/>
        <v>0</v>
      </c>
      <c r="EH26" s="218">
        <f t="shared" si="18"/>
        <v>0</v>
      </c>
      <c r="EI26" s="218">
        <f t="shared" si="18"/>
        <v>0</v>
      </c>
      <c r="EJ26" s="218">
        <f t="shared" si="18"/>
        <v>0</v>
      </c>
      <c r="EK26" s="218">
        <f t="shared" si="18"/>
        <v>0</v>
      </c>
      <c r="EL26" s="218">
        <f t="shared" si="18"/>
        <v>0</v>
      </c>
      <c r="EM26" s="218">
        <f t="shared" si="18"/>
        <v>0</v>
      </c>
      <c r="EN26" s="218">
        <f t="shared" si="18"/>
        <v>0</v>
      </c>
      <c r="EO26" s="218">
        <f t="shared" si="18"/>
        <v>0</v>
      </c>
      <c r="EP26" s="218">
        <f t="shared" si="18"/>
        <v>0</v>
      </c>
      <c r="EQ26" s="218">
        <f t="shared" si="18"/>
        <v>0</v>
      </c>
      <c r="ER26" s="218">
        <f t="shared" si="18"/>
        <v>0</v>
      </c>
      <c r="ES26" s="218">
        <f t="shared" si="18"/>
        <v>0</v>
      </c>
      <c r="ET26" s="218">
        <f t="shared" si="18"/>
        <v>0</v>
      </c>
      <c r="EU26" s="218">
        <f>SUM(EU21:EU25)</f>
        <v>0</v>
      </c>
      <c r="EV26" s="218">
        <f>SUM(EV21:EV25)</f>
        <v>0</v>
      </c>
      <c r="EW26" s="210">
        <f t="shared" ref="EW26:GG26" si="19">SUM(EW21:EW25)</f>
        <v>0</v>
      </c>
      <c r="EX26" s="210">
        <f t="shared" si="19"/>
        <v>5.0073140300810337E-8</v>
      </c>
      <c r="EY26" s="218">
        <f t="shared" si="19"/>
        <v>0</v>
      </c>
      <c r="EZ26" s="218">
        <f t="shared" si="19"/>
        <v>0</v>
      </c>
      <c r="FA26" s="218">
        <f t="shared" si="19"/>
        <v>0</v>
      </c>
      <c r="FB26" s="218">
        <f t="shared" si="19"/>
        <v>0</v>
      </c>
      <c r="FC26" s="218">
        <f t="shared" si="19"/>
        <v>0</v>
      </c>
      <c r="FD26" s="218">
        <f t="shared" si="19"/>
        <v>0</v>
      </c>
      <c r="FE26" s="218">
        <f t="shared" si="19"/>
        <v>0</v>
      </c>
      <c r="FF26" s="218">
        <f t="shared" si="19"/>
        <v>0</v>
      </c>
      <c r="FG26" s="218">
        <f t="shared" si="19"/>
        <v>0</v>
      </c>
      <c r="FH26" s="218">
        <f t="shared" si="19"/>
        <v>0</v>
      </c>
      <c r="FI26" s="218">
        <f t="shared" si="19"/>
        <v>0</v>
      </c>
      <c r="FJ26" s="218">
        <f t="shared" si="19"/>
        <v>0</v>
      </c>
      <c r="FK26" s="218">
        <f t="shared" si="19"/>
        <v>0</v>
      </c>
      <c r="FL26" s="218">
        <f t="shared" si="19"/>
        <v>0</v>
      </c>
      <c r="FM26" s="218">
        <f t="shared" si="19"/>
        <v>0</v>
      </c>
      <c r="FN26" s="218">
        <f t="shared" si="19"/>
        <v>0</v>
      </c>
      <c r="FO26" s="218">
        <f t="shared" si="19"/>
        <v>0</v>
      </c>
      <c r="FP26" s="218">
        <f t="shared" si="19"/>
        <v>0</v>
      </c>
      <c r="FQ26" s="218">
        <f t="shared" si="19"/>
        <v>0</v>
      </c>
      <c r="FR26" s="218">
        <f t="shared" si="19"/>
        <v>0</v>
      </c>
      <c r="FS26" s="218">
        <f t="shared" si="19"/>
        <v>0</v>
      </c>
      <c r="FT26" s="218">
        <f t="shared" si="19"/>
        <v>0</v>
      </c>
      <c r="FU26" s="218">
        <f t="shared" si="19"/>
        <v>0</v>
      </c>
      <c r="FV26" s="218">
        <f t="shared" si="19"/>
        <v>0</v>
      </c>
      <c r="FW26" s="218">
        <f t="shared" si="19"/>
        <v>0</v>
      </c>
      <c r="FX26" s="218">
        <f t="shared" si="19"/>
        <v>0</v>
      </c>
      <c r="FY26" s="218">
        <f t="shared" si="19"/>
        <v>0</v>
      </c>
      <c r="FZ26" s="218">
        <f t="shared" si="19"/>
        <v>0</v>
      </c>
      <c r="GA26" s="218">
        <f t="shared" si="19"/>
        <v>0</v>
      </c>
      <c r="GB26" s="218">
        <f t="shared" si="19"/>
        <v>0</v>
      </c>
      <c r="GC26" s="218">
        <f t="shared" si="19"/>
        <v>0</v>
      </c>
      <c r="GD26" s="218">
        <f t="shared" si="19"/>
        <v>0</v>
      </c>
      <c r="GE26" s="218">
        <f t="shared" si="19"/>
        <v>0</v>
      </c>
      <c r="GF26" s="218">
        <f t="shared" si="19"/>
        <v>0</v>
      </c>
      <c r="GG26" s="218">
        <f t="shared" si="19"/>
        <v>0</v>
      </c>
      <c r="GH26" s="218">
        <f>SUM(GH21:GH25)</f>
        <v>0</v>
      </c>
      <c r="GI26" s="256">
        <f>SUM(GI21:GI25)</f>
        <v>0</v>
      </c>
      <c r="GJ26" s="210">
        <f t="shared" ref="GJ26:GK26" si="20">SUM(GJ21:GJ25)</f>
        <v>0</v>
      </c>
      <c r="GK26" s="210">
        <f t="shared" si="20"/>
        <v>5.0073140300810337E-8</v>
      </c>
      <c r="GL26" s="218"/>
      <c r="GM26" s="219"/>
      <c r="GN26" s="219"/>
      <c r="GO26" s="218"/>
      <c r="GP26" s="218"/>
      <c r="GQ26" s="219"/>
      <c r="GR26" s="219"/>
      <c r="GS26" s="219"/>
      <c r="GT26" s="219"/>
      <c r="GU26" s="219"/>
      <c r="GV26" s="218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8"/>
      <c r="HH26" s="219"/>
      <c r="HI26" s="218"/>
      <c r="HJ26" s="218"/>
      <c r="HK26" s="218"/>
      <c r="HL26" s="218"/>
      <c r="HM26" s="219"/>
      <c r="HN26" s="218"/>
      <c r="HO26" s="218"/>
      <c r="HP26" s="218"/>
      <c r="HQ26" s="218"/>
      <c r="HR26" s="218"/>
      <c r="HS26" s="218"/>
      <c r="HT26" s="218"/>
      <c r="HU26" s="219"/>
      <c r="HV26" s="218"/>
      <c r="HW26" s="210"/>
      <c r="HX26" s="210"/>
    </row>
    <row r="27" spans="1:234" ht="13.5" x14ac:dyDescent="0.35">
      <c r="A27" s="196">
        <f>ROW()</f>
        <v>27</v>
      </c>
      <c r="B27" s="197"/>
      <c r="C27" s="200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200"/>
      <c r="AJ27" s="200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200"/>
      <c r="BX27" s="200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200"/>
      <c r="DK27" s="200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200"/>
      <c r="EX27" s="200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199"/>
      <c r="GG27" s="199"/>
      <c r="GH27" s="199"/>
      <c r="GI27" s="254"/>
      <c r="GJ27" s="200"/>
      <c r="GK27" s="200"/>
      <c r="GL27" s="199"/>
      <c r="GM27" s="217"/>
      <c r="GN27" s="217"/>
      <c r="GO27" s="199"/>
      <c r="GP27" s="199"/>
      <c r="GQ27" s="217"/>
      <c r="GR27" s="217"/>
      <c r="GS27" s="217"/>
      <c r="GT27" s="217"/>
      <c r="GU27" s="217"/>
      <c r="GV27" s="199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199"/>
      <c r="HH27" s="217"/>
      <c r="HI27" s="199"/>
      <c r="HJ27" s="199"/>
      <c r="HK27" s="199"/>
      <c r="HL27" s="199"/>
      <c r="HM27" s="217"/>
      <c r="HN27" s="199"/>
      <c r="HO27" s="199"/>
      <c r="HP27" s="199"/>
      <c r="HQ27" s="199"/>
      <c r="HR27" s="199"/>
      <c r="HS27" s="199"/>
      <c r="HT27" s="199"/>
      <c r="HU27" s="217"/>
      <c r="HV27" s="199"/>
      <c r="HW27" s="200"/>
      <c r="HX27" s="200"/>
    </row>
    <row r="28" spans="1:234" ht="13.5" x14ac:dyDescent="0.35">
      <c r="A28" s="196">
        <f>ROW()</f>
        <v>28</v>
      </c>
      <c r="B28" s="197" t="s">
        <v>50</v>
      </c>
      <c r="C28" s="205">
        <v>6729370.9799999995</v>
      </c>
      <c r="D28" s="199"/>
      <c r="E28" s="199"/>
      <c r="F28" s="199"/>
      <c r="G28" s="199"/>
      <c r="H28" s="199"/>
      <c r="I28" s="199"/>
      <c r="J28" s="199"/>
      <c r="K28" s="206"/>
      <c r="L28" s="199"/>
      <c r="M28" s="199"/>
      <c r="N28" s="206">
        <v>173022.3027876078</v>
      </c>
      <c r="O28" s="199"/>
      <c r="P28" s="199"/>
      <c r="Q28" s="199"/>
      <c r="R28" s="206"/>
      <c r="S28" s="199"/>
      <c r="T28" s="199"/>
      <c r="U28" s="206">
        <v>61668.426544097907</v>
      </c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205">
        <f t="shared" ref="AI28:AI41" si="21">SUM(D28:AH28)</f>
        <v>234690.72933170572</v>
      </c>
      <c r="AJ28" s="200">
        <f t="shared" ref="AJ28:AJ41" si="22">+AI28+C28</f>
        <v>6964061.7093317052</v>
      </c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>
        <v>-71768.190266558202</v>
      </c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205">
        <f t="shared" ref="BW28:BW37" si="23">SUM(AK28:BV28)</f>
        <v>-71768.190266558202</v>
      </c>
      <c r="BX28" s="200">
        <f t="shared" ref="BX28:BX41" si="24">+BW28+AJ28</f>
        <v>6892293.5190651473</v>
      </c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>
        <v>2653.2615301917995</v>
      </c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205">
        <f t="shared" ref="DJ28:DJ41" si="25">SUM(BY28:DI28)</f>
        <v>2653.2615301917995</v>
      </c>
      <c r="DK28" s="200">
        <f t="shared" ref="DK28:DK41" si="26">+DJ28+BX28</f>
        <v>6894946.7805953389</v>
      </c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>
        <v>13343.881610638717</v>
      </c>
      <c r="DW28" s="199"/>
      <c r="DX28" s="199"/>
      <c r="DY28" s="199"/>
      <c r="DZ28" s="199"/>
      <c r="EA28" s="199"/>
      <c r="EB28" s="199"/>
      <c r="EC28" s="199"/>
      <c r="ED28" s="199"/>
      <c r="EE28" s="199"/>
      <c r="EF28" s="199"/>
      <c r="EG28" s="206">
        <v>5135279.7442095671</v>
      </c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  <c r="EV28" s="199"/>
      <c r="EW28" s="205">
        <f t="shared" ref="EW28:EW41" si="27">SUM(DL28:EV28)</f>
        <v>5148623.6258202055</v>
      </c>
      <c r="EX28" s="200">
        <f t="shared" ref="EX28:EX41" si="28">+EW28+DK28</f>
        <v>12043570.406415544</v>
      </c>
      <c r="EY28" s="199"/>
      <c r="EZ28" s="199"/>
      <c r="FA28" s="199"/>
      <c r="FB28" s="199"/>
      <c r="FC28" s="199"/>
      <c r="FD28" s="199"/>
      <c r="FE28" s="199"/>
      <c r="FF28" s="199"/>
      <c r="FG28" s="199"/>
      <c r="FH28" s="199"/>
      <c r="FI28" s="199">
        <v>40974.828567651137</v>
      </c>
      <c r="FJ28" s="199"/>
      <c r="FK28" s="199"/>
      <c r="FL28" s="199"/>
      <c r="FM28" s="199"/>
      <c r="FN28" s="199"/>
      <c r="FO28" s="199"/>
      <c r="FP28" s="199"/>
      <c r="FQ28" s="199"/>
      <c r="FR28" s="199"/>
      <c r="FS28" s="199"/>
      <c r="FT28" s="206">
        <v>290972.11108704656</v>
      </c>
      <c r="FU28" s="199"/>
      <c r="FV28" s="199"/>
      <c r="FW28" s="199"/>
      <c r="FX28" s="199"/>
      <c r="FY28" s="199"/>
      <c r="FZ28" s="199"/>
      <c r="GA28" s="199"/>
      <c r="GB28" s="199"/>
      <c r="GC28" s="199"/>
      <c r="GD28" s="199"/>
      <c r="GE28" s="199"/>
      <c r="GF28" s="199"/>
      <c r="GG28" s="199"/>
      <c r="GH28" s="199"/>
      <c r="GI28" s="254"/>
      <c r="GJ28" s="205">
        <f t="shared" ref="GJ28:GJ41" si="29">SUM(EY28:GI28)</f>
        <v>331946.93965469772</v>
      </c>
      <c r="GK28" s="200">
        <f t="shared" ref="GK28:GK41" si="30">+GJ28+EX28</f>
        <v>12375517.346070243</v>
      </c>
      <c r="GL28" s="199"/>
      <c r="GM28" s="217"/>
      <c r="GN28" s="217"/>
      <c r="GO28" s="199"/>
      <c r="GP28" s="199"/>
      <c r="GQ28" s="217"/>
      <c r="GR28" s="217"/>
      <c r="GS28" s="217"/>
      <c r="GT28" s="217"/>
      <c r="GU28" s="217"/>
      <c r="GV28" s="199"/>
      <c r="GW28" s="217"/>
      <c r="GX28" s="217"/>
      <c r="GY28" s="217"/>
      <c r="GZ28" s="217"/>
      <c r="HA28" s="217"/>
      <c r="HB28" s="217"/>
      <c r="HC28" s="217"/>
      <c r="HD28" s="217"/>
      <c r="HE28" s="217"/>
      <c r="HF28" s="217"/>
      <c r="HG28" s="206"/>
      <c r="HH28" s="217"/>
      <c r="HI28" s="199"/>
      <c r="HJ28" s="199"/>
      <c r="HK28" s="199"/>
      <c r="HL28" s="199"/>
      <c r="HM28" s="217"/>
      <c r="HN28" s="199"/>
      <c r="HO28" s="199"/>
      <c r="HP28" s="199"/>
      <c r="HQ28" s="199"/>
      <c r="HR28" s="199"/>
      <c r="HS28" s="199"/>
      <c r="HT28" s="199"/>
      <c r="HU28" s="217"/>
      <c r="HV28" s="199"/>
      <c r="HW28" s="205"/>
      <c r="HX28" s="200"/>
    </row>
    <row r="29" spans="1:234" ht="13.5" x14ac:dyDescent="0.35">
      <c r="A29" s="196">
        <f>ROW()</f>
        <v>29</v>
      </c>
      <c r="B29" s="197" t="s">
        <v>51</v>
      </c>
      <c r="C29" s="205">
        <v>0</v>
      </c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>
        <v>0</v>
      </c>
      <c r="O29" s="206"/>
      <c r="P29" s="206"/>
      <c r="Q29" s="206"/>
      <c r="R29" s="206"/>
      <c r="S29" s="206"/>
      <c r="T29" s="206"/>
      <c r="U29" s="206">
        <v>0</v>
      </c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5">
        <f t="shared" si="21"/>
        <v>0</v>
      </c>
      <c r="AJ29" s="205">
        <f t="shared" si="22"/>
        <v>0</v>
      </c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>
        <v>0</v>
      </c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5">
        <f t="shared" si="23"/>
        <v>0</v>
      </c>
      <c r="BX29" s="205">
        <f t="shared" si="24"/>
        <v>0</v>
      </c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5">
        <f t="shared" si="25"/>
        <v>0</v>
      </c>
      <c r="DK29" s="205">
        <f t="shared" si="26"/>
        <v>0</v>
      </c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>
        <v>0</v>
      </c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5">
        <f t="shared" si="27"/>
        <v>0</v>
      </c>
      <c r="EX29" s="205">
        <f t="shared" si="28"/>
        <v>0</v>
      </c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>
        <v>0</v>
      </c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55"/>
      <c r="GJ29" s="205">
        <f t="shared" si="29"/>
        <v>0</v>
      </c>
      <c r="GK29" s="205">
        <f t="shared" si="30"/>
        <v>0</v>
      </c>
      <c r="GL29" s="206"/>
      <c r="GM29" s="207"/>
      <c r="GN29" s="207"/>
      <c r="GO29" s="206"/>
      <c r="GP29" s="206"/>
      <c r="GQ29" s="207"/>
      <c r="GR29" s="207"/>
      <c r="GS29" s="207"/>
      <c r="GT29" s="207"/>
      <c r="GU29" s="207"/>
      <c r="GV29" s="206"/>
      <c r="GW29" s="207"/>
      <c r="GX29" s="207"/>
      <c r="GY29" s="207"/>
      <c r="GZ29" s="207"/>
      <c r="HA29" s="207"/>
      <c r="HB29" s="207"/>
      <c r="HC29" s="207"/>
      <c r="HD29" s="207"/>
      <c r="HE29" s="207"/>
      <c r="HF29" s="207"/>
      <c r="HG29" s="206"/>
      <c r="HH29" s="207"/>
      <c r="HI29" s="206"/>
      <c r="HJ29" s="206"/>
      <c r="HK29" s="206"/>
      <c r="HL29" s="206"/>
      <c r="HM29" s="207"/>
      <c r="HN29" s="206"/>
      <c r="HO29" s="206"/>
      <c r="HP29" s="206"/>
      <c r="HQ29" s="206"/>
      <c r="HR29" s="206"/>
      <c r="HS29" s="206"/>
      <c r="HT29" s="206"/>
      <c r="HU29" s="207"/>
      <c r="HV29" s="206"/>
      <c r="HW29" s="205"/>
      <c r="HX29" s="205"/>
    </row>
    <row r="30" spans="1:234" ht="13.5" x14ac:dyDescent="0.35">
      <c r="A30" s="196">
        <f>ROW()</f>
        <v>30</v>
      </c>
      <c r="B30" s="197" t="s">
        <v>52</v>
      </c>
      <c r="C30" s="205">
        <v>60208848.769999996</v>
      </c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>
        <v>1292050.5307426432</v>
      </c>
      <c r="O30" s="206"/>
      <c r="P30" s="206"/>
      <c r="Q30" s="206"/>
      <c r="R30" s="206"/>
      <c r="S30" s="206"/>
      <c r="T30" s="206"/>
      <c r="U30" s="206">
        <v>353121.62726614997</v>
      </c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5">
        <f t="shared" si="21"/>
        <v>1645172.1580087931</v>
      </c>
      <c r="AJ30" s="205">
        <f t="shared" si="22"/>
        <v>61854020.928008787</v>
      </c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>
        <v>-536750.33257821831</v>
      </c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5">
        <f t="shared" si="23"/>
        <v>-536750.33257821831</v>
      </c>
      <c r="BX30" s="205">
        <f t="shared" si="24"/>
        <v>61317270.595430568</v>
      </c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>
        <v>19843.596493905876</v>
      </c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5">
        <f t="shared" si="25"/>
        <v>19843.596493905876</v>
      </c>
      <c r="DK30" s="205">
        <f t="shared" si="26"/>
        <v>61337114.191924475</v>
      </c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>
        <v>99798.153831003467</v>
      </c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>
        <v>8956387.4752904847</v>
      </c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5">
        <f t="shared" si="27"/>
        <v>9056185.629121488</v>
      </c>
      <c r="EX30" s="205">
        <f t="shared" si="28"/>
        <v>70393299.821045965</v>
      </c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>
        <v>306448.48057803698</v>
      </c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>
        <v>1870984.2708556354</v>
      </c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55"/>
      <c r="GJ30" s="205">
        <f t="shared" si="29"/>
        <v>2177432.7514336724</v>
      </c>
      <c r="GK30" s="205">
        <f t="shared" si="30"/>
        <v>72570732.572479635</v>
      </c>
      <c r="GL30" s="206"/>
      <c r="GM30" s="207"/>
      <c r="GN30" s="207"/>
      <c r="GO30" s="206"/>
      <c r="GP30" s="206"/>
      <c r="GQ30" s="207"/>
      <c r="GR30" s="207"/>
      <c r="GS30" s="207"/>
      <c r="GT30" s="207"/>
      <c r="GU30" s="207"/>
      <c r="GV30" s="206"/>
      <c r="GW30" s="207"/>
      <c r="GX30" s="207"/>
      <c r="GY30" s="207"/>
      <c r="GZ30" s="207"/>
      <c r="HA30" s="207"/>
      <c r="HB30" s="207"/>
      <c r="HC30" s="207"/>
      <c r="HD30" s="207"/>
      <c r="HE30" s="207"/>
      <c r="HF30" s="207"/>
      <c r="HG30" s="206"/>
      <c r="HH30" s="207"/>
      <c r="HI30" s="206"/>
      <c r="HJ30" s="206"/>
      <c r="HK30" s="206"/>
      <c r="HL30" s="206"/>
      <c r="HM30" s="207"/>
      <c r="HN30" s="206"/>
      <c r="HO30" s="206"/>
      <c r="HP30" s="206"/>
      <c r="HQ30" s="206"/>
      <c r="HR30" s="206"/>
      <c r="HS30" s="206"/>
      <c r="HT30" s="206"/>
      <c r="HU30" s="207"/>
      <c r="HV30" s="206"/>
      <c r="HW30" s="205"/>
      <c r="HX30" s="205"/>
    </row>
    <row r="31" spans="1:234" ht="13.5" x14ac:dyDescent="0.35">
      <c r="A31" s="196">
        <f>ROW()</f>
        <v>31</v>
      </c>
      <c r="B31" s="197" t="s">
        <v>53</v>
      </c>
      <c r="C31" s="205">
        <v>26440965.699999996</v>
      </c>
      <c r="D31" s="209">
        <v>24976.266979092794</v>
      </c>
      <c r="E31" s="206">
        <v>-1971345.6284835225</v>
      </c>
      <c r="F31" s="206">
        <v>203.35994729073133</v>
      </c>
      <c r="G31" s="206"/>
      <c r="H31" s="206"/>
      <c r="I31" s="206">
        <v>-420667.37425281992</v>
      </c>
      <c r="J31" s="206"/>
      <c r="K31" s="206"/>
      <c r="L31" s="206"/>
      <c r="M31" s="206"/>
      <c r="N31" s="206">
        <v>280510.87981648277</v>
      </c>
      <c r="O31" s="206"/>
      <c r="P31" s="206">
        <v>3870.6276671299306</v>
      </c>
      <c r="Q31" s="206"/>
      <c r="R31" s="206"/>
      <c r="S31" s="206"/>
      <c r="T31" s="206"/>
      <c r="U31" s="206">
        <v>96868.154709194787</v>
      </c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5">
        <f t="shared" si="21"/>
        <v>-1985583.7136171516</v>
      </c>
      <c r="AJ31" s="205">
        <f t="shared" si="22"/>
        <v>24455381.986382842</v>
      </c>
      <c r="AK31" s="206">
        <v>-165025.56325803889</v>
      </c>
      <c r="AL31" s="206"/>
      <c r="AM31" s="206">
        <v>54580.223143404502</v>
      </c>
      <c r="AN31" s="206"/>
      <c r="AO31" s="206"/>
      <c r="AP31" s="206"/>
      <c r="AQ31" s="206"/>
      <c r="AR31" s="206"/>
      <c r="AS31" s="206"/>
      <c r="AT31" s="206"/>
      <c r="AU31" s="206">
        <v>-116375.05795685516</v>
      </c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5">
        <f t="shared" si="23"/>
        <v>-226820.39807148956</v>
      </c>
      <c r="BX31" s="205">
        <f t="shared" si="24"/>
        <v>24228561.588311352</v>
      </c>
      <c r="BY31" s="209">
        <v>66068.027357794897</v>
      </c>
      <c r="BZ31" s="206"/>
      <c r="CA31" s="206"/>
      <c r="CB31" s="206"/>
      <c r="CC31" s="206"/>
      <c r="CD31" s="206"/>
      <c r="CE31" s="206"/>
      <c r="CF31" s="206"/>
      <c r="CG31" s="206"/>
      <c r="CH31" s="206"/>
      <c r="CI31" s="206">
        <v>4302.3721680027666</v>
      </c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5">
        <f t="shared" si="25"/>
        <v>70370.399525797664</v>
      </c>
      <c r="DK31" s="205">
        <f t="shared" si="26"/>
        <v>24298931.987837151</v>
      </c>
      <c r="DL31" s="209">
        <v>13748.302747349264</v>
      </c>
      <c r="DM31" s="206"/>
      <c r="DN31" s="206"/>
      <c r="DO31" s="206"/>
      <c r="DP31" s="206"/>
      <c r="DQ31" s="206"/>
      <c r="DR31" s="206"/>
      <c r="DS31" s="206"/>
      <c r="DT31" s="206"/>
      <c r="DU31" s="206"/>
      <c r="DV31" s="206">
        <v>21637.650190701475</v>
      </c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>
        <v>2935097.1528624669</v>
      </c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5">
        <f t="shared" si="27"/>
        <v>2970483.1058005178</v>
      </c>
      <c r="EX31" s="205">
        <f t="shared" si="28"/>
        <v>27269415.093637668</v>
      </c>
      <c r="EY31" s="209">
        <v>17401.43622438929</v>
      </c>
      <c r="EZ31" s="206"/>
      <c r="FA31" s="206"/>
      <c r="FB31" s="206"/>
      <c r="FC31" s="206"/>
      <c r="FD31" s="206"/>
      <c r="FE31" s="206"/>
      <c r="FF31" s="206"/>
      <c r="FG31" s="206"/>
      <c r="FH31" s="206"/>
      <c r="FI31" s="206">
        <v>66442.361603683326</v>
      </c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>
        <v>644212.87870557234</v>
      </c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55"/>
      <c r="GJ31" s="205">
        <f t="shared" si="29"/>
        <v>728056.67653364502</v>
      </c>
      <c r="GK31" s="205">
        <f t="shared" si="30"/>
        <v>27997471.770171314</v>
      </c>
      <c r="GL31" s="206"/>
      <c r="GM31" s="207"/>
      <c r="GN31" s="207"/>
      <c r="GO31" s="206"/>
      <c r="GP31" s="206"/>
      <c r="GQ31" s="207"/>
      <c r="GR31" s="207"/>
      <c r="GS31" s="207"/>
      <c r="GT31" s="207"/>
      <c r="GU31" s="207"/>
      <c r="GV31" s="206"/>
      <c r="GW31" s="207"/>
      <c r="GX31" s="207"/>
      <c r="GY31" s="207"/>
      <c r="GZ31" s="207"/>
      <c r="HA31" s="207"/>
      <c r="HB31" s="207"/>
      <c r="HC31" s="207"/>
      <c r="HD31" s="207"/>
      <c r="HE31" s="207"/>
      <c r="HF31" s="207"/>
      <c r="HG31" s="206"/>
      <c r="HH31" s="207"/>
      <c r="HI31" s="206"/>
      <c r="HJ31" s="206"/>
      <c r="HK31" s="206"/>
      <c r="HL31" s="206"/>
      <c r="HM31" s="207"/>
      <c r="HN31" s="206"/>
      <c r="HO31" s="206"/>
      <c r="HP31" s="206"/>
      <c r="HQ31" s="206"/>
      <c r="HR31" s="206"/>
      <c r="HS31" s="206"/>
      <c r="HT31" s="206"/>
      <c r="HU31" s="207"/>
      <c r="HV31" s="206"/>
      <c r="HW31" s="205"/>
      <c r="HX31" s="205"/>
    </row>
    <row r="32" spans="1:234" ht="13.5" x14ac:dyDescent="0.35">
      <c r="A32" s="196">
        <f>ROW()</f>
        <v>32</v>
      </c>
      <c r="B32" s="197" t="s">
        <v>54</v>
      </c>
      <c r="C32" s="205">
        <v>8116949.3900000006</v>
      </c>
      <c r="D32" s="206"/>
      <c r="E32" s="206">
        <v>-5563889.8099999996</v>
      </c>
      <c r="F32" s="206"/>
      <c r="G32" s="206"/>
      <c r="H32" s="206"/>
      <c r="I32" s="206"/>
      <c r="J32" s="206"/>
      <c r="K32" s="206"/>
      <c r="L32" s="206"/>
      <c r="M32" s="206"/>
      <c r="N32" s="206">
        <v>67500.808070868632</v>
      </c>
      <c r="O32" s="206"/>
      <c r="P32" s="206"/>
      <c r="Q32" s="206"/>
      <c r="R32" s="206"/>
      <c r="S32" s="206"/>
      <c r="T32" s="206"/>
      <c r="U32" s="206">
        <v>27971.804763096516</v>
      </c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5">
        <f t="shared" si="21"/>
        <v>-5468417.197166035</v>
      </c>
      <c r="AJ32" s="205">
        <f t="shared" si="22"/>
        <v>2648532.1928339656</v>
      </c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>
        <v>-29017.276993831445</v>
      </c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5">
        <f t="shared" si="23"/>
        <v>-29017.276993831445</v>
      </c>
      <c r="BX32" s="205">
        <f t="shared" si="24"/>
        <v>2619514.915840134</v>
      </c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>
        <v>1034.02437157646</v>
      </c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5">
        <f t="shared" si="25"/>
        <v>1034.02437157646</v>
      </c>
      <c r="DK32" s="205">
        <f t="shared" si="26"/>
        <v>2620548.9402117105</v>
      </c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>
        <v>5200.3538436838453</v>
      </c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>
        <v>-151953.17898263969</v>
      </c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5">
        <f t="shared" si="27"/>
        <v>-146752.82513895584</v>
      </c>
      <c r="EX32" s="205">
        <f t="shared" si="28"/>
        <v>2473796.1150727547</v>
      </c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>
        <v>15968.637421527012</v>
      </c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>
        <v>33567.171348283999</v>
      </c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55"/>
      <c r="GJ32" s="205">
        <f t="shared" si="29"/>
        <v>49535.80876981101</v>
      </c>
      <c r="GK32" s="205">
        <f t="shared" si="30"/>
        <v>2523331.9238425656</v>
      </c>
      <c r="GL32" s="206"/>
      <c r="GM32" s="207"/>
      <c r="GN32" s="207"/>
      <c r="GO32" s="206"/>
      <c r="GP32" s="206"/>
      <c r="GQ32" s="207"/>
      <c r="GR32" s="207"/>
      <c r="GS32" s="207"/>
      <c r="GT32" s="207"/>
      <c r="GU32" s="207"/>
      <c r="GV32" s="206"/>
      <c r="GW32" s="207"/>
      <c r="GX32" s="207"/>
      <c r="GY32" s="207"/>
      <c r="GZ32" s="207"/>
      <c r="HA32" s="207"/>
      <c r="HB32" s="207"/>
      <c r="HC32" s="207"/>
      <c r="HD32" s="207"/>
      <c r="HE32" s="207"/>
      <c r="HF32" s="207"/>
      <c r="HG32" s="206"/>
      <c r="HH32" s="207"/>
      <c r="HI32" s="206"/>
      <c r="HJ32" s="206"/>
      <c r="HK32" s="206"/>
      <c r="HL32" s="206"/>
      <c r="HM32" s="207"/>
      <c r="HN32" s="206"/>
      <c r="HO32" s="206"/>
      <c r="HP32" s="206"/>
      <c r="HQ32" s="206"/>
      <c r="HR32" s="206"/>
      <c r="HS32" s="206"/>
      <c r="HT32" s="206"/>
      <c r="HU32" s="207"/>
      <c r="HV32" s="206"/>
      <c r="HW32" s="205"/>
      <c r="HX32" s="205"/>
    </row>
    <row r="33" spans="1:232" ht="13.5" x14ac:dyDescent="0.35">
      <c r="A33" s="196">
        <f>ROW()</f>
        <v>33</v>
      </c>
      <c r="B33" s="197" t="s">
        <v>55</v>
      </c>
      <c r="C33" s="205">
        <v>18854358.350000001</v>
      </c>
      <c r="D33" s="206"/>
      <c r="E33" s="206">
        <v>-18854358.350000001</v>
      </c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5">
        <f t="shared" si="21"/>
        <v>-18854358.350000001</v>
      </c>
      <c r="AJ33" s="205">
        <f t="shared" si="22"/>
        <v>0</v>
      </c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  <c r="BP33" s="206"/>
      <c r="BQ33" s="206"/>
      <c r="BR33" s="206"/>
      <c r="BS33" s="206"/>
      <c r="BT33" s="206"/>
      <c r="BU33" s="206"/>
      <c r="BV33" s="206"/>
      <c r="BW33" s="205">
        <f t="shared" si="23"/>
        <v>0</v>
      </c>
      <c r="BX33" s="205">
        <f t="shared" si="24"/>
        <v>0</v>
      </c>
      <c r="BY33" s="206"/>
      <c r="BZ33" s="206"/>
      <c r="CA33" s="206"/>
      <c r="CB33" s="206"/>
      <c r="CC33" s="206"/>
      <c r="CD33" s="206"/>
      <c r="CE33" s="206"/>
      <c r="CF33" s="206"/>
      <c r="CG33" s="206"/>
      <c r="CH33" s="206"/>
      <c r="CI33" s="206"/>
      <c r="CJ33" s="206"/>
      <c r="CK33" s="206"/>
      <c r="CL33" s="206"/>
      <c r="CM33" s="206"/>
      <c r="CN33" s="206"/>
      <c r="CO33" s="206"/>
      <c r="CP33" s="206"/>
      <c r="CQ33" s="206"/>
      <c r="CR33" s="206"/>
      <c r="CS33" s="206"/>
      <c r="CT33" s="206"/>
      <c r="CU33" s="206"/>
      <c r="CV33" s="206"/>
      <c r="CW33" s="206"/>
      <c r="CX33" s="206"/>
      <c r="CY33" s="206"/>
      <c r="CZ33" s="206"/>
      <c r="DA33" s="206"/>
      <c r="DB33" s="206"/>
      <c r="DC33" s="206"/>
      <c r="DD33" s="206"/>
      <c r="DE33" s="206"/>
      <c r="DF33" s="206"/>
      <c r="DG33" s="206"/>
      <c r="DH33" s="206"/>
      <c r="DI33" s="206"/>
      <c r="DJ33" s="205">
        <f t="shared" si="25"/>
        <v>0</v>
      </c>
      <c r="DK33" s="205">
        <f t="shared" si="26"/>
        <v>0</v>
      </c>
      <c r="DL33" s="206"/>
      <c r="DM33" s="206"/>
      <c r="DN33" s="206"/>
      <c r="DO33" s="206"/>
      <c r="DP33" s="206"/>
      <c r="DQ33" s="206"/>
      <c r="DR33" s="206"/>
      <c r="DS33" s="206"/>
      <c r="DT33" s="206"/>
      <c r="DU33" s="206"/>
      <c r="DV33" s="206"/>
      <c r="DW33" s="206"/>
      <c r="DX33" s="206"/>
      <c r="DY33" s="206"/>
      <c r="DZ33" s="206"/>
      <c r="EA33" s="206"/>
      <c r="EB33" s="206"/>
      <c r="EC33" s="206"/>
      <c r="ED33" s="206"/>
      <c r="EE33" s="206"/>
      <c r="EF33" s="206"/>
      <c r="EG33" s="206">
        <v>0</v>
      </c>
      <c r="EH33" s="206"/>
      <c r="EI33" s="206"/>
      <c r="EJ33" s="206"/>
      <c r="EK33" s="206"/>
      <c r="EL33" s="206"/>
      <c r="EM33" s="206"/>
      <c r="EN33" s="206"/>
      <c r="EO33" s="206"/>
      <c r="EP33" s="206"/>
      <c r="EQ33" s="206"/>
      <c r="ER33" s="206"/>
      <c r="ES33" s="206"/>
      <c r="ET33" s="206"/>
      <c r="EU33" s="206"/>
      <c r="EV33" s="206"/>
      <c r="EW33" s="205">
        <f t="shared" si="27"/>
        <v>0</v>
      </c>
      <c r="EX33" s="205">
        <f t="shared" si="28"/>
        <v>0</v>
      </c>
      <c r="EY33" s="206"/>
      <c r="EZ33" s="206"/>
      <c r="FA33" s="206"/>
      <c r="FB33" s="206"/>
      <c r="FC33" s="206"/>
      <c r="FD33" s="206"/>
      <c r="FE33" s="206"/>
      <c r="FF33" s="206"/>
      <c r="FG33" s="206"/>
      <c r="FH33" s="206"/>
      <c r="FI33" s="206"/>
      <c r="FJ33" s="206"/>
      <c r="FK33" s="206"/>
      <c r="FL33" s="206"/>
      <c r="FM33" s="206"/>
      <c r="FN33" s="206"/>
      <c r="FO33" s="206"/>
      <c r="FP33" s="206"/>
      <c r="FQ33" s="206"/>
      <c r="FR33" s="206"/>
      <c r="FS33" s="206"/>
      <c r="FT33" s="206">
        <v>0</v>
      </c>
      <c r="FU33" s="206"/>
      <c r="FV33" s="206"/>
      <c r="FW33" s="206"/>
      <c r="FX33" s="206"/>
      <c r="FY33" s="206"/>
      <c r="FZ33" s="206"/>
      <c r="GA33" s="206"/>
      <c r="GB33" s="206"/>
      <c r="GC33" s="206"/>
      <c r="GD33" s="206"/>
      <c r="GE33" s="206"/>
      <c r="GF33" s="206"/>
      <c r="GG33" s="206"/>
      <c r="GH33" s="206"/>
      <c r="GI33" s="255"/>
      <c r="GJ33" s="205">
        <f t="shared" si="29"/>
        <v>0</v>
      </c>
      <c r="GK33" s="205">
        <f t="shared" si="30"/>
        <v>0</v>
      </c>
      <c r="GL33" s="206"/>
      <c r="GM33" s="207"/>
      <c r="GN33" s="207"/>
      <c r="GO33" s="206"/>
      <c r="GP33" s="206"/>
      <c r="GQ33" s="207"/>
      <c r="GR33" s="207"/>
      <c r="GS33" s="207"/>
      <c r="GT33" s="207"/>
      <c r="GU33" s="207"/>
      <c r="GV33" s="206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6"/>
      <c r="HH33" s="207"/>
      <c r="HI33" s="206"/>
      <c r="HJ33" s="206"/>
      <c r="HK33" s="206"/>
      <c r="HL33" s="206"/>
      <c r="HM33" s="207"/>
      <c r="HN33" s="206"/>
      <c r="HO33" s="206"/>
      <c r="HP33" s="206"/>
      <c r="HQ33" s="206"/>
      <c r="HR33" s="206"/>
      <c r="HS33" s="206"/>
      <c r="HT33" s="206"/>
      <c r="HU33" s="207"/>
      <c r="HV33" s="206"/>
      <c r="HW33" s="205"/>
      <c r="HX33" s="205"/>
    </row>
    <row r="34" spans="1:232" ht="13.5" x14ac:dyDescent="0.35">
      <c r="A34" s="196">
        <f>ROW()</f>
        <v>34</v>
      </c>
      <c r="B34" s="197" t="s">
        <v>56</v>
      </c>
      <c r="C34" s="205">
        <v>59502157.68999999</v>
      </c>
      <c r="D34" s="209">
        <v>11899.126717052308</v>
      </c>
      <c r="E34" s="206">
        <v>-939183.24367961998</v>
      </c>
      <c r="F34" s="206">
        <v>96.884205474383663</v>
      </c>
      <c r="G34" s="206"/>
      <c r="H34" s="206"/>
      <c r="I34" s="206"/>
      <c r="J34" s="206">
        <v>38757.344293999951</v>
      </c>
      <c r="K34" s="206"/>
      <c r="L34" s="206">
        <v>-17426.848169658333</v>
      </c>
      <c r="M34" s="206">
        <v>-838323.23312883906</v>
      </c>
      <c r="N34" s="206">
        <v>760046.82790958113</v>
      </c>
      <c r="O34" s="206">
        <v>62123.506799474359</v>
      </c>
      <c r="P34" s="206"/>
      <c r="Q34" s="206">
        <v>301776.81181456894</v>
      </c>
      <c r="R34" s="206"/>
      <c r="S34" s="206">
        <v>-60189.774001547892</v>
      </c>
      <c r="T34" s="206">
        <v>-797229.46419286658</v>
      </c>
      <c r="U34" s="206">
        <v>538362.60718443245</v>
      </c>
      <c r="V34" s="206"/>
      <c r="W34" s="206"/>
      <c r="X34" s="206">
        <v>-8210.2111799998675</v>
      </c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5">
        <f t="shared" si="21"/>
        <v>-947499.66542794812</v>
      </c>
      <c r="AJ34" s="205">
        <f t="shared" si="22"/>
        <v>58554658.024572045</v>
      </c>
      <c r="AK34" s="206">
        <v>-78621.040141990889</v>
      </c>
      <c r="AL34" s="206"/>
      <c r="AM34" s="206">
        <v>26002.964813437113</v>
      </c>
      <c r="AN34" s="206"/>
      <c r="AO34" s="206"/>
      <c r="AP34" s="206"/>
      <c r="AQ34" s="206"/>
      <c r="AR34" s="206"/>
      <c r="AS34" s="206">
        <v>44739.367113616318</v>
      </c>
      <c r="AT34" s="206"/>
      <c r="AU34" s="206">
        <v>-312079.6126895253</v>
      </c>
      <c r="AV34" s="206"/>
      <c r="AW34" s="206"/>
      <c r="AX34" s="206">
        <v>564220.72294059698</v>
      </c>
      <c r="AY34" s="206"/>
      <c r="AZ34" s="206"/>
      <c r="BA34" s="206">
        <v>619367.91771937651</v>
      </c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5">
        <f t="shared" si="23"/>
        <v>863630.31975551066</v>
      </c>
      <c r="BX34" s="205">
        <f t="shared" si="24"/>
        <v>59418288.344327554</v>
      </c>
      <c r="BY34" s="209">
        <v>31475.953957977559</v>
      </c>
      <c r="BZ34" s="206"/>
      <c r="CA34" s="206"/>
      <c r="CB34" s="206"/>
      <c r="CC34" s="206"/>
      <c r="CD34" s="206"/>
      <c r="CE34" s="206"/>
      <c r="CF34" s="206"/>
      <c r="CG34" s="206"/>
      <c r="CH34" s="206"/>
      <c r="CI34" s="206">
        <v>11578.06196718337</v>
      </c>
      <c r="CJ34" s="206"/>
      <c r="CK34" s="206"/>
      <c r="CL34" s="206"/>
      <c r="CM34" s="206"/>
      <c r="CN34" s="206"/>
      <c r="CO34" s="206"/>
      <c r="CP34" s="206"/>
      <c r="CQ34" s="206"/>
      <c r="CR34" s="206"/>
      <c r="CS34" s="206"/>
      <c r="CT34" s="206"/>
      <c r="CU34" s="206"/>
      <c r="CV34" s="206"/>
      <c r="CW34" s="206"/>
      <c r="CX34" s="206"/>
      <c r="CY34" s="206"/>
      <c r="CZ34" s="206"/>
      <c r="DA34" s="206"/>
      <c r="DB34" s="206"/>
      <c r="DC34" s="206"/>
      <c r="DD34" s="206"/>
      <c r="DE34" s="206"/>
      <c r="DF34" s="206"/>
      <c r="DG34" s="206"/>
      <c r="DH34" s="206"/>
      <c r="DI34" s="206"/>
      <c r="DJ34" s="205">
        <f t="shared" si="25"/>
        <v>43054.015925160929</v>
      </c>
      <c r="DK34" s="205">
        <f t="shared" si="26"/>
        <v>59461342.360252716</v>
      </c>
      <c r="DL34" s="209">
        <v>6549.9298462835932</v>
      </c>
      <c r="DM34" s="206"/>
      <c r="DN34" s="206"/>
      <c r="DO34" s="206"/>
      <c r="DP34" s="206"/>
      <c r="DQ34" s="206"/>
      <c r="DR34" s="206"/>
      <c r="DS34" s="206"/>
      <c r="DT34" s="206"/>
      <c r="DU34" s="206"/>
      <c r="DV34" s="206">
        <v>58228.820043821936</v>
      </c>
      <c r="DW34" s="206"/>
      <c r="DX34" s="206"/>
      <c r="DY34" s="206"/>
      <c r="DZ34" s="206"/>
      <c r="EA34" s="206"/>
      <c r="EB34" s="206"/>
      <c r="EC34" s="206"/>
      <c r="ED34" s="206"/>
      <c r="EE34" s="206"/>
      <c r="EF34" s="206"/>
      <c r="EG34" s="209">
        <v>7979199.2608477622</v>
      </c>
      <c r="EH34" s="206"/>
      <c r="EI34" s="206"/>
      <c r="EJ34" s="206"/>
      <c r="EK34" s="206"/>
      <c r="EL34" s="206"/>
      <c r="EM34" s="206"/>
      <c r="EN34" s="206"/>
      <c r="EO34" s="206"/>
      <c r="EP34" s="206"/>
      <c r="EQ34" s="206"/>
      <c r="ER34" s="206"/>
      <c r="ES34" s="206"/>
      <c r="ET34" s="206"/>
      <c r="EU34" s="206"/>
      <c r="EV34" s="206"/>
      <c r="EW34" s="205">
        <f t="shared" si="27"/>
        <v>8043978.010737868</v>
      </c>
      <c r="EX34" s="205">
        <f t="shared" si="28"/>
        <v>67505320.370990589</v>
      </c>
      <c r="EY34" s="209">
        <v>8290.3459858929436</v>
      </c>
      <c r="EZ34" s="206"/>
      <c r="FA34" s="206"/>
      <c r="FB34" s="206"/>
      <c r="FC34" s="206"/>
      <c r="FD34" s="206"/>
      <c r="FE34" s="206"/>
      <c r="FF34" s="206"/>
      <c r="FG34" s="206"/>
      <c r="FH34" s="206"/>
      <c r="FI34" s="206">
        <v>178802.23975383467</v>
      </c>
      <c r="FJ34" s="206"/>
      <c r="FK34" s="206"/>
      <c r="FL34" s="206"/>
      <c r="FM34" s="206"/>
      <c r="FN34" s="206"/>
      <c r="FO34" s="206"/>
      <c r="FP34" s="206"/>
      <c r="FQ34" s="206"/>
      <c r="FR34" s="206"/>
      <c r="FS34" s="206"/>
      <c r="FT34" s="209">
        <v>3198778.6015007496</v>
      </c>
      <c r="FU34" s="206"/>
      <c r="FV34" s="206"/>
      <c r="FW34" s="206"/>
      <c r="FX34" s="206"/>
      <c r="FY34" s="206"/>
      <c r="FZ34" s="206"/>
      <c r="GA34" s="206"/>
      <c r="GB34" s="206"/>
      <c r="GC34" s="206"/>
      <c r="GD34" s="206"/>
      <c r="GE34" s="206"/>
      <c r="GF34" s="206"/>
      <c r="GG34" s="206"/>
      <c r="GH34" s="206"/>
      <c r="GI34" s="255"/>
      <c r="GJ34" s="205">
        <f t="shared" si="29"/>
        <v>3385871.1872404772</v>
      </c>
      <c r="GK34" s="205">
        <f t="shared" si="30"/>
        <v>70891191.558231071</v>
      </c>
      <c r="GL34" s="206"/>
      <c r="GM34" s="207"/>
      <c r="GN34" s="207"/>
      <c r="GO34" s="206"/>
      <c r="GP34" s="206"/>
      <c r="GQ34" s="207"/>
      <c r="GR34" s="207"/>
      <c r="GS34" s="207"/>
      <c r="GT34" s="207"/>
      <c r="GU34" s="207"/>
      <c r="GV34" s="206"/>
      <c r="GW34" s="207"/>
      <c r="GX34" s="207"/>
      <c r="GY34" s="207"/>
      <c r="GZ34" s="207"/>
      <c r="HA34" s="207"/>
      <c r="HB34" s="207"/>
      <c r="HC34" s="207"/>
      <c r="HD34" s="207"/>
      <c r="HE34" s="207"/>
      <c r="HF34" s="207"/>
      <c r="HG34" s="206"/>
      <c r="HH34" s="207"/>
      <c r="HI34" s="206"/>
      <c r="HJ34" s="206"/>
      <c r="HK34" s="206"/>
      <c r="HL34" s="206"/>
      <c r="HM34" s="207"/>
      <c r="HN34" s="206"/>
      <c r="HO34" s="206"/>
      <c r="HP34" s="206"/>
      <c r="HQ34" s="206"/>
      <c r="HR34" s="206"/>
      <c r="HS34" s="206"/>
      <c r="HT34" s="206"/>
      <c r="HU34" s="207"/>
      <c r="HV34" s="206"/>
      <c r="HW34" s="205"/>
      <c r="HX34" s="205"/>
    </row>
    <row r="35" spans="1:232" ht="13.5" x14ac:dyDescent="0.35">
      <c r="A35" s="196">
        <f>ROW()</f>
        <v>35</v>
      </c>
      <c r="B35" s="197" t="s">
        <v>57</v>
      </c>
      <c r="C35" s="205">
        <v>136291383.96000001</v>
      </c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>
        <v>2663313.4357930301</v>
      </c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205">
        <f t="shared" si="21"/>
        <v>2663313.4357930301</v>
      </c>
      <c r="AJ35" s="205">
        <f t="shared" si="22"/>
        <v>138954697.39579305</v>
      </c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L35" s="206"/>
      <c r="BM35" s="220">
        <v>-146202.61966685951</v>
      </c>
      <c r="BN35" s="220">
        <v>-201938.05620600007</v>
      </c>
      <c r="BO35" s="220">
        <v>286937.30799400009</v>
      </c>
      <c r="BP35" s="220">
        <v>389990.21</v>
      </c>
      <c r="BQ35" s="220">
        <v>23.565967999999998</v>
      </c>
      <c r="BR35" s="220">
        <v>176625.51492200003</v>
      </c>
      <c r="BS35" s="221"/>
      <c r="BT35" s="221"/>
      <c r="BW35" s="205">
        <f t="shared" si="23"/>
        <v>505435.92301114055</v>
      </c>
      <c r="BX35" s="205">
        <f t="shared" si="24"/>
        <v>139460133.3188042</v>
      </c>
      <c r="DA35" s="206">
        <v>-146127.67466614954</v>
      </c>
      <c r="DB35" s="222">
        <v>-1316868.1218219968</v>
      </c>
      <c r="DC35" s="222">
        <v>3403550.1580640003</v>
      </c>
      <c r="DD35" s="222">
        <v>2595454.9499999997</v>
      </c>
      <c r="DE35" s="223">
        <v>16174.821935999998</v>
      </c>
      <c r="DF35" s="222">
        <v>669821.58697599987</v>
      </c>
      <c r="DG35" s="222"/>
      <c r="DH35" s="222"/>
      <c r="DI35" s="222"/>
      <c r="DJ35" s="205">
        <f t="shared" si="25"/>
        <v>5222005.7204878544</v>
      </c>
      <c r="DK35" s="205">
        <f t="shared" si="26"/>
        <v>144682139.03929207</v>
      </c>
      <c r="DM35" s="222"/>
      <c r="DN35" s="222"/>
      <c r="EG35" s="206"/>
      <c r="EM35" s="206"/>
      <c r="EN35" s="206">
        <v>17017589.11212999</v>
      </c>
      <c r="EO35" s="220">
        <v>-1446296.1124260013</v>
      </c>
      <c r="EP35" s="224">
        <v>4409741.9730239986</v>
      </c>
      <c r="EQ35" s="224">
        <v>2415009.65</v>
      </c>
      <c r="ER35" s="224">
        <v>16624.240000000002</v>
      </c>
      <c r="ES35" s="220">
        <v>841803.13016400021</v>
      </c>
      <c r="ET35" s="221"/>
      <c r="EW35" s="205">
        <f t="shared" si="27"/>
        <v>23254471.992891986</v>
      </c>
      <c r="EX35" s="205">
        <f t="shared" si="28"/>
        <v>167936611.03218406</v>
      </c>
      <c r="FT35" s="206"/>
      <c r="FU35" s="206"/>
      <c r="FX35" s="206"/>
      <c r="FZ35" s="206"/>
      <c r="GA35" s="206">
        <v>-4652212.2972340118</v>
      </c>
      <c r="GB35" s="220">
        <v>-593219.48881600192</v>
      </c>
      <c r="GC35" s="224">
        <v>9335774.4909739941</v>
      </c>
      <c r="GD35" s="224">
        <v>2327081.9800000107</v>
      </c>
      <c r="GE35" s="220">
        <v>4269.8603739999999</v>
      </c>
      <c r="GF35" s="220">
        <v>748479.1169619998</v>
      </c>
      <c r="GI35" s="257"/>
      <c r="GJ35" s="205">
        <f t="shared" si="29"/>
        <v>7170173.6622599903</v>
      </c>
      <c r="GK35" s="205">
        <f t="shared" si="30"/>
        <v>175106784.69444406</v>
      </c>
      <c r="GM35" s="170"/>
      <c r="GN35" s="170"/>
      <c r="GQ35" s="170"/>
      <c r="GR35" s="170"/>
      <c r="GS35" s="170"/>
      <c r="GT35" s="170"/>
      <c r="GU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206"/>
      <c r="HH35" s="170"/>
      <c r="HL35" s="220"/>
      <c r="HM35" s="170"/>
      <c r="HN35" s="220"/>
      <c r="HO35" s="220"/>
      <c r="HP35" s="220"/>
      <c r="HQ35" s="220"/>
      <c r="HR35" s="220"/>
      <c r="HS35" s="220"/>
      <c r="HU35" s="170"/>
      <c r="HW35" s="205"/>
      <c r="HX35" s="205"/>
    </row>
    <row r="36" spans="1:232" ht="13.5" x14ac:dyDescent="0.35">
      <c r="A36" s="196">
        <f>ROW()</f>
        <v>36</v>
      </c>
      <c r="B36" s="197" t="s">
        <v>58</v>
      </c>
      <c r="C36" s="205">
        <v>42880221.939999998</v>
      </c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>
        <v>-2929263.4209680017</v>
      </c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5">
        <f t="shared" si="21"/>
        <v>-2929263.4209680017</v>
      </c>
      <c r="AJ36" s="205">
        <f t="shared" si="22"/>
        <v>39950958.519031994</v>
      </c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J36" s="206"/>
      <c r="BK36" s="206"/>
      <c r="BL36" s="206"/>
      <c r="BM36" s="206">
        <v>-1947669.2631360022</v>
      </c>
      <c r="BN36" s="206">
        <v>0</v>
      </c>
      <c r="BO36" s="206">
        <v>87221.909211999999</v>
      </c>
      <c r="BP36" s="206">
        <v>0</v>
      </c>
      <c r="BQ36" s="206">
        <v>2.9734380000000002</v>
      </c>
      <c r="BR36" s="206">
        <v>322398.39959199994</v>
      </c>
      <c r="BS36" s="206"/>
      <c r="BT36" s="206"/>
      <c r="BU36" s="206"/>
      <c r="BV36" s="206"/>
      <c r="BW36" s="205">
        <f t="shared" si="23"/>
        <v>-1538045.9808940021</v>
      </c>
      <c r="BX36" s="205">
        <f t="shared" si="24"/>
        <v>38412912.538137995</v>
      </c>
      <c r="BY36" s="206"/>
      <c r="BZ36" s="206"/>
      <c r="CA36" s="206"/>
      <c r="CB36" s="206"/>
      <c r="CC36" s="206"/>
      <c r="CD36" s="206"/>
      <c r="CE36" s="206"/>
      <c r="CF36" s="206"/>
      <c r="CG36" s="206"/>
      <c r="CH36" s="206"/>
      <c r="CI36" s="206"/>
      <c r="CJ36" s="206"/>
      <c r="CK36" s="206"/>
      <c r="CL36" s="206"/>
      <c r="CM36" s="206"/>
      <c r="CN36" s="206"/>
      <c r="CO36" s="206"/>
      <c r="CP36" s="206"/>
      <c r="CQ36" s="206"/>
      <c r="CR36" s="206"/>
      <c r="CS36" s="206"/>
      <c r="CT36" s="206"/>
      <c r="CU36" s="206"/>
      <c r="CV36" s="206"/>
      <c r="CW36" s="206"/>
      <c r="CX36" s="206"/>
      <c r="CY36" s="206"/>
      <c r="CZ36" s="206"/>
      <c r="DA36" s="206">
        <v>-9712935.6336860023</v>
      </c>
      <c r="DB36" s="206">
        <v>-1634.158424</v>
      </c>
      <c r="DC36" s="206">
        <v>1697581.885796</v>
      </c>
      <c r="DD36" s="206">
        <v>0</v>
      </c>
      <c r="DE36" s="206">
        <v>5.9366580000000013</v>
      </c>
      <c r="DF36" s="209">
        <v>2870050.2318240004</v>
      </c>
      <c r="DG36" s="206"/>
      <c r="DH36" s="206"/>
      <c r="DI36" s="206"/>
      <c r="DJ36" s="205">
        <f t="shared" si="25"/>
        <v>-5146931.7378320014</v>
      </c>
      <c r="DK36" s="205">
        <f t="shared" si="26"/>
        <v>33265980.800305992</v>
      </c>
      <c r="DL36" s="206"/>
      <c r="DM36" s="206"/>
      <c r="DN36" s="206"/>
      <c r="DO36" s="206"/>
      <c r="DP36" s="206"/>
      <c r="DQ36" s="206"/>
      <c r="DR36" s="206"/>
      <c r="DS36" s="206"/>
      <c r="DT36" s="206"/>
      <c r="DU36" s="206"/>
      <c r="DV36" s="206"/>
      <c r="DW36" s="206"/>
      <c r="DX36" s="206"/>
      <c r="DY36" s="206"/>
      <c r="DZ36" s="206"/>
      <c r="EA36" s="206"/>
      <c r="EB36" s="206"/>
      <c r="EC36" s="206"/>
      <c r="ED36" s="206"/>
      <c r="EE36" s="206"/>
      <c r="EF36" s="206"/>
      <c r="EG36" s="206"/>
      <c r="EH36" s="206"/>
      <c r="EI36" s="206"/>
      <c r="EJ36" s="206"/>
      <c r="EK36" s="206"/>
      <c r="EL36" s="206"/>
      <c r="EM36" s="206"/>
      <c r="EN36" s="206">
        <v>-8854120.5235819984</v>
      </c>
      <c r="EO36" s="206">
        <v>-1826.7774479999998</v>
      </c>
      <c r="EP36" s="206">
        <v>1984763.2040259999</v>
      </c>
      <c r="EQ36" s="206">
        <v>0</v>
      </c>
      <c r="ER36" s="206">
        <v>0</v>
      </c>
      <c r="ES36" s="209">
        <v>3519768.0577539997</v>
      </c>
      <c r="ET36" s="206"/>
      <c r="EU36" s="206"/>
      <c r="EV36" s="206"/>
      <c r="EW36" s="205">
        <f t="shared" si="27"/>
        <v>-3351416.0392499994</v>
      </c>
      <c r="EX36" s="205">
        <f t="shared" si="28"/>
        <v>29914564.761055991</v>
      </c>
      <c r="EY36" s="206"/>
      <c r="EZ36" s="206"/>
      <c r="FA36" s="206"/>
      <c r="FB36" s="206"/>
      <c r="FC36" s="206"/>
      <c r="FD36" s="206"/>
      <c r="FE36" s="206"/>
      <c r="FF36" s="206"/>
      <c r="FG36" s="206"/>
      <c r="FH36" s="206"/>
      <c r="FI36" s="206"/>
      <c r="FJ36" s="206"/>
      <c r="FK36" s="206"/>
      <c r="FL36" s="206"/>
      <c r="FM36" s="206"/>
      <c r="FN36" s="206"/>
      <c r="FO36" s="206"/>
      <c r="FP36" s="206"/>
      <c r="FQ36" s="206"/>
      <c r="FR36" s="206"/>
      <c r="FS36" s="206"/>
      <c r="FT36" s="206"/>
      <c r="FU36" s="206"/>
      <c r="FV36" s="206"/>
      <c r="FW36" s="206"/>
      <c r="FX36" s="206"/>
      <c r="FY36" s="206"/>
      <c r="FZ36" s="206"/>
      <c r="GA36" s="206">
        <v>-3473612.2279520039</v>
      </c>
      <c r="GB36" s="206">
        <v>-1826.7774479999998</v>
      </c>
      <c r="GC36" s="206">
        <v>2232823.3056200012</v>
      </c>
      <c r="GD36" s="206">
        <v>0</v>
      </c>
      <c r="GE36" s="206">
        <v>198825.049046</v>
      </c>
      <c r="GF36" s="209">
        <v>4952487.1261859974</v>
      </c>
      <c r="GG36" s="206"/>
      <c r="GH36" s="206"/>
      <c r="GI36" s="255"/>
      <c r="GJ36" s="205">
        <f t="shared" si="29"/>
        <v>3908696.4754519947</v>
      </c>
      <c r="GK36" s="205">
        <f t="shared" si="30"/>
        <v>33823261.236507982</v>
      </c>
      <c r="GL36" s="206"/>
      <c r="GM36" s="207"/>
      <c r="GN36" s="207"/>
      <c r="GO36" s="206"/>
      <c r="GP36" s="206"/>
      <c r="GQ36" s="207"/>
      <c r="GR36" s="207"/>
      <c r="GS36" s="207"/>
      <c r="GT36" s="207"/>
      <c r="GU36" s="207"/>
      <c r="GV36" s="206"/>
      <c r="GW36" s="207"/>
      <c r="GX36" s="207"/>
      <c r="GY36" s="207"/>
      <c r="GZ36" s="207"/>
      <c r="HA36" s="207"/>
      <c r="HB36" s="207"/>
      <c r="HC36" s="207"/>
      <c r="HD36" s="207"/>
      <c r="HE36" s="207"/>
      <c r="HF36" s="207"/>
      <c r="HG36" s="206"/>
      <c r="HH36" s="207"/>
      <c r="HI36" s="206"/>
      <c r="HJ36" s="206"/>
      <c r="HK36" s="206"/>
      <c r="HL36" s="220"/>
      <c r="HM36" s="207"/>
      <c r="HN36" s="220"/>
      <c r="HO36" s="206"/>
      <c r="HP36" s="206"/>
      <c r="HQ36" s="206"/>
      <c r="HR36" s="206"/>
      <c r="HS36" s="206"/>
      <c r="HT36" s="206"/>
      <c r="HU36" s="207"/>
      <c r="HV36" s="206"/>
      <c r="HW36" s="205"/>
      <c r="HX36" s="205"/>
    </row>
    <row r="37" spans="1:232" ht="13.5" x14ac:dyDescent="0.35">
      <c r="A37" s="196">
        <f>ROW()</f>
        <v>37</v>
      </c>
      <c r="B37" s="225" t="s">
        <v>59</v>
      </c>
      <c r="C37" s="205">
        <v>0</v>
      </c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5">
        <f t="shared" si="21"/>
        <v>0</v>
      </c>
      <c r="AJ37" s="205">
        <f t="shared" si="22"/>
        <v>0</v>
      </c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6"/>
      <c r="BQ37" s="206"/>
      <c r="BR37" s="206"/>
      <c r="BS37" s="206"/>
      <c r="BT37" s="206"/>
      <c r="BU37" s="206"/>
      <c r="BV37" s="206"/>
      <c r="BW37" s="205">
        <f t="shared" si="23"/>
        <v>0</v>
      </c>
      <c r="BX37" s="205">
        <f t="shared" si="24"/>
        <v>0</v>
      </c>
      <c r="BY37" s="206"/>
      <c r="BZ37" s="206"/>
      <c r="CA37" s="206"/>
      <c r="CB37" s="206"/>
      <c r="CC37" s="206"/>
      <c r="CD37" s="206"/>
      <c r="CE37" s="206"/>
      <c r="CF37" s="206"/>
      <c r="CG37" s="206"/>
      <c r="CH37" s="206"/>
      <c r="CI37" s="206"/>
      <c r="CJ37" s="206"/>
      <c r="CK37" s="206"/>
      <c r="CL37" s="206"/>
      <c r="CM37" s="206"/>
      <c r="CN37" s="206"/>
      <c r="CO37" s="206"/>
      <c r="CP37" s="206"/>
      <c r="CQ37" s="206"/>
      <c r="CR37" s="206"/>
      <c r="CS37" s="206"/>
      <c r="CT37" s="206"/>
      <c r="CU37" s="206"/>
      <c r="CV37" s="206"/>
      <c r="CW37" s="206"/>
      <c r="CX37" s="206"/>
      <c r="CY37" s="206"/>
      <c r="CZ37" s="206"/>
      <c r="DA37" s="206"/>
      <c r="DB37" s="206"/>
      <c r="DH37" s="164">
        <v>0</v>
      </c>
      <c r="DJ37" s="205">
        <f t="shared" si="25"/>
        <v>0</v>
      </c>
      <c r="DK37" s="205">
        <f t="shared" si="26"/>
        <v>0</v>
      </c>
      <c r="DL37" s="206"/>
      <c r="DO37" s="206"/>
      <c r="DP37" s="206"/>
      <c r="DQ37" s="206"/>
      <c r="DR37" s="206"/>
      <c r="DS37" s="206"/>
      <c r="DT37" s="206"/>
      <c r="DU37" s="206"/>
      <c r="DV37" s="206"/>
      <c r="DW37" s="206"/>
      <c r="DX37" s="206"/>
      <c r="DY37" s="206"/>
      <c r="DZ37" s="206"/>
      <c r="EA37" s="206"/>
      <c r="EB37" s="206"/>
      <c r="EC37" s="206"/>
      <c r="ED37" s="206"/>
      <c r="EE37" s="206"/>
      <c r="EF37" s="206"/>
      <c r="EG37" s="206"/>
      <c r="EH37" s="206">
        <v>154804.66349126305</v>
      </c>
      <c r="EI37" s="206"/>
      <c r="EJ37" s="206"/>
      <c r="EK37" s="206"/>
      <c r="EL37" s="206"/>
      <c r="EM37" s="206"/>
      <c r="EN37" s="206"/>
      <c r="EO37" s="206"/>
      <c r="EP37" s="206"/>
      <c r="EQ37" s="206"/>
      <c r="ER37" s="206"/>
      <c r="ES37" s="206"/>
      <c r="ET37" s="206"/>
      <c r="EU37" s="206"/>
      <c r="EV37" s="206"/>
      <c r="EW37" s="205">
        <f t="shared" si="27"/>
        <v>154804.66349126305</v>
      </c>
      <c r="EX37" s="205">
        <f t="shared" si="28"/>
        <v>154804.66349126305</v>
      </c>
      <c r="EY37" s="206"/>
      <c r="EZ37" s="206"/>
      <c r="FA37" s="206"/>
      <c r="FB37" s="206"/>
      <c r="FC37" s="206"/>
      <c r="FD37" s="206"/>
      <c r="FE37" s="206"/>
      <c r="FF37" s="206"/>
      <c r="FG37" s="206"/>
      <c r="FH37" s="206"/>
      <c r="FI37" s="206"/>
      <c r="FJ37" s="206"/>
      <c r="FK37" s="206"/>
      <c r="FL37" s="206"/>
      <c r="FM37" s="206"/>
      <c r="FN37" s="206"/>
      <c r="FO37" s="206"/>
      <c r="FP37" s="206"/>
      <c r="FQ37" s="206"/>
      <c r="FR37" s="206"/>
      <c r="FS37" s="206"/>
      <c r="FT37" s="206"/>
      <c r="FU37" s="206">
        <v>1702851.2984038936</v>
      </c>
      <c r="FV37" s="206"/>
      <c r="FW37" s="206"/>
      <c r="FX37" s="206"/>
      <c r="FY37" s="206"/>
      <c r="FZ37" s="206"/>
      <c r="GA37" s="206"/>
      <c r="GB37" s="206"/>
      <c r="GC37" s="206"/>
      <c r="GD37" s="206"/>
      <c r="GE37" s="206"/>
      <c r="GF37" s="206"/>
      <c r="GG37" s="206"/>
      <c r="GH37" s="206"/>
      <c r="GI37" s="255"/>
      <c r="GJ37" s="205">
        <f t="shared" si="29"/>
        <v>1702851.2984038936</v>
      </c>
      <c r="GK37" s="205">
        <f t="shared" si="30"/>
        <v>1857655.9618951567</v>
      </c>
      <c r="GL37" s="206"/>
      <c r="GM37" s="207"/>
      <c r="GN37" s="207"/>
      <c r="GO37" s="206"/>
      <c r="GP37" s="206"/>
      <c r="GQ37" s="207"/>
      <c r="GR37" s="207"/>
      <c r="GS37" s="207"/>
      <c r="GT37" s="207"/>
      <c r="GU37" s="207"/>
      <c r="GV37" s="206"/>
      <c r="GW37" s="207"/>
      <c r="GX37" s="207"/>
      <c r="GY37" s="207"/>
      <c r="GZ37" s="207"/>
      <c r="HA37" s="207"/>
      <c r="HB37" s="207"/>
      <c r="HC37" s="207"/>
      <c r="HD37" s="207"/>
      <c r="HE37" s="207"/>
      <c r="HF37" s="207"/>
      <c r="HG37" s="206"/>
      <c r="HH37" s="207"/>
      <c r="HI37" s="206"/>
      <c r="HJ37" s="206"/>
      <c r="HK37" s="206"/>
      <c r="HL37" s="206"/>
      <c r="HM37" s="207"/>
      <c r="HN37" s="206"/>
      <c r="HO37" s="206"/>
      <c r="HP37" s="206"/>
      <c r="HQ37" s="206"/>
      <c r="HR37" s="206"/>
      <c r="HS37" s="206"/>
      <c r="HT37" s="206"/>
      <c r="HU37" s="207"/>
      <c r="HV37" s="206"/>
      <c r="HW37" s="205"/>
      <c r="HX37" s="205"/>
    </row>
    <row r="38" spans="1:232" ht="13.5" x14ac:dyDescent="0.35">
      <c r="A38" s="196">
        <f>ROW()</f>
        <v>38</v>
      </c>
      <c r="B38" s="197" t="s">
        <v>60</v>
      </c>
      <c r="C38" s="205">
        <v>5027874.79</v>
      </c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>
        <v>-22852.439999999995</v>
      </c>
      <c r="S38" s="206"/>
      <c r="T38" s="206"/>
      <c r="U38" s="206"/>
      <c r="V38" s="206"/>
      <c r="W38" s="206"/>
      <c r="X38" s="206"/>
      <c r="Y38" s="206"/>
      <c r="Z38" s="206"/>
      <c r="AA38" s="206">
        <v>0</v>
      </c>
      <c r="AB38" s="206"/>
      <c r="AC38" s="206">
        <v>-883359.94052478392</v>
      </c>
      <c r="AD38" s="206"/>
      <c r="AE38" s="206"/>
      <c r="AF38" s="206"/>
      <c r="AG38" s="206">
        <v>0</v>
      </c>
      <c r="AH38" s="206"/>
      <c r="AI38" s="205">
        <f t="shared" si="21"/>
        <v>-906212.38052478386</v>
      </c>
      <c r="AJ38" s="205">
        <f t="shared" si="22"/>
        <v>4121662.4094752162</v>
      </c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>
        <v>-24347.969999999976</v>
      </c>
      <c r="AZ38" s="206"/>
      <c r="BA38" s="206"/>
      <c r="BB38" s="206"/>
      <c r="BC38" s="206"/>
      <c r="BD38" s="206"/>
      <c r="BE38" s="206"/>
      <c r="BF38" s="206"/>
      <c r="BG38" s="206"/>
      <c r="BH38" s="206"/>
      <c r="BI38" s="206">
        <v>5849175.2306000004</v>
      </c>
      <c r="BJ38" s="206"/>
      <c r="BK38" s="206"/>
      <c r="BL38" s="206"/>
      <c r="BM38" s="206"/>
      <c r="BN38" s="206"/>
      <c r="BO38" s="206"/>
      <c r="BP38" s="206"/>
      <c r="BQ38" s="206"/>
      <c r="BR38" s="206"/>
      <c r="BS38" s="206"/>
      <c r="BT38" s="206">
        <v>536571.3999112501</v>
      </c>
      <c r="BU38" s="206">
        <v>424716.20982690901</v>
      </c>
      <c r="BV38" s="206"/>
      <c r="BW38" s="205">
        <f>SUM(AK38:BU38)</f>
        <v>6786114.8703381596</v>
      </c>
      <c r="BX38" s="205">
        <f t="shared" si="24"/>
        <v>10907777.279813375</v>
      </c>
      <c r="BY38" s="206"/>
      <c r="BZ38" s="206"/>
      <c r="CA38" s="206"/>
      <c r="CB38" s="206"/>
      <c r="CC38" s="206"/>
      <c r="CD38" s="206"/>
      <c r="CE38" s="206"/>
      <c r="CF38" s="206"/>
      <c r="CG38" s="206"/>
      <c r="CH38" s="206"/>
      <c r="CI38" s="206"/>
      <c r="CJ38" s="206"/>
      <c r="CK38" s="206"/>
      <c r="CL38" s="206"/>
      <c r="CM38" s="206"/>
      <c r="CN38" s="206"/>
      <c r="CO38" s="206"/>
      <c r="CP38" s="206"/>
      <c r="CQ38" s="206"/>
      <c r="CR38" s="206"/>
      <c r="CS38" s="206"/>
      <c r="CT38" s="206"/>
      <c r="CU38" s="206"/>
      <c r="CV38" s="206"/>
      <c r="CW38" s="206"/>
      <c r="CX38" s="206"/>
      <c r="CY38" s="206"/>
      <c r="CZ38" s="206"/>
      <c r="DA38" s="206"/>
      <c r="DB38" s="206"/>
      <c r="DC38" s="206"/>
      <c r="DD38" s="206"/>
      <c r="DE38" s="206"/>
      <c r="DF38" s="206"/>
      <c r="DG38" s="206"/>
      <c r="DH38" s="206"/>
      <c r="DI38" s="206"/>
      <c r="DJ38" s="205">
        <f t="shared" si="25"/>
        <v>0</v>
      </c>
      <c r="DK38" s="205">
        <f t="shared" si="26"/>
        <v>10907777.279813375</v>
      </c>
      <c r="DL38" s="206"/>
      <c r="DM38" s="206"/>
      <c r="DN38" s="206"/>
      <c r="DO38" s="206"/>
      <c r="DP38" s="206"/>
      <c r="DQ38" s="206"/>
      <c r="DR38" s="206"/>
      <c r="DS38" s="206"/>
      <c r="DT38" s="206"/>
      <c r="DU38" s="206"/>
      <c r="DV38" s="206"/>
      <c r="DW38" s="206"/>
      <c r="DX38" s="206"/>
      <c r="DY38" s="206"/>
      <c r="DZ38" s="206">
        <v>1908181.2366666668</v>
      </c>
      <c r="EA38" s="206"/>
      <c r="EB38" s="206"/>
      <c r="EC38" s="206"/>
      <c r="ED38" s="206"/>
      <c r="EE38" s="206"/>
      <c r="EF38" s="206"/>
      <c r="EG38" s="206"/>
      <c r="EH38" s="206"/>
      <c r="EI38" s="206"/>
      <c r="EJ38" s="206">
        <v>4667402.7807480572</v>
      </c>
      <c r="EK38" s="206">
        <v>656555.35457370523</v>
      </c>
      <c r="EL38" s="209">
        <v>0</v>
      </c>
      <c r="EM38" s="206"/>
      <c r="EN38" s="206"/>
      <c r="EO38" s="206"/>
      <c r="EP38" s="206"/>
      <c r="EQ38" s="206"/>
      <c r="ER38" s="206"/>
      <c r="ES38" s="206"/>
      <c r="ET38" s="206">
        <v>536569.3999112501</v>
      </c>
      <c r="EU38" s="206">
        <v>-1459485.6823269089</v>
      </c>
      <c r="EV38" s="209">
        <v>0</v>
      </c>
      <c r="EW38" s="205">
        <f t="shared" si="27"/>
        <v>6309223.0895727705</v>
      </c>
      <c r="EX38" s="205">
        <f t="shared" si="28"/>
        <v>17217000.369386144</v>
      </c>
      <c r="EY38" s="206"/>
      <c r="EZ38" s="206"/>
      <c r="FA38" s="206"/>
      <c r="FB38" s="206"/>
      <c r="FC38" s="206"/>
      <c r="FD38" s="206"/>
      <c r="FE38" s="206"/>
      <c r="FF38" s="206"/>
      <c r="FG38" s="206"/>
      <c r="FH38" s="206"/>
      <c r="FI38" s="206"/>
      <c r="FJ38" s="206"/>
      <c r="FK38" s="206"/>
      <c r="FL38" s="206"/>
      <c r="FM38" s="206"/>
      <c r="FN38" s="206"/>
      <c r="FO38" s="206"/>
      <c r="FP38" s="206"/>
      <c r="FQ38" s="206"/>
      <c r="FR38" s="206"/>
      <c r="FS38" s="206"/>
      <c r="FT38" s="206"/>
      <c r="FU38" s="206"/>
      <c r="FV38" s="206"/>
      <c r="FW38" s="206"/>
      <c r="FX38" s="206"/>
      <c r="FY38" s="206">
        <v>0</v>
      </c>
      <c r="FZ38" s="206"/>
      <c r="GA38" s="206"/>
      <c r="GB38" s="206"/>
      <c r="GC38" s="206"/>
      <c r="GD38" s="206"/>
      <c r="GE38" s="206"/>
      <c r="GF38" s="206"/>
      <c r="GG38" s="206"/>
      <c r="GH38" s="206">
        <v>-4378457.0469807265</v>
      </c>
      <c r="GI38" s="255"/>
      <c r="GJ38" s="205">
        <f t="shared" si="29"/>
        <v>-4378457.0469807265</v>
      </c>
      <c r="GK38" s="205">
        <f t="shared" si="30"/>
        <v>12838543.322405417</v>
      </c>
      <c r="GL38" s="206"/>
      <c r="GM38" s="207"/>
      <c r="GN38" s="207"/>
      <c r="GO38" s="206"/>
      <c r="GP38" s="206"/>
      <c r="GQ38" s="207"/>
      <c r="GR38" s="207"/>
      <c r="GS38" s="207"/>
      <c r="GT38" s="207"/>
      <c r="GU38" s="207"/>
      <c r="GV38" s="206"/>
      <c r="GW38" s="207"/>
      <c r="GX38" s="207"/>
      <c r="GY38" s="207"/>
      <c r="GZ38" s="207"/>
      <c r="HA38" s="207"/>
      <c r="HB38" s="207"/>
      <c r="HC38" s="207"/>
      <c r="HD38" s="207"/>
      <c r="HE38" s="207"/>
      <c r="HF38" s="207"/>
      <c r="HG38" s="206"/>
      <c r="HH38" s="207"/>
      <c r="HI38" s="206"/>
      <c r="HJ38" s="206"/>
      <c r="HK38" s="206"/>
      <c r="HL38" s="206"/>
      <c r="HM38" s="207"/>
      <c r="HN38" s="206"/>
      <c r="HO38" s="206"/>
      <c r="HP38" s="206"/>
      <c r="HQ38" s="206"/>
      <c r="HR38" s="206"/>
      <c r="HS38" s="206"/>
      <c r="HT38" s="206"/>
      <c r="HU38" s="207"/>
      <c r="HV38" s="206"/>
      <c r="HW38" s="205"/>
      <c r="HX38" s="205"/>
    </row>
    <row r="39" spans="1:232" ht="13.5" x14ac:dyDescent="0.35">
      <c r="A39" s="196">
        <f>ROW()</f>
        <v>39</v>
      </c>
      <c r="B39" s="197" t="s">
        <v>61</v>
      </c>
      <c r="C39" s="205">
        <v>104064825.77000001</v>
      </c>
      <c r="D39" s="209">
        <v>228213.35130634622</v>
      </c>
      <c r="E39" s="206">
        <v>-79631403.360531434</v>
      </c>
      <c r="F39" s="206">
        <v>1858.1421767932045</v>
      </c>
      <c r="G39" s="206"/>
      <c r="H39" s="206"/>
      <c r="I39" s="206"/>
      <c r="J39" s="206"/>
      <c r="K39" s="206">
        <v>-1203.5147619992495</v>
      </c>
      <c r="L39" s="206"/>
      <c r="M39" s="206"/>
      <c r="N39" s="206">
        <v>233897.63965384098</v>
      </c>
      <c r="O39" s="206"/>
      <c r="P39" s="206"/>
      <c r="Q39" s="206"/>
      <c r="R39" s="206"/>
      <c r="S39" s="206"/>
      <c r="T39" s="206"/>
      <c r="U39" s="206">
        <v>111366.06360937754</v>
      </c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5">
        <f t="shared" si="21"/>
        <v>-79057271.678547069</v>
      </c>
      <c r="AJ39" s="205">
        <f t="shared" si="22"/>
        <v>25007554.091452941</v>
      </c>
      <c r="AK39" s="206">
        <v>-1507872.9288832434</v>
      </c>
      <c r="AL39" s="206"/>
      <c r="AM39" s="206">
        <v>498710.86215691041</v>
      </c>
      <c r="AN39" s="206"/>
      <c r="AO39" s="206"/>
      <c r="AP39" s="206"/>
      <c r="AQ39" s="206"/>
      <c r="AR39" s="206"/>
      <c r="AS39" s="206"/>
      <c r="AT39" s="206"/>
      <c r="AU39" s="206">
        <v>-96898.533767085464</v>
      </c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6"/>
      <c r="BQ39" s="206"/>
      <c r="BR39" s="206"/>
      <c r="BS39" s="206"/>
      <c r="BT39" s="206"/>
      <c r="BU39" s="206"/>
      <c r="BV39" s="206"/>
      <c r="BW39" s="205">
        <f>SUM(AK39:BV39)</f>
        <v>-1106060.6004934185</v>
      </c>
      <c r="BX39" s="205">
        <f t="shared" si="24"/>
        <v>23901493.490959521</v>
      </c>
      <c r="BY39" s="209">
        <v>603677.32096005161</v>
      </c>
      <c r="BZ39" s="206"/>
      <c r="CA39" s="206"/>
      <c r="CB39" s="206"/>
      <c r="CC39" s="206"/>
      <c r="CD39" s="206"/>
      <c r="CE39" s="206"/>
      <c r="CF39" s="206"/>
      <c r="CG39" s="206"/>
      <c r="CH39" s="206"/>
      <c r="CI39" s="206">
        <v>3582.4886726551986</v>
      </c>
      <c r="CJ39" s="206"/>
      <c r="CK39" s="206"/>
      <c r="CL39" s="206"/>
      <c r="CM39" s="206"/>
      <c r="CN39" s="206"/>
      <c r="CO39" s="206"/>
      <c r="CP39" s="206"/>
      <c r="CQ39" s="206"/>
      <c r="CR39" s="206"/>
      <c r="CS39" s="206"/>
      <c r="CT39" s="206"/>
      <c r="CU39" s="206"/>
      <c r="CV39" s="206"/>
      <c r="CW39" s="206"/>
      <c r="CX39" s="206"/>
      <c r="CY39" s="206"/>
      <c r="CZ39" s="206"/>
      <c r="DA39" s="206"/>
      <c r="DB39" s="206"/>
      <c r="DC39" s="206"/>
      <c r="DD39" s="206"/>
      <c r="DE39" s="206"/>
      <c r="DF39" s="206"/>
      <c r="DG39" s="206"/>
      <c r="DH39" s="206"/>
      <c r="DI39" s="206"/>
      <c r="DJ39" s="205">
        <f t="shared" si="25"/>
        <v>607259.80963270681</v>
      </c>
      <c r="DK39" s="205">
        <f t="shared" si="26"/>
        <v>24508753.300592229</v>
      </c>
      <c r="DL39" s="209">
        <v>125621.10452187304</v>
      </c>
      <c r="DM39" s="206"/>
      <c r="DN39" s="206"/>
      <c r="DO39" s="206"/>
      <c r="DP39" s="206"/>
      <c r="DQ39" s="206"/>
      <c r="DR39" s="206"/>
      <c r="DS39" s="206"/>
      <c r="DT39" s="206"/>
      <c r="DU39" s="206"/>
      <c r="DV39" s="206">
        <v>18017.185330354314</v>
      </c>
      <c r="DW39" s="206"/>
      <c r="DX39" s="206"/>
      <c r="DY39" s="206"/>
      <c r="DZ39" s="206"/>
      <c r="EA39" s="206"/>
      <c r="EB39" s="206"/>
      <c r="EC39" s="206"/>
      <c r="ED39" s="206"/>
      <c r="EE39" s="206"/>
      <c r="EF39" s="206"/>
      <c r="EG39" s="206">
        <v>717291.78090297058</v>
      </c>
      <c r="EH39" s="206"/>
      <c r="EI39" s="206"/>
      <c r="EJ39" s="206"/>
      <c r="EK39" s="206"/>
      <c r="EL39" s="206"/>
      <c r="EM39" s="206"/>
      <c r="EN39" s="206"/>
      <c r="EO39" s="206"/>
      <c r="EP39" s="206"/>
      <c r="EQ39" s="206"/>
      <c r="ER39" s="206"/>
      <c r="ES39" s="206"/>
      <c r="ET39" s="206"/>
      <c r="EU39" s="206"/>
      <c r="EV39" s="206"/>
      <c r="EW39" s="205">
        <f t="shared" si="27"/>
        <v>860930.0707551979</v>
      </c>
      <c r="EX39" s="205">
        <f t="shared" si="28"/>
        <v>25369683.371347427</v>
      </c>
      <c r="EY39" s="209">
        <v>159000.54566344077</v>
      </c>
      <c r="EZ39" s="206"/>
      <c r="FA39" s="206"/>
      <c r="FB39" s="206"/>
      <c r="FC39" s="206"/>
      <c r="FD39" s="206"/>
      <c r="FE39" s="206"/>
      <c r="FF39" s="206"/>
      <c r="FG39" s="206"/>
      <c r="FH39" s="206"/>
      <c r="FI39" s="206">
        <v>55325.062206358234</v>
      </c>
      <c r="FJ39" s="206"/>
      <c r="FK39" s="206"/>
      <c r="FL39" s="206"/>
      <c r="FM39" s="206"/>
      <c r="FN39" s="206"/>
      <c r="FO39" s="206"/>
      <c r="FP39" s="206"/>
      <c r="FQ39" s="206"/>
      <c r="FR39" s="206"/>
      <c r="FS39" s="206"/>
      <c r="FT39" s="206">
        <v>164934.15280500427</v>
      </c>
      <c r="FU39" s="206"/>
      <c r="FV39" s="206"/>
      <c r="FW39" s="206"/>
      <c r="FX39" s="206"/>
      <c r="FY39" s="206"/>
      <c r="FZ39" s="206"/>
      <c r="GA39" s="206"/>
      <c r="GB39" s="206"/>
      <c r="GC39" s="206"/>
      <c r="GD39" s="206"/>
      <c r="GE39" s="206"/>
      <c r="GF39" s="206"/>
      <c r="GG39" s="206"/>
      <c r="GH39" s="206"/>
      <c r="GI39" s="255"/>
      <c r="GJ39" s="205">
        <f t="shared" si="29"/>
        <v>379259.76067480328</v>
      </c>
      <c r="GK39" s="205">
        <f t="shared" si="30"/>
        <v>25748943.132022232</v>
      </c>
      <c r="GL39" s="206"/>
      <c r="GM39" s="207"/>
      <c r="GN39" s="207"/>
      <c r="GO39" s="206"/>
      <c r="GP39" s="206"/>
      <c r="GQ39" s="207"/>
      <c r="GR39" s="207"/>
      <c r="GS39" s="207"/>
      <c r="GT39" s="207"/>
      <c r="GU39" s="207"/>
      <c r="GV39" s="206"/>
      <c r="GW39" s="207"/>
      <c r="GX39" s="207"/>
      <c r="GY39" s="207"/>
      <c r="GZ39" s="207"/>
      <c r="HA39" s="207"/>
      <c r="HB39" s="207"/>
      <c r="HC39" s="207"/>
      <c r="HD39" s="207"/>
      <c r="HE39" s="207"/>
      <c r="HF39" s="207"/>
      <c r="HG39" s="206"/>
      <c r="HH39" s="207"/>
      <c r="HI39" s="206"/>
      <c r="HJ39" s="206"/>
      <c r="HK39" s="206"/>
      <c r="HL39" s="220"/>
      <c r="HM39" s="207"/>
      <c r="HN39" s="220"/>
      <c r="HO39" s="206"/>
      <c r="HP39" s="206"/>
      <c r="HQ39" s="206"/>
      <c r="HR39" s="206"/>
      <c r="HS39" s="206"/>
      <c r="HT39" s="206"/>
      <c r="HU39" s="207"/>
      <c r="HV39" s="206"/>
      <c r="HW39" s="205"/>
      <c r="HX39" s="205"/>
    </row>
    <row r="40" spans="1:232" ht="13.5" x14ac:dyDescent="0.35">
      <c r="A40" s="196">
        <f>ROW()</f>
        <v>40</v>
      </c>
      <c r="B40" s="197" t="s">
        <v>62</v>
      </c>
      <c r="C40" s="205">
        <v>30995873.329999998</v>
      </c>
      <c r="D40" s="209">
        <v>1542912.021739969</v>
      </c>
      <c r="E40" s="206">
        <v>-162640.50449823082</v>
      </c>
      <c r="F40" s="206">
        <v>9719.5804456030364</v>
      </c>
      <c r="G40" s="206">
        <v>4130432.299621895</v>
      </c>
      <c r="H40" s="206">
        <v>-13470187.035978962</v>
      </c>
      <c r="I40" s="206">
        <v>88340.148593092177</v>
      </c>
      <c r="J40" s="206">
        <v>-8139.0423017399899</v>
      </c>
      <c r="K40" s="206">
        <v>252.73810001984236</v>
      </c>
      <c r="L40" s="206">
        <v>3659.63811562825</v>
      </c>
      <c r="M40" s="206">
        <v>176047.87895705621</v>
      </c>
      <c r="N40" s="206">
        <v>-589476.08768601506</v>
      </c>
      <c r="O40" s="206">
        <v>-13045.936427889616</v>
      </c>
      <c r="P40" s="206"/>
      <c r="Q40" s="206">
        <v>-63373.130481059474</v>
      </c>
      <c r="R40" s="206">
        <v>4799.0123999999987</v>
      </c>
      <c r="S40" s="206">
        <v>12639.852540325057</v>
      </c>
      <c r="T40" s="206">
        <v>167418.18748050198</v>
      </c>
      <c r="U40" s="206">
        <v>-249765.32365603335</v>
      </c>
      <c r="V40" s="206"/>
      <c r="W40" s="206">
        <v>55849.496886744077</v>
      </c>
      <c r="X40" s="206">
        <v>1724.1443477999721</v>
      </c>
      <c r="Y40" s="206"/>
      <c r="Z40" s="206"/>
      <c r="AA40" s="206">
        <v>0</v>
      </c>
      <c r="AB40" s="206"/>
      <c r="AC40" s="206">
        <v>185505.58751020461</v>
      </c>
      <c r="AD40" s="206"/>
      <c r="AE40" s="221"/>
      <c r="AF40" s="221"/>
      <c r="AG40" s="221">
        <v>0</v>
      </c>
      <c r="AH40" s="221"/>
      <c r="AI40" s="205">
        <f t="shared" si="21"/>
        <v>-8177326.4742910881</v>
      </c>
      <c r="AJ40" s="205">
        <f t="shared" si="22"/>
        <v>22818546.855708912</v>
      </c>
      <c r="AK40" s="206">
        <v>-7871803.4385295548</v>
      </c>
      <c r="AL40" s="206"/>
      <c r="AM40" s="206">
        <v>2608659.5548870084</v>
      </c>
      <c r="AN40" s="206">
        <v>0</v>
      </c>
      <c r="AO40" s="209">
        <v>-317465.04690498556</v>
      </c>
      <c r="AP40" s="206"/>
      <c r="AQ40" s="206"/>
      <c r="AR40" s="206"/>
      <c r="AS40" s="206">
        <v>-9395.2670938594256</v>
      </c>
      <c r="AT40" s="206"/>
      <c r="AU40" s="206">
        <v>244206.69089293556</v>
      </c>
      <c r="AV40" s="206"/>
      <c r="AW40" s="206"/>
      <c r="AX40" s="206">
        <v>-118486.35181752536</v>
      </c>
      <c r="AY40" s="206">
        <v>5113.0736999999945</v>
      </c>
      <c r="AZ40" s="206"/>
      <c r="BA40" s="206">
        <v>-130067.26272106906</v>
      </c>
      <c r="BB40" s="206"/>
      <c r="BC40" s="206"/>
      <c r="BD40" s="206"/>
      <c r="BE40" s="206"/>
      <c r="BF40" s="206"/>
      <c r="BG40" s="206"/>
      <c r="BH40" s="206">
        <v>-574862.022</v>
      </c>
      <c r="BI40" s="206">
        <v>-1228326.7984259999</v>
      </c>
      <c r="BJ40" s="206"/>
      <c r="BK40" s="206"/>
      <c r="BL40" s="206"/>
      <c r="BM40" s="206">
        <v>439713.09538860095</v>
      </c>
      <c r="BN40" s="206">
        <v>42406.991803260011</v>
      </c>
      <c r="BO40" s="206">
        <v>-78573.435613260022</v>
      </c>
      <c r="BP40" s="206">
        <v>-81897.944100000008</v>
      </c>
      <c r="BQ40" s="206">
        <v>-5.57327526</v>
      </c>
      <c r="BR40" s="206">
        <v>-104795.02204794</v>
      </c>
      <c r="BS40" s="206"/>
      <c r="BT40" s="206">
        <v>-112679.99398136252</v>
      </c>
      <c r="BU40" s="206">
        <v>-89190.404063650887</v>
      </c>
      <c r="BV40" s="206"/>
      <c r="BW40" s="205">
        <f>SUM(AK40:BV40)</f>
        <v>-7377449.1539026629</v>
      </c>
      <c r="BX40" s="205">
        <f t="shared" si="24"/>
        <v>15441097.701806249</v>
      </c>
      <c r="BY40" s="209">
        <v>3157718.6921097208</v>
      </c>
      <c r="BZ40" s="206"/>
      <c r="CA40" s="206"/>
      <c r="CB40" s="206">
        <v>0</v>
      </c>
      <c r="CC40" s="209">
        <v>-554117.68759809516</v>
      </c>
      <c r="CD40" s="206"/>
      <c r="CE40" s="206"/>
      <c r="CF40" s="206"/>
      <c r="CG40" s="206"/>
      <c r="CH40" s="206"/>
      <c r="CI40" s="206">
        <v>-9028.6990927382485</v>
      </c>
      <c r="CJ40" s="206"/>
      <c r="CK40" s="206"/>
      <c r="CL40" s="206"/>
      <c r="CM40" s="206"/>
      <c r="CN40" s="206"/>
      <c r="CO40" s="206"/>
      <c r="CP40" s="206"/>
      <c r="CQ40" s="206"/>
      <c r="CR40" s="206"/>
      <c r="CS40" s="206"/>
      <c r="CT40" s="206"/>
      <c r="CU40" s="206"/>
      <c r="CV40" s="206"/>
      <c r="CW40" s="206"/>
      <c r="CX40" s="206"/>
      <c r="CY40" s="206"/>
      <c r="CZ40" s="206"/>
      <c r="DA40" s="206">
        <v>2070403.2947539522</v>
      </c>
      <c r="DB40" s="206">
        <v>276885.47885165934</v>
      </c>
      <c r="DC40" s="206">
        <v>-1071237.7292105998</v>
      </c>
      <c r="DD40" s="206">
        <v>-545045.53949999996</v>
      </c>
      <c r="DE40" s="209">
        <v>-3397.9593047399999</v>
      </c>
      <c r="DF40" s="209">
        <v>-743373.08194800012</v>
      </c>
      <c r="DG40" s="206"/>
      <c r="DH40" s="206"/>
      <c r="DI40" s="206"/>
      <c r="DJ40" s="205">
        <f t="shared" si="25"/>
        <v>2578806.7690611584</v>
      </c>
      <c r="DK40" s="205">
        <f t="shared" si="26"/>
        <v>18019904.470867407</v>
      </c>
      <c r="DL40" s="209">
        <v>657099.57306552108</v>
      </c>
      <c r="DM40" s="206"/>
      <c r="DN40" s="206"/>
      <c r="DO40" s="206">
        <v>0</v>
      </c>
      <c r="DP40" s="209">
        <v>521377.7210134801</v>
      </c>
      <c r="DQ40" s="206"/>
      <c r="DR40" s="206"/>
      <c r="DS40" s="206"/>
      <c r="DT40" s="206"/>
      <c r="DU40" s="206"/>
      <c r="DV40" s="206">
        <v>-45407.469418542787</v>
      </c>
      <c r="DW40" s="206"/>
      <c r="DX40" s="206"/>
      <c r="DY40" s="206"/>
      <c r="DZ40" s="206">
        <v>-400718.05970000004</v>
      </c>
      <c r="EA40" s="206"/>
      <c r="EB40" s="206"/>
      <c r="EC40" s="206"/>
      <c r="ED40" s="206"/>
      <c r="EE40" s="206"/>
      <c r="EF40" s="206"/>
      <c r="EG40" s="209">
        <v>-5369973.4693774283</v>
      </c>
      <c r="EH40" s="206">
        <v>-32508.97933316524</v>
      </c>
      <c r="EI40" s="209">
        <v>-814482.12723133899</v>
      </c>
      <c r="EJ40" s="206">
        <v>-980154.58395709179</v>
      </c>
      <c r="EK40" s="206">
        <v>-137876.62446047808</v>
      </c>
      <c r="EL40" s="209">
        <v>0</v>
      </c>
      <c r="EM40" s="206"/>
      <c r="EN40" s="206">
        <v>-1714328.4035950783</v>
      </c>
      <c r="EO40" s="206">
        <v>304105.80687354028</v>
      </c>
      <c r="EP40" s="209">
        <v>-1342846.0871804997</v>
      </c>
      <c r="EQ40" s="209">
        <v>-507152.02649999998</v>
      </c>
      <c r="ER40" s="209">
        <v>-3491.0904</v>
      </c>
      <c r="ES40" s="209">
        <v>-915929.94946277991</v>
      </c>
      <c r="ET40" s="206">
        <v>-440930.98965506814</v>
      </c>
      <c r="EU40" s="206">
        <v>306491.99328865088</v>
      </c>
      <c r="EV40" s="209">
        <v>0</v>
      </c>
      <c r="EW40" s="205">
        <f t="shared" si="27"/>
        <v>-10916724.766030278</v>
      </c>
      <c r="EX40" s="205">
        <f t="shared" si="28"/>
        <v>7103179.7048371285</v>
      </c>
      <c r="EY40" s="209">
        <v>831700.93966527714</v>
      </c>
      <c r="EZ40" s="206"/>
      <c r="FA40" s="206"/>
      <c r="FB40" s="206">
        <v>0</v>
      </c>
      <c r="FC40" s="209">
        <v>-461108.44557288941</v>
      </c>
      <c r="FD40" s="206"/>
      <c r="FE40" s="206"/>
      <c r="FF40" s="206"/>
      <c r="FG40" s="206"/>
      <c r="FH40" s="206"/>
      <c r="FI40" s="206">
        <v>-139431.93812752917</v>
      </c>
      <c r="FJ40" s="206"/>
      <c r="FK40" s="206"/>
      <c r="FL40" s="206"/>
      <c r="FM40" s="206"/>
      <c r="FN40" s="206"/>
      <c r="FO40" s="206"/>
      <c r="FP40" s="206"/>
      <c r="FQ40" s="206"/>
      <c r="FR40" s="206"/>
      <c r="FS40" s="206"/>
      <c r="FT40" s="209">
        <v>-1302724.3291234814</v>
      </c>
      <c r="FU40" s="206">
        <v>-357598.77266481763</v>
      </c>
      <c r="FV40" s="209">
        <v>-288396.90205149609</v>
      </c>
      <c r="FW40" s="206"/>
      <c r="FX40" s="206"/>
      <c r="FY40" s="206">
        <v>0</v>
      </c>
      <c r="FZ40" s="206"/>
      <c r="GA40" s="206">
        <v>1706423.1502890631</v>
      </c>
      <c r="GB40" s="206">
        <v>124959.71591544038</v>
      </c>
      <c r="GC40" s="209">
        <v>-2429405.5372847388</v>
      </c>
      <c r="GD40" s="209">
        <v>-488687.21580000222</v>
      </c>
      <c r="GE40" s="206">
        <v>-42649.930978199998</v>
      </c>
      <c r="GF40" s="209">
        <v>-1197202.9110610795</v>
      </c>
      <c r="GG40" s="206"/>
      <c r="GH40" s="206">
        <v>919475.97986595251</v>
      </c>
      <c r="GI40" s="255"/>
      <c r="GJ40" s="205">
        <f t="shared" si="29"/>
        <v>-3124646.1969285011</v>
      </c>
      <c r="GK40" s="205">
        <f t="shared" si="30"/>
        <v>3978533.5079086274</v>
      </c>
      <c r="GL40" s="206"/>
      <c r="GM40" s="207"/>
      <c r="GN40" s="207"/>
      <c r="GO40" s="206"/>
      <c r="GP40" s="206"/>
      <c r="GQ40" s="207"/>
      <c r="GR40" s="207"/>
      <c r="GS40" s="207"/>
      <c r="GT40" s="207"/>
      <c r="GU40" s="207"/>
      <c r="GV40" s="206"/>
      <c r="GW40" s="207"/>
      <c r="GX40" s="207"/>
      <c r="GY40" s="207"/>
      <c r="GZ40" s="207"/>
      <c r="HA40" s="207"/>
      <c r="HB40" s="207"/>
      <c r="HC40" s="207"/>
      <c r="HD40" s="207"/>
      <c r="HE40" s="207"/>
      <c r="HF40" s="207"/>
      <c r="HG40" s="206"/>
      <c r="HH40" s="207"/>
      <c r="HI40" s="206"/>
      <c r="HJ40" s="206"/>
      <c r="HK40" s="206"/>
      <c r="HL40" s="220"/>
      <c r="HM40" s="207"/>
      <c r="HN40" s="220"/>
      <c r="HO40" s="206"/>
      <c r="HP40" s="206"/>
      <c r="HQ40" s="206"/>
      <c r="HR40" s="206"/>
      <c r="HS40" s="206"/>
      <c r="HT40" s="206"/>
      <c r="HU40" s="207"/>
      <c r="HV40" s="206"/>
      <c r="HW40" s="205"/>
      <c r="HX40" s="205"/>
    </row>
    <row r="41" spans="1:232" ht="13.5" x14ac:dyDescent="0.35">
      <c r="A41" s="196">
        <f>ROW()</f>
        <v>41</v>
      </c>
      <c r="B41" s="216" t="s">
        <v>63</v>
      </c>
      <c r="C41" s="205">
        <v>7730962.7199999988</v>
      </c>
      <c r="D41" s="206"/>
      <c r="E41" s="206"/>
      <c r="F41" s="206"/>
      <c r="G41" s="206">
        <v>-8213900.9186974997</v>
      </c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5">
        <f t="shared" si="21"/>
        <v>-8213900.9186974997</v>
      </c>
      <c r="AJ41" s="205">
        <f t="shared" si="22"/>
        <v>-482938.19869750086</v>
      </c>
      <c r="AK41" s="206"/>
      <c r="AL41" s="206"/>
      <c r="AM41" s="206"/>
      <c r="AN41" s="206">
        <v>489534.39253912517</v>
      </c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206"/>
      <c r="BV41" s="206"/>
      <c r="BW41" s="205">
        <f>SUM(AK41:BV41)</f>
        <v>489534.39253912517</v>
      </c>
      <c r="BX41" s="205">
        <f t="shared" si="24"/>
        <v>6596.1938416243065</v>
      </c>
      <c r="BY41" s="206"/>
      <c r="BZ41" s="206"/>
      <c r="CA41" s="206"/>
      <c r="CB41" s="206">
        <v>-252779.03881400137</v>
      </c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206"/>
      <c r="CP41" s="206"/>
      <c r="CQ41" s="206"/>
      <c r="CR41" s="206"/>
      <c r="CS41" s="206"/>
      <c r="CT41" s="206"/>
      <c r="CU41" s="206"/>
      <c r="CV41" s="206"/>
      <c r="CW41" s="206"/>
      <c r="CX41" s="206"/>
      <c r="CY41" s="206"/>
      <c r="CZ41" s="206"/>
      <c r="DA41" s="206"/>
      <c r="DB41" s="206"/>
      <c r="DJ41" s="205">
        <f t="shared" si="25"/>
        <v>-252779.03881400137</v>
      </c>
      <c r="DK41" s="205">
        <f t="shared" si="26"/>
        <v>-246182.84497237706</v>
      </c>
      <c r="DL41" s="206"/>
      <c r="DO41" s="206">
        <v>-1441248.0251239983</v>
      </c>
      <c r="DP41" s="206"/>
      <c r="DQ41" s="206"/>
      <c r="DR41" s="206"/>
      <c r="DS41" s="206"/>
      <c r="DT41" s="206"/>
      <c r="DU41" s="206"/>
      <c r="DV41" s="206"/>
      <c r="DW41" s="206"/>
      <c r="DX41" s="206"/>
      <c r="DY41" s="206"/>
      <c r="DZ41" s="206"/>
      <c r="EA41" s="206"/>
      <c r="EB41" s="206"/>
      <c r="EC41" s="206"/>
      <c r="ED41" s="206"/>
      <c r="EE41" s="206"/>
      <c r="EF41" s="206"/>
      <c r="EG41" s="206"/>
      <c r="EH41" s="206"/>
      <c r="EI41" s="206"/>
      <c r="EJ41" s="206"/>
      <c r="EK41" s="206"/>
      <c r="EL41" s="206"/>
      <c r="EM41" s="206"/>
      <c r="EN41" s="206"/>
      <c r="EO41" s="206"/>
      <c r="ET41" s="206"/>
      <c r="EU41" s="206"/>
      <c r="EV41" s="206"/>
      <c r="EW41" s="205">
        <f t="shared" si="27"/>
        <v>-1441248.0251239983</v>
      </c>
      <c r="EX41" s="205">
        <f t="shared" si="28"/>
        <v>-1687430.8700963752</v>
      </c>
      <c r="EY41" s="206"/>
      <c r="EZ41" s="206"/>
      <c r="FA41" s="206"/>
      <c r="FB41" s="206">
        <v>-527842.51771800278</v>
      </c>
      <c r="FC41" s="206"/>
      <c r="FD41" s="206"/>
      <c r="FE41" s="206"/>
      <c r="FF41" s="206"/>
      <c r="FG41" s="206"/>
      <c r="FH41" s="206"/>
      <c r="FI41" s="206"/>
      <c r="FJ41" s="206"/>
      <c r="FK41" s="206"/>
      <c r="FL41" s="206"/>
      <c r="FM41" s="206"/>
      <c r="FN41" s="206"/>
      <c r="FO41" s="206"/>
      <c r="FP41" s="206"/>
      <c r="FQ41" s="206"/>
      <c r="FR41" s="206"/>
      <c r="FS41" s="206"/>
      <c r="FT41" s="206"/>
      <c r="FU41" s="206"/>
      <c r="FV41" s="206"/>
      <c r="FW41" s="206"/>
      <c r="FX41" s="206"/>
      <c r="FY41" s="206"/>
      <c r="FZ41" s="206"/>
      <c r="GA41" s="206"/>
      <c r="GB41" s="206"/>
      <c r="GC41" s="206"/>
      <c r="GD41" s="206"/>
      <c r="GE41" s="206"/>
      <c r="GF41" s="206"/>
      <c r="GG41" s="206"/>
      <c r="GH41" s="206"/>
      <c r="GI41" s="255"/>
      <c r="GJ41" s="205">
        <f t="shared" si="29"/>
        <v>-527842.51771800278</v>
      </c>
      <c r="GK41" s="205">
        <f t="shared" si="30"/>
        <v>-2215273.3878143779</v>
      </c>
      <c r="GL41" s="206"/>
      <c r="GM41" s="207"/>
      <c r="GN41" s="207"/>
      <c r="GO41" s="206"/>
      <c r="GP41" s="206"/>
      <c r="GQ41" s="207"/>
      <c r="GR41" s="207"/>
      <c r="GS41" s="207"/>
      <c r="GT41" s="207"/>
      <c r="GU41" s="207"/>
      <c r="GV41" s="206"/>
      <c r="GW41" s="207"/>
      <c r="GX41" s="207"/>
      <c r="GY41" s="207"/>
      <c r="GZ41" s="207"/>
      <c r="HA41" s="207"/>
      <c r="HB41" s="207"/>
      <c r="HC41" s="207"/>
      <c r="HD41" s="207"/>
      <c r="HE41" s="207"/>
      <c r="HF41" s="207"/>
      <c r="HG41" s="206"/>
      <c r="HH41" s="207"/>
      <c r="HI41" s="206"/>
      <c r="HJ41" s="206"/>
      <c r="HK41" s="206"/>
      <c r="HL41" s="206"/>
      <c r="HM41" s="207"/>
      <c r="HN41" s="206"/>
      <c r="HO41" s="206"/>
      <c r="HP41" s="206"/>
      <c r="HQ41" s="206"/>
      <c r="HR41" s="206"/>
      <c r="HS41" s="206"/>
      <c r="HT41" s="206"/>
      <c r="HU41" s="207"/>
      <c r="HV41" s="206"/>
      <c r="HW41" s="205"/>
      <c r="HX41" s="205"/>
    </row>
    <row r="42" spans="1:232" ht="13.5" x14ac:dyDescent="0.35">
      <c r="A42" s="196">
        <f>ROW()</f>
        <v>42</v>
      </c>
      <c r="B42" s="197" t="s">
        <v>65</v>
      </c>
      <c r="C42" s="210">
        <f t="shared" ref="C42:AE42" si="31">SUM(C26:C41)</f>
        <v>871426685.80000007</v>
      </c>
      <c r="D42" s="218">
        <f t="shared" si="31"/>
        <v>145275.27674246044</v>
      </c>
      <c r="E42" s="218">
        <f t="shared" si="31"/>
        <v>-469968765.55719286</v>
      </c>
      <c r="F42" s="218">
        <f t="shared" si="31"/>
        <v>11877.966775161356</v>
      </c>
      <c r="G42" s="218">
        <f t="shared" si="31"/>
        <v>-4083468.6190756047</v>
      </c>
      <c r="H42" s="218">
        <f t="shared" si="31"/>
        <v>-13470187.035978962</v>
      </c>
      <c r="I42" s="218">
        <f t="shared" si="31"/>
        <v>-332327.22565972776</v>
      </c>
      <c r="J42" s="218">
        <f t="shared" si="31"/>
        <v>30618.301992259963</v>
      </c>
      <c r="K42" s="218">
        <f t="shared" si="31"/>
        <v>-950.77666197940709</v>
      </c>
      <c r="L42" s="218">
        <f t="shared" si="31"/>
        <v>-13767.210054030083</v>
      </c>
      <c r="M42" s="218">
        <f t="shared" si="31"/>
        <v>-662275.35417178285</v>
      </c>
      <c r="N42" s="218">
        <f t="shared" si="31"/>
        <v>2217552.9012950091</v>
      </c>
      <c r="O42" s="218">
        <f t="shared" si="31"/>
        <v>49077.570371584741</v>
      </c>
      <c r="P42" s="218">
        <f t="shared" si="31"/>
        <v>3870.6276671299306</v>
      </c>
      <c r="Q42" s="218">
        <f t="shared" si="31"/>
        <v>238403.68133350945</v>
      </c>
      <c r="R42" s="218">
        <f t="shared" si="31"/>
        <v>-18053.427599999995</v>
      </c>
      <c r="S42" s="218">
        <f t="shared" si="31"/>
        <v>-47549.921461222839</v>
      </c>
      <c r="T42" s="218">
        <f t="shared" si="31"/>
        <v>-629811.27671236463</v>
      </c>
      <c r="U42" s="218">
        <f t="shared" si="31"/>
        <v>939593.36042031588</v>
      </c>
      <c r="V42" s="218">
        <f t="shared" si="31"/>
        <v>0</v>
      </c>
      <c r="W42" s="218">
        <f t="shared" si="31"/>
        <v>-210100.48828822756</v>
      </c>
      <c r="X42" s="218">
        <f>SUM(X26:X41)</f>
        <v>-6486.0668321998955</v>
      </c>
      <c r="Y42" s="218">
        <f t="shared" si="31"/>
        <v>0</v>
      </c>
      <c r="Z42" s="218">
        <f t="shared" si="31"/>
        <v>0</v>
      </c>
      <c r="AA42" s="218">
        <f t="shared" si="31"/>
        <v>0</v>
      </c>
      <c r="AB42" s="218">
        <f t="shared" si="31"/>
        <v>0</v>
      </c>
      <c r="AC42" s="218">
        <f t="shared" si="31"/>
        <v>-697854.35301457928</v>
      </c>
      <c r="AD42" s="218">
        <f t="shared" si="31"/>
        <v>0</v>
      </c>
      <c r="AE42" s="218">
        <f t="shared" si="31"/>
        <v>0</v>
      </c>
      <c r="AF42" s="218">
        <f>SUM(AF26:AF41)</f>
        <v>0</v>
      </c>
      <c r="AG42" s="218">
        <f t="shared" ref="AG42:CR42" si="32">SUM(AG26:AG41)</f>
        <v>0</v>
      </c>
      <c r="AH42" s="218">
        <f t="shared" si="32"/>
        <v>0</v>
      </c>
      <c r="AI42" s="210">
        <f t="shared" si="32"/>
        <v>-486505327.6261059</v>
      </c>
      <c r="AJ42" s="210">
        <f t="shared" si="32"/>
        <v>384921358.17389399</v>
      </c>
      <c r="AK42" s="218">
        <f t="shared" si="32"/>
        <v>-9697545.2308128271</v>
      </c>
      <c r="AL42" s="218">
        <f t="shared" si="32"/>
        <v>0</v>
      </c>
      <c r="AM42" s="218">
        <f t="shared" si="32"/>
        <v>3187953.6050007604</v>
      </c>
      <c r="AN42" s="218">
        <f t="shared" si="32"/>
        <v>489534.39253912517</v>
      </c>
      <c r="AO42" s="218">
        <f t="shared" si="32"/>
        <v>-317465.04690498556</v>
      </c>
      <c r="AP42" s="218">
        <f t="shared" si="32"/>
        <v>0</v>
      </c>
      <c r="AQ42" s="218">
        <f t="shared" si="32"/>
        <v>0</v>
      </c>
      <c r="AR42" s="218">
        <f t="shared" si="32"/>
        <v>0</v>
      </c>
      <c r="AS42" s="218">
        <f t="shared" si="32"/>
        <v>35344.100019756894</v>
      </c>
      <c r="AT42" s="218">
        <f t="shared" si="32"/>
        <v>0</v>
      </c>
      <c r="AU42" s="218">
        <f t="shared" si="32"/>
        <v>-918682.31335913856</v>
      </c>
      <c r="AV42" s="218">
        <f t="shared" si="32"/>
        <v>0</v>
      </c>
      <c r="AW42" s="218">
        <f t="shared" si="32"/>
        <v>0</v>
      </c>
      <c r="AX42" s="218">
        <f t="shared" si="32"/>
        <v>445734.37112307164</v>
      </c>
      <c r="AY42" s="218">
        <f t="shared" si="32"/>
        <v>-19234.896299999982</v>
      </c>
      <c r="AZ42" s="218">
        <f t="shared" si="32"/>
        <v>0</v>
      </c>
      <c r="BA42" s="218">
        <f t="shared" si="32"/>
        <v>489300.65499830747</v>
      </c>
      <c r="BB42" s="218">
        <f t="shared" si="32"/>
        <v>0</v>
      </c>
      <c r="BC42" s="218">
        <f t="shared" si="32"/>
        <v>0</v>
      </c>
      <c r="BD42" s="218">
        <f t="shared" si="32"/>
        <v>0</v>
      </c>
      <c r="BE42" s="218">
        <f t="shared" si="32"/>
        <v>0</v>
      </c>
      <c r="BF42" s="218">
        <f t="shared" si="32"/>
        <v>0</v>
      </c>
      <c r="BG42" s="218">
        <f t="shared" si="32"/>
        <v>0</v>
      </c>
      <c r="BH42" s="218">
        <f t="shared" si="32"/>
        <v>-574862.022</v>
      </c>
      <c r="BI42" s="218">
        <f t="shared" si="32"/>
        <v>4620848.4321740009</v>
      </c>
      <c r="BJ42" s="218">
        <f t="shared" si="32"/>
        <v>0</v>
      </c>
      <c r="BK42" s="218">
        <f t="shared" si="32"/>
        <v>0</v>
      </c>
      <c r="BL42" s="218">
        <f t="shared" si="32"/>
        <v>0</v>
      </c>
      <c r="BM42" s="218">
        <f t="shared" si="32"/>
        <v>-1654158.7874142607</v>
      </c>
      <c r="BN42" s="218">
        <f t="shared" si="32"/>
        <v>-159531.06440274004</v>
      </c>
      <c r="BO42" s="218">
        <f t="shared" si="32"/>
        <v>295585.7815927401</v>
      </c>
      <c r="BP42" s="218">
        <f t="shared" si="32"/>
        <v>308092.2659</v>
      </c>
      <c r="BQ42" s="218">
        <f t="shared" si="32"/>
        <v>20.966130740000001</v>
      </c>
      <c r="BR42" s="218">
        <f t="shared" si="32"/>
        <v>394228.89246605994</v>
      </c>
      <c r="BS42" s="218">
        <f t="shared" si="32"/>
        <v>0</v>
      </c>
      <c r="BT42" s="218">
        <f t="shared" si="32"/>
        <v>423891.40592988755</v>
      </c>
      <c r="BU42" s="218">
        <f>SUM(BU26:BU41)</f>
        <v>335525.80576325813</v>
      </c>
      <c r="BV42" s="218">
        <f>SUM(BV26:BV41)</f>
        <v>0</v>
      </c>
      <c r="BW42" s="210">
        <f t="shared" si="32"/>
        <v>-2315418.6875562444</v>
      </c>
      <c r="BX42" s="210">
        <f t="shared" si="32"/>
        <v>382605939.48633778</v>
      </c>
      <c r="BY42" s="218">
        <f t="shared" si="32"/>
        <v>3858939.9943855451</v>
      </c>
      <c r="BZ42" s="218">
        <f t="shared" si="32"/>
        <v>0</v>
      </c>
      <c r="CA42" s="218">
        <f t="shared" si="32"/>
        <v>0</v>
      </c>
      <c r="CB42" s="218">
        <f t="shared" si="32"/>
        <v>-252779.03881400137</v>
      </c>
      <c r="CC42" s="218">
        <f t="shared" si="32"/>
        <v>-554117.68759809516</v>
      </c>
      <c r="CD42" s="218">
        <f t="shared" si="32"/>
        <v>0</v>
      </c>
      <c r="CE42" s="218">
        <f t="shared" si="32"/>
        <v>0</v>
      </c>
      <c r="CF42" s="218">
        <f t="shared" si="32"/>
        <v>0</v>
      </c>
      <c r="CG42" s="218">
        <f t="shared" si="32"/>
        <v>0</v>
      </c>
      <c r="CH42" s="218">
        <f t="shared" si="32"/>
        <v>0</v>
      </c>
      <c r="CI42" s="218">
        <f t="shared" si="32"/>
        <v>33965.106110777218</v>
      </c>
      <c r="CJ42" s="218">
        <f t="shared" si="32"/>
        <v>0</v>
      </c>
      <c r="CK42" s="218">
        <f t="shared" si="32"/>
        <v>0</v>
      </c>
      <c r="CL42" s="218">
        <f t="shared" si="32"/>
        <v>0</v>
      </c>
      <c r="CM42" s="218">
        <f t="shared" si="32"/>
        <v>0</v>
      </c>
      <c r="CN42" s="218">
        <f t="shared" si="32"/>
        <v>0</v>
      </c>
      <c r="CO42" s="218">
        <f t="shared" si="32"/>
        <v>0</v>
      </c>
      <c r="CP42" s="218">
        <f t="shared" si="32"/>
        <v>0</v>
      </c>
      <c r="CQ42" s="218">
        <f t="shared" si="32"/>
        <v>0</v>
      </c>
      <c r="CR42" s="218">
        <f t="shared" si="32"/>
        <v>0</v>
      </c>
      <c r="CS42" s="218">
        <f t="shared" ref="CS42:DG42" si="33">SUM(CS26:CS41)</f>
        <v>0</v>
      </c>
      <c r="CT42" s="218">
        <f t="shared" si="33"/>
        <v>0</v>
      </c>
      <c r="CU42" s="218">
        <f t="shared" si="33"/>
        <v>0</v>
      </c>
      <c r="CV42" s="218">
        <f t="shared" si="33"/>
        <v>0</v>
      </c>
      <c r="CW42" s="218">
        <f t="shared" si="33"/>
        <v>0</v>
      </c>
      <c r="CX42" s="218">
        <f t="shared" si="33"/>
        <v>0</v>
      </c>
      <c r="CY42" s="218">
        <f t="shared" si="33"/>
        <v>0</v>
      </c>
      <c r="CZ42" s="218">
        <f t="shared" si="33"/>
        <v>0</v>
      </c>
      <c r="DA42" s="218">
        <f t="shared" si="33"/>
        <v>-7788660.0135981999</v>
      </c>
      <c r="DB42" s="218">
        <f t="shared" si="33"/>
        <v>-1041616.8013943374</v>
      </c>
      <c r="DC42" s="218">
        <f>SUM(DC26:DC40)</f>
        <v>4029894.3146494008</v>
      </c>
      <c r="DD42" s="218">
        <f>SUM(DD26:DD40)</f>
        <v>2050409.4104999998</v>
      </c>
      <c r="DE42" s="218">
        <f>SUM(DE26:DE40)</f>
        <v>12782.79928926</v>
      </c>
      <c r="DF42" s="218">
        <f>SUM(DF26:DF40)</f>
        <v>2796498.7368520005</v>
      </c>
      <c r="DG42" s="218">
        <f t="shared" si="33"/>
        <v>0</v>
      </c>
      <c r="DH42" s="218">
        <f>SUM(DH26:DH41)</f>
        <v>0</v>
      </c>
      <c r="DI42" s="218">
        <f>SUM(DI26:DI41)</f>
        <v>0</v>
      </c>
      <c r="DJ42" s="210">
        <f t="shared" ref="DJ42:ET42" si="34">SUM(DJ26:DJ41)</f>
        <v>3145316.8203823501</v>
      </c>
      <c r="DK42" s="210">
        <f t="shared" si="34"/>
        <v>385751256.30672014</v>
      </c>
      <c r="DL42" s="218">
        <f t="shared" si="34"/>
        <v>803018.91018102691</v>
      </c>
      <c r="DM42" s="218">
        <f t="shared" si="34"/>
        <v>0</v>
      </c>
      <c r="DN42" s="218">
        <f t="shared" si="34"/>
        <v>0</v>
      </c>
      <c r="DO42" s="218">
        <f t="shared" si="34"/>
        <v>-1441248.0251239983</v>
      </c>
      <c r="DP42" s="218">
        <f t="shared" si="34"/>
        <v>521377.7210134801</v>
      </c>
      <c r="DQ42" s="218">
        <f t="shared" si="34"/>
        <v>0</v>
      </c>
      <c r="DR42" s="218">
        <f t="shared" si="34"/>
        <v>0</v>
      </c>
      <c r="DS42" s="218">
        <f t="shared" si="34"/>
        <v>0</v>
      </c>
      <c r="DT42" s="218">
        <f t="shared" si="34"/>
        <v>0</v>
      </c>
      <c r="DU42" s="218">
        <f t="shared" si="34"/>
        <v>0</v>
      </c>
      <c r="DV42" s="218">
        <f t="shared" si="34"/>
        <v>170818.57543166098</v>
      </c>
      <c r="DW42" s="218">
        <f t="shared" si="34"/>
        <v>0</v>
      </c>
      <c r="DX42" s="218">
        <f t="shared" si="34"/>
        <v>0</v>
      </c>
      <c r="DY42" s="218">
        <f t="shared" si="34"/>
        <v>0</v>
      </c>
      <c r="DZ42" s="218">
        <f t="shared" si="34"/>
        <v>1507463.1769666667</v>
      </c>
      <c r="EA42" s="218">
        <f t="shared" si="34"/>
        <v>0</v>
      </c>
      <c r="EB42" s="218">
        <f t="shared" si="34"/>
        <v>0</v>
      </c>
      <c r="EC42" s="218">
        <f t="shared" si="34"/>
        <v>0</v>
      </c>
      <c r="ED42" s="218">
        <f t="shared" si="34"/>
        <v>0</v>
      </c>
      <c r="EE42" s="218">
        <f t="shared" si="34"/>
        <v>0</v>
      </c>
      <c r="EF42" s="218">
        <f t="shared" si="34"/>
        <v>0</v>
      </c>
      <c r="EG42" s="218">
        <f t="shared" si="34"/>
        <v>20201328.765753184</v>
      </c>
      <c r="EH42" s="218">
        <f t="shared" si="34"/>
        <v>122295.68415809781</v>
      </c>
      <c r="EI42" s="218">
        <f t="shared" si="34"/>
        <v>-814482.12723133899</v>
      </c>
      <c r="EJ42" s="218">
        <f t="shared" si="34"/>
        <v>3687248.1967909653</v>
      </c>
      <c r="EK42" s="218">
        <f t="shared" si="34"/>
        <v>518678.73011322715</v>
      </c>
      <c r="EL42" s="218">
        <f t="shared" si="34"/>
        <v>0</v>
      </c>
      <c r="EM42" s="218">
        <f t="shared" si="34"/>
        <v>0</v>
      </c>
      <c r="EN42" s="218">
        <f t="shared" si="34"/>
        <v>6449140.1849529129</v>
      </c>
      <c r="EO42" s="218">
        <f t="shared" si="34"/>
        <v>-1144017.0830004611</v>
      </c>
      <c r="EP42" s="218">
        <f>SUM(EP26:EP40)</f>
        <v>5051659.0898694983</v>
      </c>
      <c r="EQ42" s="218">
        <f>SUM(EQ26:EQ40)</f>
        <v>1907857.6235</v>
      </c>
      <c r="ER42" s="218">
        <f>SUM(ER26:ER40)</f>
        <v>13133.149600000001</v>
      </c>
      <c r="ES42" s="218">
        <f>SUM(ES26:ES40)</f>
        <v>3445641.2384552201</v>
      </c>
      <c r="ET42" s="218">
        <f t="shared" si="34"/>
        <v>95638.41025618196</v>
      </c>
      <c r="EU42" s="218">
        <f>SUM(EU26:EU41)</f>
        <v>-1152993.689038258</v>
      </c>
      <c r="EV42" s="218">
        <f>SUM(EV26:EV41)</f>
        <v>0</v>
      </c>
      <c r="EW42" s="210">
        <f t="shared" ref="EW42:GK42" si="35">SUM(EW26:EW41)</f>
        <v>39942558.532648057</v>
      </c>
      <c r="EX42" s="210">
        <f t="shared" si="35"/>
        <v>425693814.83936822</v>
      </c>
      <c r="EY42" s="218">
        <f t="shared" si="35"/>
        <v>1016393.2675390001</v>
      </c>
      <c r="EZ42" s="218">
        <f t="shared" si="35"/>
        <v>0</v>
      </c>
      <c r="FA42" s="218">
        <f t="shared" si="35"/>
        <v>0</v>
      </c>
      <c r="FB42" s="218">
        <f t="shared" si="35"/>
        <v>-527842.51771800278</v>
      </c>
      <c r="FC42" s="218">
        <f t="shared" si="35"/>
        <v>-461108.44557288941</v>
      </c>
      <c r="FD42" s="218">
        <f t="shared" si="35"/>
        <v>0</v>
      </c>
      <c r="FE42" s="218">
        <f t="shared" si="35"/>
        <v>0</v>
      </c>
      <c r="FF42" s="218">
        <f t="shared" si="35"/>
        <v>0</v>
      </c>
      <c r="FG42" s="218">
        <f t="shared" si="35"/>
        <v>0</v>
      </c>
      <c r="FH42" s="218">
        <f t="shared" si="35"/>
        <v>0</v>
      </c>
      <c r="FI42" s="218">
        <f t="shared" si="35"/>
        <v>524529.6720035621</v>
      </c>
      <c r="FJ42" s="218">
        <f t="shared" si="35"/>
        <v>0</v>
      </c>
      <c r="FK42" s="218">
        <f t="shared" si="35"/>
        <v>0</v>
      </c>
      <c r="FL42" s="218">
        <f t="shared" si="35"/>
        <v>0</v>
      </c>
      <c r="FM42" s="218">
        <f t="shared" si="35"/>
        <v>0</v>
      </c>
      <c r="FN42" s="218">
        <f t="shared" si="35"/>
        <v>0</v>
      </c>
      <c r="FO42" s="218">
        <f t="shared" si="35"/>
        <v>0</v>
      </c>
      <c r="FP42" s="218">
        <f t="shared" si="35"/>
        <v>0</v>
      </c>
      <c r="FQ42" s="218">
        <f t="shared" si="35"/>
        <v>0</v>
      </c>
      <c r="FR42" s="218">
        <f t="shared" si="35"/>
        <v>0</v>
      </c>
      <c r="FS42" s="218">
        <f t="shared" si="35"/>
        <v>0</v>
      </c>
      <c r="FT42" s="218">
        <f t="shared" si="35"/>
        <v>4900724.857178811</v>
      </c>
      <c r="FU42" s="218">
        <f t="shared" si="35"/>
        <v>1345252.5257390761</v>
      </c>
      <c r="FV42" s="218">
        <f t="shared" si="35"/>
        <v>-288396.90205149609</v>
      </c>
      <c r="FW42" s="218">
        <f t="shared" si="35"/>
        <v>0</v>
      </c>
      <c r="FX42" s="218">
        <f t="shared" si="35"/>
        <v>0</v>
      </c>
      <c r="FY42" s="218">
        <f t="shared" si="35"/>
        <v>0</v>
      </c>
      <c r="FZ42" s="218">
        <f t="shared" si="35"/>
        <v>0</v>
      </c>
      <c r="GA42" s="218">
        <f t="shared" si="35"/>
        <v>-6419401.374896952</v>
      </c>
      <c r="GB42" s="218">
        <f t="shared" si="35"/>
        <v>-470086.55034856161</v>
      </c>
      <c r="GC42" s="218">
        <f t="shared" si="35"/>
        <v>9139192.2593092564</v>
      </c>
      <c r="GD42" s="218">
        <f t="shared" si="35"/>
        <v>1838394.7642000085</v>
      </c>
      <c r="GE42" s="218">
        <f t="shared" si="35"/>
        <v>160444.97844180002</v>
      </c>
      <c r="GF42" s="218">
        <f t="shared" si="35"/>
        <v>4503763.3320869179</v>
      </c>
      <c r="GG42" s="218">
        <f t="shared" si="35"/>
        <v>0</v>
      </c>
      <c r="GH42" s="218">
        <f>SUM(GH26:GH41)</f>
        <v>-3458981.0671147741</v>
      </c>
      <c r="GI42" s="256">
        <f>SUM(GI26:GI41)</f>
        <v>0</v>
      </c>
      <c r="GJ42" s="210">
        <f t="shared" si="35"/>
        <v>11802878.79879575</v>
      </c>
      <c r="GK42" s="210">
        <f t="shared" si="35"/>
        <v>437496693.63816398</v>
      </c>
      <c r="GL42" s="218"/>
      <c r="GM42" s="219"/>
      <c r="GN42" s="219"/>
      <c r="GO42" s="218"/>
      <c r="GP42" s="218"/>
      <c r="GQ42" s="219"/>
      <c r="GR42" s="219"/>
      <c r="GS42" s="219"/>
      <c r="GT42" s="219"/>
      <c r="GU42" s="219"/>
      <c r="GV42" s="218"/>
      <c r="GW42" s="219"/>
      <c r="GX42" s="219"/>
      <c r="GY42" s="219"/>
      <c r="GZ42" s="219"/>
      <c r="HA42" s="219"/>
      <c r="HB42" s="219"/>
      <c r="HC42" s="219"/>
      <c r="HD42" s="219"/>
      <c r="HE42" s="219"/>
      <c r="HF42" s="219"/>
      <c r="HG42" s="218"/>
      <c r="HH42" s="219"/>
      <c r="HI42" s="218"/>
      <c r="HJ42" s="218"/>
      <c r="HK42" s="218"/>
      <c r="HL42" s="218"/>
      <c r="HM42" s="219"/>
      <c r="HN42" s="218"/>
      <c r="HO42" s="218"/>
      <c r="HP42" s="218"/>
      <c r="HQ42" s="218"/>
      <c r="HR42" s="218"/>
      <c r="HS42" s="218"/>
      <c r="HT42" s="218"/>
      <c r="HU42" s="219"/>
      <c r="HV42" s="218"/>
      <c r="HW42" s="210"/>
      <c r="HX42" s="210"/>
    </row>
    <row r="43" spans="1:232" ht="13.5" x14ac:dyDescent="0.35">
      <c r="A43" s="196">
        <f>ROW()</f>
        <v>43</v>
      </c>
      <c r="B43" s="216"/>
      <c r="C43" s="226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6"/>
      <c r="AJ43" s="226"/>
      <c r="AK43" s="227"/>
      <c r="AL43" s="227"/>
      <c r="AM43" s="227"/>
      <c r="AN43" s="227">
        <f>+L43</f>
        <v>0</v>
      </c>
      <c r="AO43" s="227">
        <f>+M43</f>
        <v>0</v>
      </c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7"/>
      <c r="BR43" s="227"/>
      <c r="BS43" s="227"/>
      <c r="BT43" s="227"/>
      <c r="BU43" s="227"/>
      <c r="BV43" s="227"/>
      <c r="BW43" s="226"/>
      <c r="BX43" s="226"/>
      <c r="BY43" s="227"/>
      <c r="BZ43" s="227"/>
      <c r="CA43" s="227"/>
      <c r="CB43" s="227"/>
      <c r="CC43" s="227"/>
      <c r="CD43" s="227"/>
      <c r="CE43" s="227"/>
      <c r="CF43" s="227"/>
      <c r="CG43" s="227"/>
      <c r="CH43" s="227"/>
      <c r="CI43" s="227"/>
      <c r="CJ43" s="227"/>
      <c r="CK43" s="227"/>
      <c r="CL43" s="227"/>
      <c r="CM43" s="227"/>
      <c r="CN43" s="227"/>
      <c r="CO43" s="227"/>
      <c r="CP43" s="227"/>
      <c r="CQ43" s="227"/>
      <c r="CR43" s="227"/>
      <c r="CS43" s="227"/>
      <c r="CT43" s="227"/>
      <c r="CU43" s="227"/>
      <c r="CV43" s="227"/>
      <c r="CW43" s="227"/>
      <c r="CX43" s="227"/>
      <c r="CY43" s="227"/>
      <c r="CZ43" s="227"/>
      <c r="DA43" s="227"/>
      <c r="DB43" s="227"/>
      <c r="DC43" s="227"/>
      <c r="DD43" s="227"/>
      <c r="DE43" s="227"/>
      <c r="DF43" s="227"/>
      <c r="DG43" s="227"/>
      <c r="DH43" s="227"/>
      <c r="DI43" s="227"/>
      <c r="DJ43" s="226"/>
      <c r="DK43" s="226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7"/>
      <c r="EL43" s="227"/>
      <c r="EM43" s="227"/>
      <c r="EN43" s="227"/>
      <c r="EO43" s="227"/>
      <c r="EP43" s="227"/>
      <c r="EQ43" s="227"/>
      <c r="ER43" s="227"/>
      <c r="ES43" s="227"/>
      <c r="ET43" s="227"/>
      <c r="EU43" s="227"/>
      <c r="EV43" s="227"/>
      <c r="EW43" s="226"/>
      <c r="EX43" s="226"/>
      <c r="EY43" s="227"/>
      <c r="EZ43" s="227"/>
      <c r="FA43" s="227"/>
      <c r="FB43" s="227"/>
      <c r="FC43" s="227"/>
      <c r="FD43" s="227"/>
      <c r="FE43" s="227"/>
      <c r="FF43" s="227"/>
      <c r="FG43" s="227"/>
      <c r="FH43" s="227"/>
      <c r="FI43" s="227"/>
      <c r="FJ43" s="227"/>
      <c r="FK43" s="227"/>
      <c r="FL43" s="227"/>
      <c r="FM43" s="227"/>
      <c r="FN43" s="227"/>
      <c r="FO43" s="227"/>
      <c r="FP43" s="227"/>
      <c r="FQ43" s="227"/>
      <c r="FR43" s="227"/>
      <c r="FS43" s="227"/>
      <c r="FT43" s="227"/>
      <c r="FU43" s="227"/>
      <c r="FV43" s="227"/>
      <c r="FW43" s="227"/>
      <c r="FX43" s="227"/>
      <c r="FY43" s="227"/>
      <c r="FZ43" s="227"/>
      <c r="GA43" s="227"/>
      <c r="GB43" s="227"/>
      <c r="GC43" s="227"/>
      <c r="GD43" s="227"/>
      <c r="GE43" s="227"/>
      <c r="GF43" s="227"/>
      <c r="GG43" s="227"/>
      <c r="GH43" s="227"/>
      <c r="GI43" s="258"/>
      <c r="GJ43" s="226"/>
      <c r="GK43" s="226"/>
      <c r="GL43" s="227"/>
      <c r="GM43" s="228"/>
      <c r="GN43" s="228"/>
      <c r="GO43" s="227"/>
      <c r="GP43" s="227"/>
      <c r="GQ43" s="228"/>
      <c r="GR43" s="228"/>
      <c r="GS43" s="228"/>
      <c r="GT43" s="228"/>
      <c r="GU43" s="228"/>
      <c r="GV43" s="227"/>
      <c r="GW43" s="228"/>
      <c r="GX43" s="228"/>
      <c r="GY43" s="228"/>
      <c r="GZ43" s="228"/>
      <c r="HA43" s="228"/>
      <c r="HB43" s="228"/>
      <c r="HC43" s="228"/>
      <c r="HD43" s="228"/>
      <c r="HE43" s="228"/>
      <c r="HF43" s="228"/>
      <c r="HG43" s="227"/>
      <c r="HH43" s="228"/>
      <c r="HI43" s="227"/>
      <c r="HJ43" s="227"/>
      <c r="HK43" s="227"/>
      <c r="HL43" s="227"/>
      <c r="HM43" s="228"/>
      <c r="HN43" s="227"/>
      <c r="HO43" s="227"/>
      <c r="HP43" s="227"/>
      <c r="HQ43" s="227"/>
      <c r="HR43" s="227"/>
      <c r="HS43" s="227"/>
      <c r="HT43" s="227"/>
      <c r="HU43" s="228"/>
      <c r="HV43" s="227"/>
      <c r="HW43" s="226"/>
      <c r="HX43" s="226"/>
    </row>
    <row r="44" spans="1:232" ht="14" thickBot="1" x14ac:dyDescent="0.4">
      <c r="A44" s="196">
        <f>ROW()</f>
        <v>44</v>
      </c>
      <c r="B44" s="216" t="s">
        <v>66</v>
      </c>
      <c r="C44" s="229">
        <f t="shared" ref="C44:AE44" si="36">+C17-C42</f>
        <v>148876035.75999987</v>
      </c>
      <c r="D44" s="230">
        <f t="shared" si="36"/>
        <v>5804288.0817836933</v>
      </c>
      <c r="E44" s="230">
        <f t="shared" si="36"/>
        <v>-611838.08835041523</v>
      </c>
      <c r="F44" s="230">
        <f t="shared" si="36"/>
        <v>36564.135962030472</v>
      </c>
      <c r="G44" s="230">
        <f t="shared" si="36"/>
        <v>4083468.6190756047</v>
      </c>
      <c r="H44" s="230">
        <f t="shared" si="36"/>
        <v>13470187.035978962</v>
      </c>
      <c r="I44" s="230">
        <f t="shared" si="36"/>
        <v>332327.22565972776</v>
      </c>
      <c r="J44" s="230">
        <f t="shared" si="36"/>
        <v>-30618.301992259963</v>
      </c>
      <c r="K44" s="230">
        <f t="shared" si="36"/>
        <v>950.77666197940709</v>
      </c>
      <c r="L44" s="230">
        <f t="shared" si="36"/>
        <v>13767.210054030083</v>
      </c>
      <c r="M44" s="230">
        <f t="shared" si="36"/>
        <v>662275.35417178285</v>
      </c>
      <c r="N44" s="230">
        <f t="shared" si="36"/>
        <v>-2217552.9012950091</v>
      </c>
      <c r="O44" s="230">
        <f t="shared" si="36"/>
        <v>-49077.570371584741</v>
      </c>
      <c r="P44" s="230">
        <f t="shared" si="36"/>
        <v>-3870.6276671299306</v>
      </c>
      <c r="Q44" s="230">
        <f t="shared" si="36"/>
        <v>-238403.68133350945</v>
      </c>
      <c r="R44" s="230">
        <f t="shared" si="36"/>
        <v>18053.427599999995</v>
      </c>
      <c r="S44" s="230">
        <f t="shared" si="36"/>
        <v>47549.921461222839</v>
      </c>
      <c r="T44" s="230">
        <f t="shared" si="36"/>
        <v>629811.27671236463</v>
      </c>
      <c r="U44" s="230">
        <f t="shared" si="36"/>
        <v>-939593.36042031588</v>
      </c>
      <c r="V44" s="230">
        <f t="shared" si="36"/>
        <v>0</v>
      </c>
      <c r="W44" s="230">
        <f t="shared" si="36"/>
        <v>210100.48828822756</v>
      </c>
      <c r="X44" s="230">
        <f>+X17-X42</f>
        <v>6486.0668321998955</v>
      </c>
      <c r="Y44" s="230">
        <f t="shared" si="36"/>
        <v>0</v>
      </c>
      <c r="Z44" s="230">
        <f t="shared" si="36"/>
        <v>0</v>
      </c>
      <c r="AA44" s="230">
        <f t="shared" si="36"/>
        <v>0</v>
      </c>
      <c r="AB44" s="230">
        <f t="shared" si="36"/>
        <v>0</v>
      </c>
      <c r="AC44" s="230">
        <f t="shared" si="36"/>
        <v>697854.35301457928</v>
      </c>
      <c r="AD44" s="230">
        <f t="shared" si="36"/>
        <v>0</v>
      </c>
      <c r="AE44" s="230">
        <f t="shared" si="36"/>
        <v>0</v>
      </c>
      <c r="AF44" s="230">
        <f>+AF17-AF42</f>
        <v>0</v>
      </c>
      <c r="AG44" s="230">
        <f t="shared" ref="AG44:CR44" si="37">+AG17-AG42</f>
        <v>0</v>
      </c>
      <c r="AH44" s="230">
        <f t="shared" si="37"/>
        <v>0</v>
      </c>
      <c r="AI44" s="229">
        <f t="shared" si="37"/>
        <v>21922729.441825986</v>
      </c>
      <c r="AJ44" s="229">
        <f t="shared" si="37"/>
        <v>170798765.20182604</v>
      </c>
      <c r="AK44" s="230">
        <f t="shared" si="37"/>
        <v>-29612974.840182617</v>
      </c>
      <c r="AL44" s="230">
        <f t="shared" si="37"/>
        <v>0</v>
      </c>
      <c r="AM44" s="230">
        <f t="shared" si="37"/>
        <v>9813528.8017177954</v>
      </c>
      <c r="AN44" s="230">
        <f t="shared" si="37"/>
        <v>-489534.39253912517</v>
      </c>
      <c r="AO44" s="230">
        <f t="shared" si="37"/>
        <v>317465.04690498556</v>
      </c>
      <c r="AP44" s="230">
        <f t="shared" si="37"/>
        <v>0</v>
      </c>
      <c r="AQ44" s="230">
        <f t="shared" si="37"/>
        <v>0</v>
      </c>
      <c r="AR44" s="230">
        <f t="shared" si="37"/>
        <v>0</v>
      </c>
      <c r="AS44" s="230">
        <f t="shared" si="37"/>
        <v>-35344.100019756894</v>
      </c>
      <c r="AT44" s="230">
        <f t="shared" si="37"/>
        <v>0</v>
      </c>
      <c r="AU44" s="230">
        <f t="shared" si="37"/>
        <v>918682.31335913856</v>
      </c>
      <c r="AV44" s="230">
        <f t="shared" si="37"/>
        <v>0</v>
      </c>
      <c r="AW44" s="230">
        <f t="shared" si="37"/>
        <v>0</v>
      </c>
      <c r="AX44" s="230">
        <f t="shared" si="37"/>
        <v>-445734.37112307164</v>
      </c>
      <c r="AY44" s="230">
        <f t="shared" si="37"/>
        <v>19234.896299999982</v>
      </c>
      <c r="AZ44" s="230">
        <f t="shared" si="37"/>
        <v>0</v>
      </c>
      <c r="BA44" s="230">
        <f t="shared" si="37"/>
        <v>-489300.65499830747</v>
      </c>
      <c r="BB44" s="230">
        <f t="shared" si="37"/>
        <v>0</v>
      </c>
      <c r="BC44" s="230">
        <f t="shared" si="37"/>
        <v>0</v>
      </c>
      <c r="BD44" s="230">
        <f t="shared" si="37"/>
        <v>0</v>
      </c>
      <c r="BE44" s="230">
        <f t="shared" si="37"/>
        <v>0</v>
      </c>
      <c r="BF44" s="230">
        <f t="shared" si="37"/>
        <v>0</v>
      </c>
      <c r="BG44" s="230">
        <f t="shared" si="37"/>
        <v>0</v>
      </c>
      <c r="BH44" s="230">
        <f t="shared" si="37"/>
        <v>-2162576.1780000003</v>
      </c>
      <c r="BI44" s="230">
        <f t="shared" si="37"/>
        <v>-4620848.4321740009</v>
      </c>
      <c r="BJ44" s="230">
        <f t="shared" si="37"/>
        <v>0</v>
      </c>
      <c r="BK44" s="230">
        <f t="shared" si="37"/>
        <v>0</v>
      </c>
      <c r="BL44" s="230">
        <f t="shared" si="37"/>
        <v>0</v>
      </c>
      <c r="BM44" s="230">
        <f t="shared" si="37"/>
        <v>1654158.7874142607</v>
      </c>
      <c r="BN44" s="230">
        <f t="shared" si="37"/>
        <v>159531.06440274004</v>
      </c>
      <c r="BO44" s="230">
        <f t="shared" si="37"/>
        <v>-295585.7815927401</v>
      </c>
      <c r="BP44" s="230">
        <f t="shared" si="37"/>
        <v>-308092.2659</v>
      </c>
      <c r="BQ44" s="230">
        <f t="shared" si="37"/>
        <v>-20.966130740000001</v>
      </c>
      <c r="BR44" s="230">
        <f t="shared" si="37"/>
        <v>-394228.89246605994</v>
      </c>
      <c r="BS44" s="230">
        <f t="shared" si="37"/>
        <v>0</v>
      </c>
      <c r="BT44" s="230">
        <f t="shared" si="37"/>
        <v>-423891.40592988755</v>
      </c>
      <c r="BU44" s="230">
        <f>+BU17-BU42</f>
        <v>-335525.80576325813</v>
      </c>
      <c r="BV44" s="230">
        <f>+BV17-BV42</f>
        <v>0</v>
      </c>
      <c r="BW44" s="229">
        <f t="shared" si="37"/>
        <v>-26731057.176720642</v>
      </c>
      <c r="BX44" s="210">
        <f t="shared" si="37"/>
        <v>144067708.02510536</v>
      </c>
      <c r="BY44" s="230">
        <f t="shared" si="37"/>
        <v>11879036.984603234</v>
      </c>
      <c r="BZ44" s="230">
        <f t="shared" si="37"/>
        <v>0</v>
      </c>
      <c r="CA44" s="230">
        <f t="shared" si="37"/>
        <v>0</v>
      </c>
      <c r="CB44" s="230">
        <f t="shared" si="37"/>
        <v>252779.03881400137</v>
      </c>
      <c r="CC44" s="230">
        <f t="shared" si="37"/>
        <v>554117.68759809516</v>
      </c>
      <c r="CD44" s="230">
        <f t="shared" si="37"/>
        <v>0</v>
      </c>
      <c r="CE44" s="230">
        <f t="shared" si="37"/>
        <v>0</v>
      </c>
      <c r="CF44" s="230">
        <f t="shared" si="37"/>
        <v>0</v>
      </c>
      <c r="CG44" s="230">
        <f t="shared" si="37"/>
        <v>0</v>
      </c>
      <c r="CH44" s="230">
        <f t="shared" si="37"/>
        <v>0</v>
      </c>
      <c r="CI44" s="230">
        <f t="shared" si="37"/>
        <v>-33965.106110777218</v>
      </c>
      <c r="CJ44" s="230">
        <f t="shared" si="37"/>
        <v>0</v>
      </c>
      <c r="CK44" s="230">
        <f t="shared" si="37"/>
        <v>0</v>
      </c>
      <c r="CL44" s="230">
        <f t="shared" si="37"/>
        <v>0</v>
      </c>
      <c r="CM44" s="230">
        <f t="shared" si="37"/>
        <v>0</v>
      </c>
      <c r="CN44" s="230">
        <f t="shared" si="37"/>
        <v>0</v>
      </c>
      <c r="CO44" s="230">
        <f t="shared" si="37"/>
        <v>0</v>
      </c>
      <c r="CP44" s="230">
        <f t="shared" si="37"/>
        <v>0</v>
      </c>
      <c r="CQ44" s="230">
        <f t="shared" si="37"/>
        <v>0</v>
      </c>
      <c r="CR44" s="230">
        <f t="shared" si="37"/>
        <v>0</v>
      </c>
      <c r="CS44" s="230">
        <f t="shared" ref="CS44:DG44" si="38">+CS17-CS42</f>
        <v>0</v>
      </c>
      <c r="CT44" s="230">
        <f t="shared" si="38"/>
        <v>0</v>
      </c>
      <c r="CU44" s="230">
        <f t="shared" si="38"/>
        <v>0</v>
      </c>
      <c r="CV44" s="230">
        <f t="shared" si="38"/>
        <v>0</v>
      </c>
      <c r="CW44" s="230">
        <f t="shared" si="38"/>
        <v>0</v>
      </c>
      <c r="CX44" s="230">
        <f t="shared" si="38"/>
        <v>0</v>
      </c>
      <c r="CY44" s="230">
        <f t="shared" si="38"/>
        <v>0</v>
      </c>
      <c r="CZ44" s="230">
        <f t="shared" si="38"/>
        <v>0</v>
      </c>
      <c r="DA44" s="230">
        <f t="shared" si="38"/>
        <v>7788660.0135981999</v>
      </c>
      <c r="DB44" s="230">
        <f t="shared" si="38"/>
        <v>1041616.8013943374</v>
      </c>
      <c r="DC44" s="230">
        <f t="shared" si="38"/>
        <v>-4029894.3146494008</v>
      </c>
      <c r="DD44" s="230">
        <f t="shared" si="38"/>
        <v>-2050409.4104999998</v>
      </c>
      <c r="DE44" s="230">
        <f t="shared" si="38"/>
        <v>-12782.79928926</v>
      </c>
      <c r="DF44" s="230">
        <f t="shared" si="38"/>
        <v>-2796498.7368520005</v>
      </c>
      <c r="DG44" s="230">
        <f t="shared" si="38"/>
        <v>0</v>
      </c>
      <c r="DH44" s="230">
        <f>+DH17-DH42</f>
        <v>0</v>
      </c>
      <c r="DI44" s="230">
        <f>+DI17-DI42</f>
        <v>0</v>
      </c>
      <c r="DJ44" s="229">
        <f t="shared" ref="DJ44:ET44" si="39">+DJ17-DJ42</f>
        <v>12592660.158606429</v>
      </c>
      <c r="DK44" s="229">
        <f t="shared" si="39"/>
        <v>156660368.18371177</v>
      </c>
      <c r="DL44" s="230">
        <f t="shared" si="39"/>
        <v>2471946.0129607697</v>
      </c>
      <c r="DM44" s="230">
        <f t="shared" si="39"/>
        <v>0</v>
      </c>
      <c r="DN44" s="230">
        <f t="shared" si="39"/>
        <v>0</v>
      </c>
      <c r="DO44" s="230">
        <f t="shared" si="39"/>
        <v>1441248.0251239983</v>
      </c>
      <c r="DP44" s="230">
        <f t="shared" si="39"/>
        <v>-521377.7210134801</v>
      </c>
      <c r="DQ44" s="230">
        <f t="shared" si="39"/>
        <v>0</v>
      </c>
      <c r="DR44" s="230">
        <f t="shared" si="39"/>
        <v>0</v>
      </c>
      <c r="DS44" s="230">
        <f t="shared" si="39"/>
        <v>0</v>
      </c>
      <c r="DT44" s="230">
        <f t="shared" si="39"/>
        <v>0</v>
      </c>
      <c r="DU44" s="230">
        <f t="shared" si="39"/>
        <v>0</v>
      </c>
      <c r="DV44" s="230">
        <f t="shared" si="39"/>
        <v>-170818.57543166098</v>
      </c>
      <c r="DW44" s="230">
        <f t="shared" si="39"/>
        <v>0</v>
      </c>
      <c r="DX44" s="230">
        <f t="shared" si="39"/>
        <v>0</v>
      </c>
      <c r="DY44" s="230">
        <f t="shared" si="39"/>
        <v>0</v>
      </c>
      <c r="DZ44" s="230">
        <f t="shared" si="39"/>
        <v>-1507463.1769666667</v>
      </c>
      <c r="EA44" s="230">
        <f t="shared" si="39"/>
        <v>0</v>
      </c>
      <c r="EB44" s="230">
        <f t="shared" si="39"/>
        <v>0</v>
      </c>
      <c r="EC44" s="230">
        <f t="shared" si="39"/>
        <v>0</v>
      </c>
      <c r="ED44" s="230">
        <f t="shared" si="39"/>
        <v>0</v>
      </c>
      <c r="EE44" s="230">
        <f t="shared" si="39"/>
        <v>0</v>
      </c>
      <c r="EF44" s="230">
        <f t="shared" si="39"/>
        <v>0</v>
      </c>
      <c r="EG44" s="230">
        <f t="shared" si="39"/>
        <v>-20201328.765753184</v>
      </c>
      <c r="EH44" s="230">
        <f t="shared" si="39"/>
        <v>-122295.68415809781</v>
      </c>
      <c r="EI44" s="230">
        <f t="shared" si="39"/>
        <v>-3064004.1929178946</v>
      </c>
      <c r="EJ44" s="230">
        <f t="shared" si="39"/>
        <v>-3687248.1967909653</v>
      </c>
      <c r="EK44" s="230">
        <f t="shared" si="39"/>
        <v>-518678.73011322715</v>
      </c>
      <c r="EL44" s="230">
        <f t="shared" si="39"/>
        <v>0</v>
      </c>
      <c r="EM44" s="230">
        <f t="shared" si="39"/>
        <v>0</v>
      </c>
      <c r="EN44" s="230">
        <f t="shared" si="39"/>
        <v>-6449140.1849529129</v>
      </c>
      <c r="EO44" s="230">
        <f t="shared" si="39"/>
        <v>1144017.0830004611</v>
      </c>
      <c r="EP44" s="230">
        <f t="shared" si="39"/>
        <v>-5051659.0898694983</v>
      </c>
      <c r="EQ44" s="230">
        <f t="shared" si="39"/>
        <v>-1907857.6235</v>
      </c>
      <c r="ER44" s="230">
        <f t="shared" si="39"/>
        <v>-13133.149600000001</v>
      </c>
      <c r="ES44" s="230">
        <f t="shared" si="39"/>
        <v>-3445641.2384552201</v>
      </c>
      <c r="ET44" s="230">
        <f t="shared" si="39"/>
        <v>-1658740.3896547803</v>
      </c>
      <c r="EU44" s="230">
        <f>+EU17-EU42</f>
        <v>1152993.689038258</v>
      </c>
      <c r="EV44" s="230">
        <f>+EV17-EV42</f>
        <v>0</v>
      </c>
      <c r="EW44" s="229">
        <f t="shared" ref="EW44:GK44" si="40">+EW17-EW42</f>
        <v>-42109181.909054093</v>
      </c>
      <c r="EX44" s="229">
        <f t="shared" si="40"/>
        <v>114551186.27465773</v>
      </c>
      <c r="EY44" s="230">
        <f t="shared" si="40"/>
        <v>3128779.7254074714</v>
      </c>
      <c r="EZ44" s="230">
        <f t="shared" si="40"/>
        <v>0</v>
      </c>
      <c r="FA44" s="230">
        <f t="shared" si="40"/>
        <v>0</v>
      </c>
      <c r="FB44" s="230">
        <f t="shared" si="40"/>
        <v>527842.51771800278</v>
      </c>
      <c r="FC44" s="230">
        <f t="shared" si="40"/>
        <v>461108.44557288941</v>
      </c>
      <c r="FD44" s="230">
        <f t="shared" si="40"/>
        <v>0</v>
      </c>
      <c r="FE44" s="230">
        <f t="shared" si="40"/>
        <v>0</v>
      </c>
      <c r="FF44" s="230">
        <f t="shared" si="40"/>
        <v>0</v>
      </c>
      <c r="FG44" s="230">
        <f t="shared" si="40"/>
        <v>0</v>
      </c>
      <c r="FH44" s="230">
        <f t="shared" si="40"/>
        <v>0</v>
      </c>
      <c r="FI44" s="230">
        <f t="shared" si="40"/>
        <v>-524529.6720035621</v>
      </c>
      <c r="FJ44" s="230">
        <f t="shared" si="40"/>
        <v>0</v>
      </c>
      <c r="FK44" s="230">
        <f t="shared" si="40"/>
        <v>0</v>
      </c>
      <c r="FL44" s="230">
        <f t="shared" si="40"/>
        <v>0</v>
      </c>
      <c r="FM44" s="230">
        <f t="shared" si="40"/>
        <v>0</v>
      </c>
      <c r="FN44" s="230">
        <f t="shared" si="40"/>
        <v>0</v>
      </c>
      <c r="FO44" s="230">
        <f t="shared" si="40"/>
        <v>0</v>
      </c>
      <c r="FP44" s="230">
        <f t="shared" si="40"/>
        <v>0</v>
      </c>
      <c r="FQ44" s="230">
        <f t="shared" si="40"/>
        <v>0</v>
      </c>
      <c r="FR44" s="230">
        <f t="shared" si="40"/>
        <v>0</v>
      </c>
      <c r="FS44" s="230">
        <f t="shared" si="40"/>
        <v>0</v>
      </c>
      <c r="FT44" s="230">
        <f t="shared" si="40"/>
        <v>-4900724.857178811</v>
      </c>
      <c r="FU44" s="230">
        <f t="shared" si="40"/>
        <v>-1345252.5257390761</v>
      </c>
      <c r="FV44" s="230">
        <f t="shared" si="40"/>
        <v>-1084921.6791461043</v>
      </c>
      <c r="FW44" s="230">
        <f t="shared" si="40"/>
        <v>0</v>
      </c>
      <c r="FX44" s="230">
        <f t="shared" si="40"/>
        <v>0</v>
      </c>
      <c r="FY44" s="230">
        <f t="shared" si="40"/>
        <v>0</v>
      </c>
      <c r="FZ44" s="230">
        <f t="shared" si="40"/>
        <v>0</v>
      </c>
      <c r="GA44" s="230">
        <f t="shared" si="40"/>
        <v>6419401.374896952</v>
      </c>
      <c r="GB44" s="230">
        <f t="shared" si="40"/>
        <v>470086.55034856161</v>
      </c>
      <c r="GC44" s="230">
        <f t="shared" si="40"/>
        <v>-9139192.2593092564</v>
      </c>
      <c r="GD44" s="230">
        <f t="shared" si="40"/>
        <v>-1838394.7642000085</v>
      </c>
      <c r="GE44" s="230">
        <f t="shared" si="40"/>
        <v>-160444.97844180002</v>
      </c>
      <c r="GF44" s="230">
        <f t="shared" si="40"/>
        <v>-4503763.3320869179</v>
      </c>
      <c r="GG44" s="230">
        <f t="shared" si="40"/>
        <v>0</v>
      </c>
      <c r="GH44" s="230">
        <f>+GH17-GH42</f>
        <v>3458981.0671147741</v>
      </c>
      <c r="GI44" s="259">
        <f>+GI17-GI42</f>
        <v>0</v>
      </c>
      <c r="GJ44" s="229">
        <f t="shared" si="40"/>
        <v>-9031024.3870468792</v>
      </c>
      <c r="GK44" s="229">
        <f t="shared" si="40"/>
        <v>105520161.88761085</v>
      </c>
      <c r="GL44" s="230"/>
      <c r="GM44" s="231"/>
      <c r="GN44" s="231"/>
      <c r="GO44" s="230"/>
      <c r="GP44" s="230"/>
      <c r="GQ44" s="231"/>
      <c r="GR44" s="231"/>
      <c r="GS44" s="231"/>
      <c r="GT44" s="231"/>
      <c r="GU44" s="231"/>
      <c r="GV44" s="230"/>
      <c r="GW44" s="231"/>
      <c r="GX44" s="231"/>
      <c r="GY44" s="231"/>
      <c r="GZ44" s="231"/>
      <c r="HA44" s="231"/>
      <c r="HB44" s="231"/>
      <c r="HC44" s="231"/>
      <c r="HD44" s="231"/>
      <c r="HE44" s="231"/>
      <c r="HF44" s="231"/>
      <c r="HG44" s="230"/>
      <c r="HH44" s="231"/>
      <c r="HI44" s="230"/>
      <c r="HJ44" s="230"/>
      <c r="HK44" s="230"/>
      <c r="HL44" s="230"/>
      <c r="HM44" s="231"/>
      <c r="HN44" s="230"/>
      <c r="HO44" s="230"/>
      <c r="HP44" s="230"/>
      <c r="HQ44" s="230"/>
      <c r="HR44" s="230"/>
      <c r="HS44" s="230"/>
      <c r="HT44" s="230"/>
      <c r="HU44" s="231"/>
      <c r="HV44" s="230"/>
      <c r="HW44" s="229"/>
      <c r="HX44" s="229"/>
    </row>
    <row r="45" spans="1:232" ht="15" thickTop="1" x14ac:dyDescent="0.35">
      <c r="A45" s="196">
        <f>ROW()</f>
        <v>45</v>
      </c>
      <c r="B45" s="232"/>
      <c r="C45" s="233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3"/>
      <c r="AJ45" s="233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34"/>
      <c r="BR45" s="234"/>
      <c r="BS45" s="234"/>
      <c r="BT45" s="234"/>
      <c r="BU45" s="234"/>
      <c r="BV45" s="234"/>
      <c r="BW45" s="233"/>
      <c r="BX45" s="233"/>
      <c r="BY45" s="234"/>
      <c r="BZ45" s="234"/>
      <c r="CA45" s="234"/>
      <c r="CB45" s="234"/>
      <c r="CC45" s="234"/>
      <c r="CD45" s="234"/>
      <c r="CE45" s="234"/>
      <c r="CF45" s="234"/>
      <c r="CG45" s="234"/>
      <c r="CH45" s="234"/>
      <c r="CI45" s="234"/>
      <c r="CJ45" s="234"/>
      <c r="CK45" s="234"/>
      <c r="CL45" s="234"/>
      <c r="CM45" s="234"/>
      <c r="CN45" s="234"/>
      <c r="CO45" s="234"/>
      <c r="CP45" s="234"/>
      <c r="CQ45" s="234"/>
      <c r="CR45" s="234"/>
      <c r="CS45" s="234"/>
      <c r="CT45" s="234"/>
      <c r="CU45" s="234"/>
      <c r="CV45" s="234"/>
      <c r="CW45" s="234"/>
      <c r="CX45" s="234"/>
      <c r="CY45" s="234"/>
      <c r="CZ45" s="234"/>
      <c r="DA45" s="234"/>
      <c r="DB45" s="234"/>
      <c r="DC45" s="234"/>
      <c r="DD45" s="234"/>
      <c r="DE45" s="234"/>
      <c r="DF45" s="234"/>
      <c r="DG45" s="234"/>
      <c r="DH45" s="234"/>
      <c r="DI45" s="234"/>
      <c r="DJ45" s="233"/>
      <c r="DK45" s="233"/>
      <c r="DL45" s="234"/>
      <c r="DM45" s="234"/>
      <c r="DN45" s="234"/>
      <c r="DO45" s="234"/>
      <c r="DP45" s="234"/>
      <c r="DQ45" s="234"/>
      <c r="DR45" s="234"/>
      <c r="DS45" s="234"/>
      <c r="DT45" s="234"/>
      <c r="DU45" s="234"/>
      <c r="DV45" s="234"/>
      <c r="DW45" s="234"/>
      <c r="DX45" s="234"/>
      <c r="DY45" s="234"/>
      <c r="DZ45" s="234"/>
      <c r="EA45" s="234"/>
      <c r="EB45" s="234"/>
      <c r="EC45" s="234"/>
      <c r="ED45" s="234"/>
      <c r="EE45" s="234"/>
      <c r="EF45" s="234"/>
      <c r="EG45" s="234"/>
      <c r="EH45" s="234"/>
      <c r="EI45" s="234"/>
      <c r="EJ45" s="234"/>
      <c r="EK45" s="234"/>
      <c r="EL45" s="234"/>
      <c r="EM45" s="234"/>
      <c r="EN45" s="234"/>
      <c r="EO45" s="234"/>
      <c r="EP45" s="234"/>
      <c r="EQ45" s="234"/>
      <c r="ER45" s="234"/>
      <c r="ES45" s="234"/>
      <c r="ET45" s="234"/>
      <c r="EU45" s="234"/>
      <c r="EV45" s="234"/>
      <c r="EW45" s="233"/>
      <c r="EX45" s="233"/>
      <c r="EY45" s="234"/>
      <c r="EZ45" s="234"/>
      <c r="FA45" s="234"/>
      <c r="FB45" s="234"/>
      <c r="FC45" s="234"/>
      <c r="FD45" s="234"/>
      <c r="FE45" s="234"/>
      <c r="FF45" s="234"/>
      <c r="FG45" s="234"/>
      <c r="FH45" s="234"/>
      <c r="FI45" s="234"/>
      <c r="FJ45" s="234"/>
      <c r="FK45" s="234"/>
      <c r="FL45" s="234"/>
      <c r="FM45" s="234"/>
      <c r="FN45" s="234"/>
      <c r="FO45" s="234"/>
      <c r="FP45" s="234"/>
      <c r="FQ45" s="234"/>
      <c r="FR45" s="234"/>
      <c r="FS45" s="234"/>
      <c r="FT45" s="234"/>
      <c r="FU45" s="234"/>
      <c r="FV45" s="234"/>
      <c r="FW45" s="234"/>
      <c r="FX45" s="234"/>
      <c r="FY45" s="234"/>
      <c r="FZ45" s="234"/>
      <c r="GA45" s="234"/>
      <c r="GB45" s="234"/>
      <c r="GC45" s="234"/>
      <c r="GD45" s="234"/>
      <c r="GE45" s="234"/>
      <c r="GF45" s="234"/>
      <c r="GG45" s="234"/>
      <c r="GH45" s="234"/>
      <c r="GI45" s="260"/>
      <c r="GJ45" s="233"/>
      <c r="GK45" s="233"/>
      <c r="GL45" s="234"/>
      <c r="GM45" s="235"/>
      <c r="GN45" s="235"/>
      <c r="GO45" s="234"/>
      <c r="GP45" s="234"/>
      <c r="GQ45" s="235"/>
      <c r="GR45" s="235"/>
      <c r="GS45" s="235"/>
      <c r="GT45" s="235"/>
      <c r="GU45" s="235"/>
      <c r="GV45" s="234"/>
      <c r="GW45" s="235"/>
      <c r="GX45" s="235"/>
      <c r="GY45" s="235"/>
      <c r="GZ45" s="235"/>
      <c r="HA45" s="235"/>
      <c r="HB45" s="235"/>
      <c r="HC45" s="235"/>
      <c r="HD45" s="235"/>
      <c r="HE45" s="235"/>
      <c r="HF45" s="235"/>
      <c r="HG45" s="234"/>
      <c r="HH45" s="235"/>
      <c r="HI45" s="234"/>
      <c r="HJ45" s="234"/>
      <c r="HK45" s="234"/>
      <c r="HL45" s="234"/>
      <c r="HM45" s="235"/>
      <c r="HN45" s="234"/>
      <c r="HO45" s="234"/>
      <c r="HP45" s="234"/>
      <c r="HQ45" s="234"/>
      <c r="HR45" s="234"/>
      <c r="HS45" s="234"/>
      <c r="HT45" s="234"/>
      <c r="HU45" s="235"/>
      <c r="HV45" s="234"/>
      <c r="HW45" s="233"/>
      <c r="HX45" s="233"/>
    </row>
    <row r="46" spans="1:232" s="220" customFormat="1" ht="13.5" x14ac:dyDescent="0.35">
      <c r="A46" s="196">
        <f>ROW()</f>
        <v>46</v>
      </c>
      <c r="B46" s="197" t="s">
        <v>106</v>
      </c>
      <c r="C46" s="200">
        <f t="shared" ref="C46:BN46" si="41">C57</f>
        <v>2470296822.411552</v>
      </c>
      <c r="D46" s="199">
        <f t="shared" si="41"/>
        <v>0</v>
      </c>
      <c r="E46" s="199">
        <f t="shared" si="41"/>
        <v>0</v>
      </c>
      <c r="F46" s="199">
        <f t="shared" si="41"/>
        <v>0</v>
      </c>
      <c r="G46" s="199">
        <f t="shared" si="41"/>
        <v>0</v>
      </c>
      <c r="H46" s="199">
        <f t="shared" si="41"/>
        <v>0</v>
      </c>
      <c r="I46" s="199">
        <f t="shared" si="41"/>
        <v>0</v>
      </c>
      <c r="J46" s="199">
        <f t="shared" si="41"/>
        <v>0</v>
      </c>
      <c r="K46" s="199">
        <f t="shared" si="41"/>
        <v>0</v>
      </c>
      <c r="L46" s="199">
        <f t="shared" si="41"/>
        <v>0</v>
      </c>
      <c r="M46" s="199">
        <f t="shared" si="41"/>
        <v>0</v>
      </c>
      <c r="N46" s="199">
        <f t="shared" si="41"/>
        <v>0</v>
      </c>
      <c r="O46" s="199">
        <f t="shared" si="41"/>
        <v>0</v>
      </c>
      <c r="P46" s="199">
        <f t="shared" si="41"/>
        <v>0</v>
      </c>
      <c r="Q46" s="199">
        <f t="shared" si="41"/>
        <v>0</v>
      </c>
      <c r="R46" s="199">
        <f t="shared" si="41"/>
        <v>0</v>
      </c>
      <c r="S46" s="199">
        <f t="shared" si="41"/>
        <v>0</v>
      </c>
      <c r="T46" s="199">
        <f t="shared" si="41"/>
        <v>0</v>
      </c>
      <c r="U46" s="199">
        <f t="shared" si="41"/>
        <v>0</v>
      </c>
      <c r="V46" s="199">
        <f t="shared" si="41"/>
        <v>67075380.91394949</v>
      </c>
      <c r="W46" s="199">
        <f t="shared" si="41"/>
        <v>210100.48828822773</v>
      </c>
      <c r="X46" s="199">
        <f>X57</f>
        <v>0</v>
      </c>
      <c r="Y46" s="199">
        <f t="shared" si="41"/>
        <v>0</v>
      </c>
      <c r="Z46" s="199">
        <f t="shared" si="41"/>
        <v>0</v>
      </c>
      <c r="AA46" s="199">
        <f t="shared" si="41"/>
        <v>-65577643.509571999</v>
      </c>
      <c r="AB46" s="199">
        <f t="shared" si="41"/>
        <v>0</v>
      </c>
      <c r="AC46" s="199">
        <f t="shared" si="41"/>
        <v>0</v>
      </c>
      <c r="AD46" s="199">
        <f t="shared" si="41"/>
        <v>0</v>
      </c>
      <c r="AE46" s="199">
        <f t="shared" si="41"/>
        <v>0</v>
      </c>
      <c r="AF46" s="199">
        <f>AF57</f>
        <v>-23770011.81658344</v>
      </c>
      <c r="AG46" s="199">
        <f t="shared" si="41"/>
        <v>0</v>
      </c>
      <c r="AH46" s="199">
        <f t="shared" si="41"/>
        <v>0</v>
      </c>
      <c r="AI46" s="200">
        <f t="shared" si="41"/>
        <v>-22062173.923917718</v>
      </c>
      <c r="AJ46" s="200">
        <f t="shared" si="41"/>
        <v>2448234648.4876337</v>
      </c>
      <c r="AK46" s="199">
        <f t="shared" si="41"/>
        <v>0</v>
      </c>
      <c r="AL46" s="199">
        <f t="shared" si="41"/>
        <v>0</v>
      </c>
      <c r="AM46" s="199">
        <f t="shared" si="41"/>
        <v>0</v>
      </c>
      <c r="AN46" s="199">
        <f t="shared" si="41"/>
        <v>4356717.7706340253</v>
      </c>
      <c r="AO46" s="199">
        <f t="shared" si="41"/>
        <v>0</v>
      </c>
      <c r="AP46" s="199">
        <f t="shared" si="41"/>
        <v>0</v>
      </c>
      <c r="AQ46" s="199">
        <f t="shared" si="41"/>
        <v>0</v>
      </c>
      <c r="AR46" s="199">
        <f t="shared" si="41"/>
        <v>0</v>
      </c>
      <c r="AS46" s="199">
        <f t="shared" si="41"/>
        <v>0</v>
      </c>
      <c r="AT46" s="199">
        <f t="shared" si="41"/>
        <v>0</v>
      </c>
      <c r="AU46" s="199">
        <f t="shared" si="41"/>
        <v>0</v>
      </c>
      <c r="AV46" s="199">
        <f t="shared" si="41"/>
        <v>0</v>
      </c>
      <c r="AW46" s="199">
        <f t="shared" si="41"/>
        <v>0</v>
      </c>
      <c r="AX46" s="199">
        <f t="shared" si="41"/>
        <v>0</v>
      </c>
      <c r="AY46" s="199">
        <f t="shared" si="41"/>
        <v>0</v>
      </c>
      <c r="AZ46" s="199">
        <f t="shared" si="41"/>
        <v>0</v>
      </c>
      <c r="BA46" s="199">
        <f t="shared" si="41"/>
        <v>0</v>
      </c>
      <c r="BB46" s="199">
        <f t="shared" si="41"/>
        <v>0</v>
      </c>
      <c r="BC46" s="199">
        <f t="shared" si="41"/>
        <v>0</v>
      </c>
      <c r="BD46" s="199">
        <f t="shared" si="41"/>
        <v>0</v>
      </c>
      <c r="BE46" s="199">
        <f t="shared" si="41"/>
        <v>0</v>
      </c>
      <c r="BF46" s="199">
        <f t="shared" si="41"/>
        <v>0</v>
      </c>
      <c r="BG46" s="199">
        <f t="shared" si="41"/>
        <v>0</v>
      </c>
      <c r="BH46" s="199">
        <f t="shared" si="41"/>
        <v>0</v>
      </c>
      <c r="BI46" s="199">
        <f t="shared" si="41"/>
        <v>3230272.3808734193</v>
      </c>
      <c r="BJ46" s="199">
        <f t="shared" si="41"/>
        <v>0</v>
      </c>
      <c r="BK46" s="199">
        <f t="shared" si="41"/>
        <v>0</v>
      </c>
      <c r="BL46" s="199">
        <f t="shared" si="41"/>
        <v>0</v>
      </c>
      <c r="BM46" s="199">
        <f t="shared" si="41"/>
        <v>-94088202.46430099</v>
      </c>
      <c r="BN46" s="199">
        <f t="shared" si="41"/>
        <v>201938.05620600007</v>
      </c>
      <c r="BO46" s="199">
        <f t="shared" ref="BO46:BT46" si="42">BO57</f>
        <v>44675564.118710004</v>
      </c>
      <c r="BP46" s="199">
        <f t="shared" si="42"/>
        <v>55278785.569999993</v>
      </c>
      <c r="BQ46" s="199">
        <f t="shared" si="42"/>
        <v>2597.4953720000003</v>
      </c>
      <c r="BR46" s="199">
        <f t="shared" si="42"/>
        <v>22124980.941670001</v>
      </c>
      <c r="BS46" s="199">
        <f t="shared" si="42"/>
        <v>0</v>
      </c>
      <c r="BT46" s="199">
        <f t="shared" si="42"/>
        <v>23770011.81658344</v>
      </c>
      <c r="BU46" s="199">
        <f>BU57</f>
        <v>-1852729.8615047848</v>
      </c>
      <c r="BV46" s="199">
        <f>BV57</f>
        <v>0</v>
      </c>
      <c r="BW46" s="200">
        <f t="shared" ref="BW46:DG46" si="43">BW57</f>
        <v>57699935.824243098</v>
      </c>
      <c r="BX46" s="200">
        <f t="shared" si="43"/>
        <v>2505934584.3118763</v>
      </c>
      <c r="BY46" s="199">
        <f t="shared" si="43"/>
        <v>0</v>
      </c>
      <c r="BZ46" s="199">
        <f t="shared" si="43"/>
        <v>0</v>
      </c>
      <c r="CA46" s="199">
        <f t="shared" si="43"/>
        <v>0</v>
      </c>
      <c r="CB46" s="199">
        <f t="shared" si="43"/>
        <v>5370042.7846080065</v>
      </c>
      <c r="CC46" s="199">
        <f t="shared" si="43"/>
        <v>0</v>
      </c>
      <c r="CD46" s="199">
        <f t="shared" si="43"/>
        <v>0</v>
      </c>
      <c r="CE46" s="199">
        <f t="shared" si="43"/>
        <v>0</v>
      </c>
      <c r="CF46" s="199">
        <f t="shared" si="43"/>
        <v>0</v>
      </c>
      <c r="CG46" s="199">
        <f t="shared" si="43"/>
        <v>0</v>
      </c>
      <c r="CH46" s="199">
        <f t="shared" si="43"/>
        <v>0</v>
      </c>
      <c r="CI46" s="199">
        <f t="shared" si="43"/>
        <v>0</v>
      </c>
      <c r="CJ46" s="199">
        <f t="shared" si="43"/>
        <v>0</v>
      </c>
      <c r="CK46" s="199">
        <f t="shared" si="43"/>
        <v>0</v>
      </c>
      <c r="CL46" s="199">
        <f t="shared" si="43"/>
        <v>0</v>
      </c>
      <c r="CM46" s="199">
        <f t="shared" si="43"/>
        <v>0</v>
      </c>
      <c r="CN46" s="199">
        <f t="shared" si="43"/>
        <v>0</v>
      </c>
      <c r="CO46" s="199">
        <f t="shared" si="43"/>
        <v>0</v>
      </c>
      <c r="CP46" s="199">
        <f t="shared" si="43"/>
        <v>0</v>
      </c>
      <c r="CQ46" s="199">
        <f t="shared" si="43"/>
        <v>0</v>
      </c>
      <c r="CR46" s="199">
        <f t="shared" si="43"/>
        <v>0</v>
      </c>
      <c r="CS46" s="199">
        <f t="shared" si="43"/>
        <v>0</v>
      </c>
      <c r="CT46" s="199">
        <f t="shared" si="43"/>
        <v>0</v>
      </c>
      <c r="CU46" s="199">
        <f t="shared" si="43"/>
        <v>0</v>
      </c>
      <c r="CV46" s="199">
        <f t="shared" si="43"/>
        <v>0</v>
      </c>
      <c r="CW46" s="199">
        <f t="shared" si="43"/>
        <v>3492135.9671265553</v>
      </c>
      <c r="CX46" s="199">
        <f t="shared" si="43"/>
        <v>0</v>
      </c>
      <c r="CY46" s="199">
        <f t="shared" si="43"/>
        <v>0</v>
      </c>
      <c r="CZ46" s="199">
        <f t="shared" si="43"/>
        <v>0</v>
      </c>
      <c r="DA46" s="199">
        <f t="shared" si="43"/>
        <v>-165330440.38527286</v>
      </c>
      <c r="DB46" s="199">
        <f t="shared" si="43"/>
        <v>1520440.3364520001</v>
      </c>
      <c r="DC46" s="199">
        <f t="shared" si="43"/>
        <v>116745699.97503996</v>
      </c>
      <c r="DD46" s="199">
        <f t="shared" si="43"/>
        <v>116033821.57000001</v>
      </c>
      <c r="DE46" s="199">
        <f t="shared" si="43"/>
        <v>1233626.5815359999</v>
      </c>
      <c r="DF46" s="199">
        <f t="shared" si="43"/>
        <v>25253815.949156009</v>
      </c>
      <c r="DG46" s="199">
        <f t="shared" si="43"/>
        <v>0</v>
      </c>
      <c r="DH46" s="199">
        <f>DH57</f>
        <v>-3607094.8691412816</v>
      </c>
      <c r="DI46" s="199">
        <f>DI57</f>
        <v>0</v>
      </c>
      <c r="DJ46" s="200">
        <f t="shared" ref="DJ46:ET46" si="44">DJ57</f>
        <v>100712047.90950438</v>
      </c>
      <c r="DK46" s="200">
        <f t="shared" si="44"/>
        <v>2606646632.2213807</v>
      </c>
      <c r="DL46" s="199">
        <f t="shared" si="44"/>
        <v>0</v>
      </c>
      <c r="DM46" s="199">
        <f t="shared" si="44"/>
        <v>0</v>
      </c>
      <c r="DN46" s="199">
        <f t="shared" si="44"/>
        <v>0</v>
      </c>
      <c r="DO46" s="199">
        <f t="shared" si="44"/>
        <v>3098447.5482264757</v>
      </c>
      <c r="DP46" s="199">
        <f t="shared" si="44"/>
        <v>0</v>
      </c>
      <c r="DQ46" s="199">
        <f t="shared" si="44"/>
        <v>0</v>
      </c>
      <c r="DR46" s="199">
        <f t="shared" si="44"/>
        <v>0</v>
      </c>
      <c r="DS46" s="199">
        <f t="shared" si="44"/>
        <v>0</v>
      </c>
      <c r="DT46" s="199">
        <f t="shared" si="44"/>
        <v>0</v>
      </c>
      <c r="DU46" s="199">
        <f t="shared" si="44"/>
        <v>0</v>
      </c>
      <c r="DV46" s="199">
        <f t="shared" si="44"/>
        <v>0</v>
      </c>
      <c r="DW46" s="199">
        <f t="shared" si="44"/>
        <v>0</v>
      </c>
      <c r="DX46" s="199">
        <f t="shared" si="44"/>
        <v>0</v>
      </c>
      <c r="DY46" s="199">
        <f t="shared" si="44"/>
        <v>0</v>
      </c>
      <c r="DZ46" s="199">
        <f t="shared" si="44"/>
        <v>0</v>
      </c>
      <c r="EA46" s="199">
        <f t="shared" si="44"/>
        <v>0</v>
      </c>
      <c r="EB46" s="199">
        <f t="shared" si="44"/>
        <v>0</v>
      </c>
      <c r="EC46" s="199">
        <f t="shared" si="44"/>
        <v>0</v>
      </c>
      <c r="ED46" s="199">
        <f t="shared" si="44"/>
        <v>0</v>
      </c>
      <c r="EE46" s="199">
        <f t="shared" si="44"/>
        <v>0</v>
      </c>
      <c r="EF46" s="199">
        <f t="shared" si="44"/>
        <v>0</v>
      </c>
      <c r="EG46" s="199">
        <f t="shared" si="44"/>
        <v>0</v>
      </c>
      <c r="EH46" s="199">
        <f t="shared" si="44"/>
        <v>1101188.86890066</v>
      </c>
      <c r="EI46" s="199">
        <f t="shared" si="44"/>
        <v>-13882024.963412002</v>
      </c>
      <c r="EJ46" s="199">
        <f t="shared" si="44"/>
        <v>-15203.916388063459</v>
      </c>
      <c r="EK46" s="199">
        <f t="shared" si="44"/>
        <v>0</v>
      </c>
      <c r="EL46" s="199">
        <f t="shared" si="44"/>
        <v>0</v>
      </c>
      <c r="EM46" s="199">
        <f t="shared" si="44"/>
        <v>0</v>
      </c>
      <c r="EN46" s="199">
        <f t="shared" si="44"/>
        <v>-84598856.734545469</v>
      </c>
      <c r="EO46" s="199">
        <f t="shared" si="44"/>
        <v>1405861.9709619989</v>
      </c>
      <c r="EP46" s="199">
        <f t="shared" si="44"/>
        <v>50464041.097350039</v>
      </c>
      <c r="EQ46" s="199">
        <f t="shared" si="44"/>
        <v>3350331.7100000451</v>
      </c>
      <c r="ER46" s="199">
        <f t="shared" si="44"/>
        <v>-22062.938210000004</v>
      </c>
      <c r="ES46" s="199">
        <f t="shared" si="44"/>
        <v>13905840.891835995</v>
      </c>
      <c r="ET46" s="199">
        <f t="shared" si="44"/>
        <v>1059724.5648247197</v>
      </c>
      <c r="EU46" s="199">
        <f>EU57</f>
        <v>-1675068.8795508225</v>
      </c>
      <c r="EV46" s="199">
        <f>EV57</f>
        <v>0</v>
      </c>
      <c r="EW46" s="200">
        <f t="shared" ref="EW46:GG46" si="45">EW57</f>
        <v>-25807780.780006427</v>
      </c>
      <c r="EX46" s="200">
        <f t="shared" si="45"/>
        <v>2580838851.4413743</v>
      </c>
      <c r="EY46" s="199">
        <f t="shared" si="45"/>
        <v>0</v>
      </c>
      <c r="EZ46" s="199">
        <f t="shared" si="45"/>
        <v>0</v>
      </c>
      <c r="FA46" s="199">
        <f t="shared" si="45"/>
        <v>0</v>
      </c>
      <c r="FB46" s="199">
        <f t="shared" si="45"/>
        <v>6797605.0150674582</v>
      </c>
      <c r="FC46" s="199">
        <f t="shared" si="45"/>
        <v>0</v>
      </c>
      <c r="FD46" s="199">
        <f t="shared" si="45"/>
        <v>0</v>
      </c>
      <c r="FE46" s="199">
        <f t="shared" si="45"/>
        <v>0</v>
      </c>
      <c r="FF46" s="199">
        <f t="shared" si="45"/>
        <v>0</v>
      </c>
      <c r="FG46" s="199">
        <f t="shared" si="45"/>
        <v>0</v>
      </c>
      <c r="FH46" s="199">
        <f t="shared" si="45"/>
        <v>0</v>
      </c>
      <c r="FI46" s="199">
        <f t="shared" si="45"/>
        <v>0</v>
      </c>
      <c r="FJ46" s="199">
        <f t="shared" si="45"/>
        <v>0</v>
      </c>
      <c r="FK46" s="199">
        <f t="shared" si="45"/>
        <v>0</v>
      </c>
      <c r="FL46" s="199">
        <f t="shared" si="45"/>
        <v>0</v>
      </c>
      <c r="FM46" s="199">
        <f t="shared" si="45"/>
        <v>0</v>
      </c>
      <c r="FN46" s="199">
        <f t="shared" si="45"/>
        <v>0</v>
      </c>
      <c r="FO46" s="199">
        <f t="shared" si="45"/>
        <v>0</v>
      </c>
      <c r="FP46" s="199">
        <f t="shared" si="45"/>
        <v>0</v>
      </c>
      <c r="FQ46" s="199">
        <f t="shared" si="45"/>
        <v>0</v>
      </c>
      <c r="FR46" s="199">
        <f t="shared" si="45"/>
        <v>0</v>
      </c>
      <c r="FS46" s="199">
        <f t="shared" si="45"/>
        <v>0</v>
      </c>
      <c r="FT46" s="199">
        <f t="shared" si="45"/>
        <v>0</v>
      </c>
      <c r="FU46" s="199">
        <f t="shared" si="45"/>
        <v>-10011818.034171246</v>
      </c>
      <c r="FV46" s="199">
        <f t="shared" si="45"/>
        <v>-53855630.635200016</v>
      </c>
      <c r="FW46" s="199">
        <f t="shared" si="45"/>
        <v>-3527374.5424600434</v>
      </c>
      <c r="FX46" s="199">
        <f t="shared" si="45"/>
        <v>0</v>
      </c>
      <c r="FY46" s="199">
        <f t="shared" si="45"/>
        <v>0</v>
      </c>
      <c r="FZ46" s="199">
        <f t="shared" si="45"/>
        <v>0</v>
      </c>
      <c r="GA46" s="199">
        <f t="shared" si="45"/>
        <v>-159209516.20228195</v>
      </c>
      <c r="GB46" s="199">
        <f t="shared" si="45"/>
        <v>3310956.6510520019</v>
      </c>
      <c r="GC46" s="199">
        <f t="shared" si="45"/>
        <v>189104466.91669196</v>
      </c>
      <c r="GD46" s="199">
        <f t="shared" si="45"/>
        <v>77458744.219999954</v>
      </c>
      <c r="GE46" s="199">
        <f t="shared" si="45"/>
        <v>1890121.0194600003</v>
      </c>
      <c r="GF46" s="199">
        <f t="shared" si="45"/>
        <v>35683915.338824034</v>
      </c>
      <c r="GG46" s="199">
        <f t="shared" si="45"/>
        <v>-423889.82592988736</v>
      </c>
      <c r="GH46" s="199">
        <f>GH57</f>
        <v>-1109560.2062269687</v>
      </c>
      <c r="GI46" s="254">
        <f>GI57</f>
        <v>0</v>
      </c>
      <c r="GJ46" s="200">
        <f t="shared" ref="GJ46:GK46" si="46">GJ57</f>
        <v>86108019.714825258</v>
      </c>
      <c r="GK46" s="200">
        <f t="shared" si="46"/>
        <v>2666946871.1561995</v>
      </c>
      <c r="GL46" s="199"/>
      <c r="GM46" s="217"/>
      <c r="GN46" s="217"/>
      <c r="GO46" s="199"/>
      <c r="GP46" s="199"/>
      <c r="GQ46" s="217"/>
      <c r="GR46" s="217"/>
      <c r="GS46" s="217"/>
      <c r="GT46" s="217"/>
      <c r="GU46" s="217"/>
      <c r="GV46" s="199"/>
      <c r="GW46" s="217"/>
      <c r="GX46" s="217"/>
      <c r="GY46" s="217"/>
      <c r="GZ46" s="217"/>
      <c r="HA46" s="217"/>
      <c r="HB46" s="217"/>
      <c r="HC46" s="217"/>
      <c r="HD46" s="217"/>
      <c r="HE46" s="217"/>
      <c r="HF46" s="217"/>
      <c r="HG46" s="199"/>
      <c r="HH46" s="217"/>
      <c r="HI46" s="199"/>
      <c r="HJ46" s="199"/>
      <c r="HK46" s="199"/>
      <c r="HL46" s="199"/>
      <c r="HM46" s="217"/>
      <c r="HN46" s="199"/>
      <c r="HO46" s="199"/>
      <c r="HP46" s="199"/>
      <c r="HQ46" s="199"/>
      <c r="HR46" s="199"/>
      <c r="HS46" s="199"/>
      <c r="HT46" s="199"/>
      <c r="HU46" s="217"/>
      <c r="HV46" s="199"/>
      <c r="HW46" s="200"/>
      <c r="HX46" s="200"/>
    </row>
    <row r="47" spans="1:232" ht="14.5" x14ac:dyDescent="0.35">
      <c r="A47" s="196">
        <f>ROW()</f>
        <v>47</v>
      </c>
      <c r="B47" s="216"/>
      <c r="C47" s="198"/>
      <c r="F47" s="232"/>
      <c r="G47" s="232"/>
      <c r="H47" s="232"/>
      <c r="AI47" s="198"/>
      <c r="AJ47" s="198"/>
      <c r="BW47" s="198"/>
      <c r="BX47" s="198"/>
      <c r="DJ47" s="198"/>
      <c r="DK47" s="198"/>
      <c r="EW47" s="198"/>
      <c r="EX47" s="198"/>
      <c r="GI47" s="257"/>
      <c r="GJ47" s="198"/>
      <c r="GK47" s="198"/>
      <c r="GM47" s="170"/>
      <c r="GN47" s="170"/>
      <c r="GQ47" s="170"/>
      <c r="GR47" s="170"/>
      <c r="GS47" s="170"/>
      <c r="GT47" s="170"/>
      <c r="GU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H47" s="170"/>
      <c r="HM47" s="170"/>
      <c r="HU47" s="170"/>
      <c r="HW47" s="198"/>
      <c r="HX47" s="198"/>
    </row>
    <row r="48" spans="1:232" ht="14.5" x14ac:dyDescent="0.35">
      <c r="A48" s="196">
        <f>ROW()</f>
        <v>48</v>
      </c>
      <c r="B48" s="197" t="s">
        <v>107</v>
      </c>
      <c r="C48" s="236">
        <f>+C44/C46</f>
        <v>6.026645640691234E-2</v>
      </c>
      <c r="D48" s="206"/>
      <c r="E48" s="206"/>
      <c r="F48" s="232"/>
      <c r="G48" s="232"/>
      <c r="H48" s="232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5"/>
      <c r="AJ48" s="236">
        <f>+AJ44/AJ46</f>
        <v>6.9764050315738665E-2</v>
      </c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5"/>
      <c r="BX48" s="236">
        <f>+BX44/BX46</f>
        <v>5.7490610061022802E-2</v>
      </c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206"/>
      <c r="CP48" s="206"/>
      <c r="CQ48" s="206"/>
      <c r="CR48" s="206"/>
      <c r="CS48" s="206"/>
      <c r="CT48" s="206"/>
      <c r="CU48" s="206"/>
      <c r="CV48" s="206"/>
      <c r="CW48" s="206"/>
      <c r="CX48" s="206"/>
      <c r="CY48" s="206"/>
      <c r="CZ48" s="206"/>
      <c r="DA48" s="206"/>
      <c r="DB48" s="206"/>
      <c r="DC48" s="206"/>
      <c r="DD48" s="206"/>
      <c r="DE48" s="206"/>
      <c r="DF48" s="206"/>
      <c r="DG48" s="206"/>
      <c r="DH48" s="206"/>
      <c r="DI48" s="206"/>
      <c r="DJ48" s="205"/>
      <c r="DK48" s="236">
        <f>+DK44/DK46</f>
        <v>6.010034741464209E-2</v>
      </c>
      <c r="DL48" s="206"/>
      <c r="DM48" s="206"/>
      <c r="DN48" s="206"/>
      <c r="DO48" s="206"/>
      <c r="DP48" s="206"/>
      <c r="DQ48" s="206"/>
      <c r="DR48" s="206"/>
      <c r="DS48" s="206"/>
      <c r="DT48" s="206"/>
      <c r="DU48" s="206"/>
      <c r="DV48" s="206"/>
      <c r="DW48" s="206"/>
      <c r="DX48" s="206"/>
      <c r="DY48" s="206"/>
      <c r="DZ48" s="206"/>
      <c r="EA48" s="206"/>
      <c r="EB48" s="206"/>
      <c r="EC48" s="206"/>
      <c r="ED48" s="206"/>
      <c r="EE48" s="206"/>
      <c r="EF48" s="206"/>
      <c r="EG48" s="206"/>
      <c r="EH48" s="206"/>
      <c r="EI48" s="206"/>
      <c r="EJ48" s="206"/>
      <c r="EK48" s="206"/>
      <c r="EL48" s="206"/>
      <c r="EM48" s="206"/>
      <c r="EN48" s="206"/>
      <c r="EO48" s="206"/>
      <c r="EP48" s="206"/>
      <c r="EQ48" s="206"/>
      <c r="ER48" s="206"/>
      <c r="ES48" s="206"/>
      <c r="ET48" s="206"/>
      <c r="EU48" s="206"/>
      <c r="EV48" s="206"/>
      <c r="EW48" s="205"/>
      <c r="EX48" s="236">
        <f>+EX44/EX46</f>
        <v>4.438525334918992E-2</v>
      </c>
      <c r="EY48" s="206"/>
      <c r="EZ48" s="206"/>
      <c r="FA48" s="206"/>
      <c r="FB48" s="206"/>
      <c r="FC48" s="206"/>
      <c r="FD48" s="206"/>
      <c r="FE48" s="206"/>
      <c r="FF48" s="206"/>
      <c r="FG48" s="206"/>
      <c r="FH48" s="206"/>
      <c r="FI48" s="206"/>
      <c r="FJ48" s="206"/>
      <c r="FK48" s="206"/>
      <c r="FL48" s="206"/>
      <c r="FM48" s="206"/>
      <c r="FN48" s="206"/>
      <c r="FO48" s="206"/>
      <c r="FP48" s="206"/>
      <c r="FQ48" s="206"/>
      <c r="FR48" s="206"/>
      <c r="FS48" s="206"/>
      <c r="FT48" s="206"/>
      <c r="FU48" s="206"/>
      <c r="FV48" s="206"/>
      <c r="FW48" s="206"/>
      <c r="FX48" s="206"/>
      <c r="FY48" s="206"/>
      <c r="FZ48" s="206"/>
      <c r="GA48" s="206"/>
      <c r="GB48" s="206"/>
      <c r="GC48" s="206"/>
      <c r="GD48" s="206"/>
      <c r="GE48" s="206"/>
      <c r="GF48" s="206"/>
      <c r="GG48" s="206"/>
      <c r="GH48" s="206"/>
      <c r="GI48" s="255"/>
      <c r="GJ48" s="205"/>
      <c r="GK48" s="236">
        <f>+GK44/GK46</f>
        <v>3.95659032539575E-2</v>
      </c>
      <c r="GL48" s="206"/>
      <c r="GM48" s="207"/>
      <c r="GN48" s="207"/>
      <c r="GO48" s="206"/>
      <c r="GP48" s="206"/>
      <c r="GQ48" s="207"/>
      <c r="GR48" s="207"/>
      <c r="GS48" s="207"/>
      <c r="GT48" s="207"/>
      <c r="GU48" s="207"/>
      <c r="GV48" s="206"/>
      <c r="GW48" s="207"/>
      <c r="GX48" s="207"/>
      <c r="GY48" s="207"/>
      <c r="GZ48" s="207"/>
      <c r="HA48" s="207"/>
      <c r="HB48" s="207"/>
      <c r="HC48" s="207"/>
      <c r="HD48" s="207"/>
      <c r="HE48" s="207"/>
      <c r="HF48" s="207"/>
      <c r="HG48" s="206"/>
      <c r="HH48" s="207"/>
      <c r="HI48" s="206"/>
      <c r="HJ48" s="206"/>
      <c r="HK48" s="206"/>
      <c r="HL48" s="206"/>
      <c r="HM48" s="207"/>
      <c r="HN48" s="206"/>
      <c r="HO48" s="206"/>
      <c r="HP48" s="206"/>
      <c r="HQ48" s="206"/>
      <c r="HR48" s="206"/>
      <c r="HS48" s="206"/>
      <c r="HT48" s="206"/>
      <c r="HU48" s="207"/>
      <c r="HV48" s="206"/>
      <c r="HW48" s="205"/>
      <c r="HX48" s="236"/>
    </row>
    <row r="49" spans="1:232" ht="14.5" x14ac:dyDescent="0.35">
      <c r="A49" s="196">
        <f>ROW()</f>
        <v>49</v>
      </c>
      <c r="B49" s="216"/>
      <c r="C49" s="205"/>
      <c r="D49" s="206"/>
      <c r="E49" s="206"/>
      <c r="F49" s="232"/>
      <c r="G49" s="232"/>
      <c r="H49" s="232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5"/>
      <c r="AJ49" s="205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5"/>
      <c r="BX49" s="205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  <c r="CO49" s="206"/>
      <c r="CP49" s="206"/>
      <c r="CQ49" s="206"/>
      <c r="CR49" s="206"/>
      <c r="CS49" s="206"/>
      <c r="CT49" s="206"/>
      <c r="CU49" s="206"/>
      <c r="CV49" s="206"/>
      <c r="CW49" s="206"/>
      <c r="CX49" s="206"/>
      <c r="CY49" s="206"/>
      <c r="CZ49" s="206"/>
      <c r="DA49" s="206"/>
      <c r="DB49" s="206"/>
      <c r="DC49" s="206"/>
      <c r="DD49" s="206"/>
      <c r="DE49" s="206"/>
      <c r="DF49" s="206"/>
      <c r="DG49" s="206"/>
      <c r="DH49" s="206"/>
      <c r="DI49" s="206"/>
      <c r="DJ49" s="205"/>
      <c r="DK49" s="205"/>
      <c r="DL49" s="206"/>
      <c r="DM49" s="206"/>
      <c r="DN49" s="206"/>
      <c r="DO49" s="206"/>
      <c r="DP49" s="206"/>
      <c r="DQ49" s="206"/>
      <c r="DR49" s="206"/>
      <c r="DS49" s="206"/>
      <c r="DT49" s="206"/>
      <c r="DU49" s="206"/>
      <c r="DV49" s="206"/>
      <c r="DW49" s="206"/>
      <c r="DX49" s="206"/>
      <c r="DY49" s="206"/>
      <c r="DZ49" s="206"/>
      <c r="EA49" s="206"/>
      <c r="EB49" s="206"/>
      <c r="EC49" s="206"/>
      <c r="ED49" s="206"/>
      <c r="EE49" s="206"/>
      <c r="EF49" s="206"/>
      <c r="EG49" s="206"/>
      <c r="EH49" s="206"/>
      <c r="EI49" s="206"/>
      <c r="EJ49" s="206"/>
      <c r="EK49" s="206"/>
      <c r="EL49" s="206"/>
      <c r="EM49" s="206"/>
      <c r="EN49" s="206"/>
      <c r="EO49" s="206"/>
      <c r="EP49" s="206"/>
      <c r="EQ49" s="206"/>
      <c r="ER49" s="206"/>
      <c r="ES49" s="206"/>
      <c r="ET49" s="206"/>
      <c r="EU49" s="206"/>
      <c r="EV49" s="206"/>
      <c r="EW49" s="205"/>
      <c r="EX49" s="205"/>
      <c r="EY49" s="206"/>
      <c r="EZ49" s="206"/>
      <c r="FA49" s="206"/>
      <c r="FB49" s="206"/>
      <c r="FC49" s="206"/>
      <c r="FD49" s="206"/>
      <c r="FE49" s="206"/>
      <c r="FF49" s="206"/>
      <c r="FG49" s="206"/>
      <c r="FH49" s="206"/>
      <c r="FI49" s="206"/>
      <c r="FJ49" s="206"/>
      <c r="FK49" s="206"/>
      <c r="FL49" s="206"/>
      <c r="FM49" s="206"/>
      <c r="FN49" s="206"/>
      <c r="FO49" s="206"/>
      <c r="FP49" s="206"/>
      <c r="FQ49" s="206"/>
      <c r="FR49" s="206"/>
      <c r="FS49" s="206"/>
      <c r="FT49" s="206"/>
      <c r="FU49" s="206"/>
      <c r="FV49" s="206"/>
      <c r="FW49" s="206"/>
      <c r="FX49" s="206"/>
      <c r="FY49" s="206"/>
      <c r="FZ49" s="206"/>
      <c r="GA49" s="206"/>
      <c r="GB49" s="206"/>
      <c r="GC49" s="206"/>
      <c r="GD49" s="206"/>
      <c r="GE49" s="206"/>
      <c r="GF49" s="206"/>
      <c r="GG49" s="206"/>
      <c r="GH49" s="206"/>
      <c r="GI49" s="255"/>
      <c r="GJ49" s="205"/>
      <c r="GK49" s="205"/>
      <c r="GL49" s="206"/>
      <c r="GM49" s="207"/>
      <c r="GN49" s="207"/>
      <c r="GO49" s="206"/>
      <c r="GP49" s="206"/>
      <c r="GQ49" s="207"/>
      <c r="GR49" s="207"/>
      <c r="GS49" s="207"/>
      <c r="GT49" s="207"/>
      <c r="GU49" s="207"/>
      <c r="GV49" s="206"/>
      <c r="GW49" s="207"/>
      <c r="GX49" s="207"/>
      <c r="GY49" s="207"/>
      <c r="GZ49" s="207"/>
      <c r="HA49" s="207"/>
      <c r="HB49" s="207"/>
      <c r="HC49" s="207"/>
      <c r="HD49" s="207"/>
      <c r="HE49" s="207"/>
      <c r="HF49" s="207"/>
      <c r="HG49" s="206"/>
      <c r="HH49" s="207"/>
      <c r="HI49" s="206"/>
      <c r="HJ49" s="206"/>
      <c r="HK49" s="206"/>
      <c r="HL49" s="206"/>
      <c r="HM49" s="207"/>
      <c r="HN49" s="206"/>
      <c r="HO49" s="206"/>
      <c r="HP49" s="206"/>
      <c r="HQ49" s="206"/>
      <c r="HR49" s="206"/>
      <c r="HS49" s="206"/>
      <c r="HT49" s="206"/>
      <c r="HU49" s="207"/>
      <c r="HV49" s="206"/>
      <c r="HW49" s="205"/>
      <c r="HX49" s="205"/>
    </row>
    <row r="50" spans="1:232" ht="14.5" x14ac:dyDescent="0.35">
      <c r="A50" s="196">
        <f>ROW()</f>
        <v>50</v>
      </c>
      <c r="B50" s="216" t="s">
        <v>108</v>
      </c>
      <c r="C50" s="205"/>
      <c r="D50" s="206"/>
      <c r="E50" s="206"/>
      <c r="F50" s="232"/>
      <c r="G50" s="232"/>
      <c r="H50" s="232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5"/>
      <c r="AJ50" s="205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5"/>
      <c r="BX50" s="205"/>
      <c r="BY50" s="206"/>
      <c r="BZ50" s="206"/>
      <c r="CA50" s="206"/>
      <c r="CB50" s="206"/>
      <c r="CC50" s="206"/>
      <c r="CD50" s="206"/>
      <c r="CE50" s="206"/>
      <c r="CF50" s="206"/>
      <c r="CG50" s="206"/>
      <c r="CH50" s="206"/>
      <c r="CI50" s="206"/>
      <c r="CJ50" s="206"/>
      <c r="CK50" s="206"/>
      <c r="CL50" s="206"/>
      <c r="CM50" s="206"/>
      <c r="CN50" s="206"/>
      <c r="CO50" s="206"/>
      <c r="CP50" s="206"/>
      <c r="CQ50" s="206"/>
      <c r="CR50" s="206"/>
      <c r="CS50" s="206"/>
      <c r="CT50" s="206"/>
      <c r="CU50" s="206"/>
      <c r="CV50" s="206"/>
      <c r="CW50" s="206"/>
      <c r="CX50" s="206"/>
      <c r="CY50" s="206"/>
      <c r="CZ50" s="206"/>
      <c r="DA50" s="206"/>
      <c r="DB50" s="206"/>
      <c r="DC50" s="206"/>
      <c r="DD50" s="206"/>
      <c r="DE50" s="206"/>
      <c r="DF50" s="206"/>
      <c r="DG50" s="206"/>
      <c r="DH50" s="206"/>
      <c r="DI50" s="206"/>
      <c r="DJ50" s="205"/>
      <c r="DK50" s="205"/>
      <c r="DL50" s="206"/>
      <c r="DM50" s="206"/>
      <c r="DN50" s="206"/>
      <c r="DO50" s="206"/>
      <c r="DP50" s="206"/>
      <c r="DQ50" s="206"/>
      <c r="DR50" s="206"/>
      <c r="DS50" s="206"/>
      <c r="DT50" s="206"/>
      <c r="DU50" s="206"/>
      <c r="DV50" s="206"/>
      <c r="DW50" s="206"/>
      <c r="DX50" s="206"/>
      <c r="DY50" s="206"/>
      <c r="DZ50" s="206"/>
      <c r="EA50" s="206"/>
      <c r="EB50" s="206"/>
      <c r="EC50" s="206"/>
      <c r="ED50" s="206"/>
      <c r="EE50" s="206"/>
      <c r="EF50" s="206"/>
      <c r="EG50" s="206"/>
      <c r="EH50" s="206"/>
      <c r="EI50" s="206"/>
      <c r="EJ50" s="206"/>
      <c r="EK50" s="206"/>
      <c r="EL50" s="206"/>
      <c r="EM50" s="206"/>
      <c r="EN50" s="206"/>
      <c r="EO50" s="206"/>
      <c r="EP50" s="206"/>
      <c r="EQ50" s="206"/>
      <c r="ER50" s="206"/>
      <c r="ES50" s="206"/>
      <c r="ET50" s="206"/>
      <c r="EU50" s="206"/>
      <c r="EV50" s="206"/>
      <c r="EW50" s="205"/>
      <c r="EX50" s="205"/>
      <c r="EY50" s="206"/>
      <c r="EZ50" s="206"/>
      <c r="FA50" s="206"/>
      <c r="FB50" s="206"/>
      <c r="FC50" s="206"/>
      <c r="FD50" s="206"/>
      <c r="FE50" s="206"/>
      <c r="FF50" s="206"/>
      <c r="FG50" s="206"/>
      <c r="FH50" s="206"/>
      <c r="FI50" s="206"/>
      <c r="FJ50" s="206"/>
      <c r="FK50" s="206"/>
      <c r="FL50" s="206"/>
      <c r="FM50" s="206"/>
      <c r="FN50" s="206"/>
      <c r="FO50" s="206"/>
      <c r="FP50" s="206"/>
      <c r="FQ50" s="206"/>
      <c r="FR50" s="206"/>
      <c r="FS50" s="206"/>
      <c r="FT50" s="206"/>
      <c r="FU50" s="206"/>
      <c r="FV50" s="206"/>
      <c r="FW50" s="206"/>
      <c r="FX50" s="206"/>
      <c r="FY50" s="206"/>
      <c r="FZ50" s="206"/>
      <c r="GA50" s="206"/>
      <c r="GB50" s="206"/>
      <c r="GC50" s="206"/>
      <c r="GD50" s="206"/>
      <c r="GE50" s="206"/>
      <c r="GF50" s="206"/>
      <c r="GG50" s="206"/>
      <c r="GH50" s="206"/>
      <c r="GI50" s="255"/>
      <c r="GJ50" s="205"/>
      <c r="GK50" s="205"/>
      <c r="GL50" s="206"/>
      <c r="GM50" s="207"/>
      <c r="GN50" s="207"/>
      <c r="GO50" s="206"/>
      <c r="GP50" s="206"/>
      <c r="GQ50" s="207"/>
      <c r="GR50" s="207"/>
      <c r="GS50" s="207"/>
      <c r="GT50" s="207"/>
      <c r="GU50" s="207"/>
      <c r="GV50" s="206"/>
      <c r="GW50" s="207"/>
      <c r="GX50" s="207"/>
      <c r="GY50" s="207"/>
      <c r="GZ50" s="207"/>
      <c r="HA50" s="207"/>
      <c r="HB50" s="207"/>
      <c r="HC50" s="207"/>
      <c r="HD50" s="207"/>
      <c r="HE50" s="207"/>
      <c r="HF50" s="207"/>
      <c r="HG50" s="206"/>
      <c r="HH50" s="207"/>
      <c r="HI50" s="206"/>
      <c r="HJ50" s="206"/>
      <c r="HK50" s="206"/>
      <c r="HL50" s="206"/>
      <c r="HM50" s="207"/>
      <c r="HN50" s="206"/>
      <c r="HO50" s="206"/>
      <c r="HP50" s="206"/>
      <c r="HQ50" s="206"/>
      <c r="HR50" s="206"/>
      <c r="HS50" s="206"/>
      <c r="HT50" s="206"/>
      <c r="HU50" s="207"/>
      <c r="HV50" s="206"/>
      <c r="HW50" s="205"/>
      <c r="HX50" s="205"/>
    </row>
    <row r="51" spans="1:232" ht="13.5" x14ac:dyDescent="0.35">
      <c r="A51" s="196">
        <f>ROW()</f>
        <v>51</v>
      </c>
      <c r="B51" s="237" t="s">
        <v>68</v>
      </c>
      <c r="C51" s="200">
        <v>4861847833.2406073</v>
      </c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>
        <v>111904956.75545597</v>
      </c>
      <c r="X51" s="199"/>
      <c r="Y51" s="199"/>
      <c r="Z51" s="199"/>
      <c r="AA51" s="199">
        <v>-86720157.344781995</v>
      </c>
      <c r="AB51" s="199"/>
      <c r="AC51" s="199"/>
      <c r="AD51" s="199"/>
      <c r="AE51" s="199"/>
      <c r="AF51" s="199">
        <v>-34154268.573750004</v>
      </c>
      <c r="AG51" s="199"/>
      <c r="AH51" s="199"/>
      <c r="AI51" s="200">
        <f t="shared" ref="AI51:AI56" si="47">SUM(D51:AH51)</f>
        <v>-8969469.1630760282</v>
      </c>
      <c r="AJ51" s="200">
        <f t="shared" ref="AJ51:AJ56" si="48">+AI51+C51</f>
        <v>4852878364.0775309</v>
      </c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238">
        <v>0</v>
      </c>
      <c r="BI51" s="199"/>
      <c r="BJ51" s="199"/>
      <c r="BK51" s="199"/>
      <c r="BL51" s="199">
        <v>-25910756.326629344</v>
      </c>
      <c r="BM51" s="206"/>
      <c r="BN51" s="206">
        <v>201938.05620600007</v>
      </c>
      <c r="BO51" s="206">
        <v>45362554.885974005</v>
      </c>
      <c r="BP51" s="206">
        <v>56057559.789999992</v>
      </c>
      <c r="BQ51" s="206">
        <v>2640.030092</v>
      </c>
      <c r="BR51" s="206">
        <v>22843985.211254001</v>
      </c>
      <c r="BS51" s="199"/>
      <c r="BT51" s="199">
        <v>34154268.573750004</v>
      </c>
      <c r="BU51" s="199"/>
      <c r="BV51" s="199"/>
      <c r="BW51" s="200">
        <f t="shared" ref="BW51:BW56" si="49">SUM(AK51:BV51)</f>
        <v>132712190.22064666</v>
      </c>
      <c r="BX51" s="200">
        <f t="shared" ref="BX51:BX56" si="50">+BW51+AJ51</f>
        <v>4985590554.2981777</v>
      </c>
      <c r="BY51" s="199"/>
      <c r="BZ51" s="199"/>
      <c r="CA51" s="199"/>
      <c r="CB51" s="199"/>
      <c r="CC51" s="199"/>
      <c r="CD51" s="199"/>
      <c r="CE51" s="199"/>
      <c r="CF51" s="199"/>
      <c r="CG51" s="199"/>
      <c r="CH51" s="199"/>
      <c r="CI51" s="199"/>
      <c r="CJ51" s="199"/>
      <c r="CK51" s="199"/>
      <c r="CL51" s="199"/>
      <c r="CM51" s="199"/>
      <c r="CN51" s="199"/>
      <c r="CO51" s="199"/>
      <c r="CP51" s="199"/>
      <c r="CQ51" s="199"/>
      <c r="CR51" s="199"/>
      <c r="CS51" s="199"/>
      <c r="CT51" s="199"/>
      <c r="CU51" s="199"/>
      <c r="CV51" s="199">
        <v>0</v>
      </c>
      <c r="CW51" s="199"/>
      <c r="CX51" s="199"/>
      <c r="CY51" s="199"/>
      <c r="CZ51" s="199">
        <v>-60515170.991022646</v>
      </c>
      <c r="DA51" s="206"/>
      <c r="DB51" s="206">
        <v>1520440.3364520001</v>
      </c>
      <c r="DC51" s="199">
        <v>123742113.26939397</v>
      </c>
      <c r="DD51" s="199">
        <v>120233571.84</v>
      </c>
      <c r="DE51" s="238">
        <v>1256366.2</v>
      </c>
      <c r="DF51" s="238">
        <v>29948655.494736008</v>
      </c>
      <c r="DG51" s="199"/>
      <c r="DH51" s="199"/>
      <c r="DI51" s="199"/>
      <c r="DJ51" s="200">
        <f t="shared" ref="DJ51:DJ56" si="51">SUM(BY51:DI51)</f>
        <v>216185976.14955932</v>
      </c>
      <c r="DK51" s="200">
        <f t="shared" ref="DK51:DK56" si="52">+DJ51+BX51</f>
        <v>5201776530.4477367</v>
      </c>
      <c r="DL51" s="199"/>
      <c r="DM51" s="199"/>
      <c r="DN51" s="199"/>
      <c r="DO51" s="199"/>
      <c r="DP51" s="199"/>
      <c r="DQ51" s="199"/>
      <c r="DR51" s="199"/>
      <c r="DS51" s="199"/>
      <c r="DT51" s="199"/>
      <c r="DU51" s="199"/>
      <c r="DV51" s="199"/>
      <c r="DW51" s="199"/>
      <c r="DX51" s="199"/>
      <c r="DY51" s="199"/>
      <c r="DZ51" s="199"/>
      <c r="EA51" s="199"/>
      <c r="EB51" s="199"/>
      <c r="EC51" s="199"/>
      <c r="ED51" s="199"/>
      <c r="EE51" s="199"/>
      <c r="EF51" s="199"/>
      <c r="EG51" s="199"/>
      <c r="EH51" s="199">
        <v>0</v>
      </c>
      <c r="EI51" s="199"/>
      <c r="EJ51" s="199"/>
      <c r="EK51" s="199"/>
      <c r="EL51" s="199">
        <v>0</v>
      </c>
      <c r="EM51" s="206">
        <v>-35231708.692713663</v>
      </c>
      <c r="EN51" s="206"/>
      <c r="EO51" s="206">
        <v>1405861.9709619989</v>
      </c>
      <c r="EP51" s="199">
        <v>58558976.493400037</v>
      </c>
      <c r="EQ51" s="199">
        <v>6769603.1400000453</v>
      </c>
      <c r="ER51" s="199">
        <v>0</v>
      </c>
      <c r="ES51" s="199">
        <v>18365621.695231996</v>
      </c>
      <c r="ET51" s="199"/>
      <c r="EU51" s="199"/>
      <c r="EV51" s="199"/>
      <c r="EW51" s="200">
        <f t="shared" ref="EW51:EW56" si="53">SUM(DL51:EV51)</f>
        <v>49868354.606880412</v>
      </c>
      <c r="EX51" s="200">
        <f t="shared" ref="EX51:EX56" si="54">+EW51+DK51</f>
        <v>5251644885.0546169</v>
      </c>
      <c r="EY51" s="199"/>
      <c r="EZ51" s="199"/>
      <c r="FA51" s="199"/>
      <c r="FB51" s="199"/>
      <c r="FC51" s="199"/>
      <c r="FD51" s="199"/>
      <c r="FE51" s="199"/>
      <c r="FF51" s="199"/>
      <c r="FG51" s="199"/>
      <c r="FH51" s="199"/>
      <c r="FI51" s="199"/>
      <c r="FJ51" s="199"/>
      <c r="FK51" s="199"/>
      <c r="FL51" s="199"/>
      <c r="FM51" s="199"/>
      <c r="FN51" s="199"/>
      <c r="FO51" s="199"/>
      <c r="FP51" s="199"/>
      <c r="FQ51" s="199"/>
      <c r="FR51" s="199"/>
      <c r="FS51" s="199"/>
      <c r="FT51" s="199"/>
      <c r="FU51" s="206">
        <v>0</v>
      </c>
      <c r="FV51" s="199"/>
      <c r="FW51" s="199"/>
      <c r="FX51" s="206"/>
      <c r="FY51" s="199"/>
      <c r="FZ51" s="206">
        <v>-35435775.585037157</v>
      </c>
      <c r="GA51" s="206"/>
      <c r="GB51" s="206">
        <v>3310956.6510520019</v>
      </c>
      <c r="GC51" s="209">
        <v>213051242.67723995</v>
      </c>
      <c r="GD51" s="209">
        <v>85663988.109999955</v>
      </c>
      <c r="GE51" s="206">
        <v>2055930.3467040004</v>
      </c>
      <c r="GF51" s="209">
        <v>48559199.787118033</v>
      </c>
      <c r="GG51" s="199"/>
      <c r="GH51" s="199"/>
      <c r="GI51" s="254"/>
      <c r="GJ51" s="200">
        <f t="shared" ref="GJ51:GJ56" si="55">SUM(EY51:GI51)</f>
        <v>317205541.98707676</v>
      </c>
      <c r="GK51" s="200">
        <f t="shared" ref="GK51:GK56" si="56">+GJ51+EX51</f>
        <v>5568850427.0416937</v>
      </c>
      <c r="GL51" s="199"/>
      <c r="GM51" s="217"/>
      <c r="GN51" s="217"/>
      <c r="GO51" s="199"/>
      <c r="GP51" s="199"/>
      <c r="GQ51" s="217"/>
      <c r="GR51" s="217"/>
      <c r="GS51" s="217"/>
      <c r="GT51" s="217"/>
      <c r="GU51" s="217"/>
      <c r="GV51" s="199"/>
      <c r="GW51" s="217"/>
      <c r="GX51" s="217"/>
      <c r="GY51" s="217"/>
      <c r="GZ51" s="217"/>
      <c r="HA51" s="217"/>
      <c r="HB51" s="217"/>
      <c r="HC51" s="217"/>
      <c r="HD51" s="217"/>
      <c r="HE51" s="217"/>
      <c r="HF51" s="217"/>
      <c r="HG51" s="199"/>
      <c r="HH51" s="217"/>
      <c r="HI51" s="199"/>
      <c r="HJ51" s="199"/>
      <c r="HK51" s="199"/>
      <c r="HL51" s="199"/>
      <c r="HM51" s="217"/>
      <c r="HN51" s="206"/>
      <c r="HO51" s="206"/>
      <c r="HP51" s="206"/>
      <c r="HQ51" s="206"/>
      <c r="HR51" s="206"/>
      <c r="HS51" s="206"/>
      <c r="HT51" s="199"/>
      <c r="HU51" s="217"/>
      <c r="HV51" s="199"/>
      <c r="HW51" s="200"/>
      <c r="HX51" s="200"/>
    </row>
    <row r="52" spans="1:232" ht="13.5" x14ac:dyDescent="0.35">
      <c r="A52" s="196">
        <f>ROW()</f>
        <v>52</v>
      </c>
      <c r="B52" s="237" t="s">
        <v>109</v>
      </c>
      <c r="C52" s="205">
        <v>-1869688452.7552438</v>
      </c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>
        <v>-57613582.55076623</v>
      </c>
      <c r="W52" s="221">
        <v>265949.98517497181</v>
      </c>
      <c r="X52" s="221"/>
      <c r="Y52" s="221"/>
      <c r="Z52" s="221"/>
      <c r="AA52" s="221">
        <v>15342127.552680001</v>
      </c>
      <c r="AB52" s="221"/>
      <c r="AC52" s="221"/>
      <c r="AD52" s="221"/>
      <c r="AE52" s="199"/>
      <c r="AF52" s="199">
        <v>3153362.7571665612</v>
      </c>
      <c r="AG52" s="221"/>
      <c r="AH52" s="199"/>
      <c r="AI52" s="205">
        <f t="shared" si="47"/>
        <v>-38852142.255744696</v>
      </c>
      <c r="AJ52" s="205">
        <f t="shared" si="48"/>
        <v>-1908540595.0109885</v>
      </c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9">
        <v>0</v>
      </c>
      <c r="BI52" s="206"/>
      <c r="BJ52" s="206"/>
      <c r="BK52" s="206">
        <v>0</v>
      </c>
      <c r="BL52" s="206">
        <v>25910756.326629344</v>
      </c>
      <c r="BM52" s="206">
        <v>-89435458.207071066</v>
      </c>
      <c r="BN52" s="206"/>
      <c r="BO52" s="206">
        <v>-374159.217206</v>
      </c>
      <c r="BP52" s="206">
        <v>-389990.21</v>
      </c>
      <c r="BQ52" s="206">
        <v>-26.539406</v>
      </c>
      <c r="BR52" s="206">
        <v>-499023.91451400006</v>
      </c>
      <c r="BS52" s="199"/>
      <c r="BT52" s="199">
        <v>-3153362.7571665612</v>
      </c>
      <c r="BU52" s="206"/>
      <c r="BV52" s="206"/>
      <c r="BW52" s="205">
        <f t="shared" si="49"/>
        <v>-67941264.518734291</v>
      </c>
      <c r="BX52" s="205">
        <f t="shared" si="50"/>
        <v>-1976481859.5297227</v>
      </c>
      <c r="BY52" s="206"/>
      <c r="BZ52" s="206"/>
      <c r="CA52" s="206"/>
      <c r="CB52" s="206"/>
      <c r="CC52" s="206"/>
      <c r="CD52" s="206"/>
      <c r="CE52" s="206"/>
      <c r="CF52" s="206"/>
      <c r="CG52" s="206"/>
      <c r="CH52" s="206"/>
      <c r="CI52" s="206"/>
      <c r="CJ52" s="206"/>
      <c r="CK52" s="206"/>
      <c r="CL52" s="206"/>
      <c r="CM52" s="206"/>
      <c r="CN52" s="206"/>
      <c r="CO52" s="206"/>
      <c r="CP52" s="206"/>
      <c r="CQ52" s="206"/>
      <c r="CR52" s="206"/>
      <c r="CS52" s="206"/>
      <c r="CT52" s="206"/>
      <c r="CU52" s="206"/>
      <c r="CV52" s="206">
        <v>0</v>
      </c>
      <c r="CW52" s="206"/>
      <c r="CX52" s="206"/>
      <c r="CY52" s="206">
        <v>0</v>
      </c>
      <c r="CZ52" s="206">
        <v>60515170.991022646</v>
      </c>
      <c r="DA52" s="206">
        <v>-166952720.7201705</v>
      </c>
      <c r="DB52" s="206"/>
      <c r="DC52" s="206">
        <v>-5475291.261065999</v>
      </c>
      <c r="DD52" s="206">
        <v>-2985445.16</v>
      </c>
      <c r="DE52" s="209">
        <v>-16207.298000000001</v>
      </c>
      <c r="DF52" s="209">
        <v>-4038895.7333140005</v>
      </c>
      <c r="DG52" s="206"/>
      <c r="DH52" s="206"/>
      <c r="DI52" s="206"/>
      <c r="DJ52" s="205">
        <f t="shared" si="51"/>
        <v>-118953389.18152785</v>
      </c>
      <c r="DK52" s="205">
        <f t="shared" si="52"/>
        <v>-2095435248.7112505</v>
      </c>
      <c r="DL52" s="206"/>
      <c r="DM52" s="206"/>
      <c r="DN52" s="206"/>
      <c r="DO52" s="206"/>
      <c r="DP52" s="206"/>
      <c r="DQ52" s="206"/>
      <c r="DR52" s="206"/>
      <c r="DS52" s="206"/>
      <c r="DT52" s="206"/>
      <c r="DU52" s="206"/>
      <c r="DV52" s="206"/>
      <c r="DW52" s="206"/>
      <c r="DX52" s="206"/>
      <c r="DY52" s="206"/>
      <c r="DZ52" s="206"/>
      <c r="EA52" s="206"/>
      <c r="EB52" s="206"/>
      <c r="EC52" s="206"/>
      <c r="ED52" s="206"/>
      <c r="EE52" s="206"/>
      <c r="EF52" s="206"/>
      <c r="EG52" s="206"/>
      <c r="EH52" s="206">
        <v>-116672.31917373091</v>
      </c>
      <c r="EI52" s="206"/>
      <c r="EJ52" s="206"/>
      <c r="EK52" s="206"/>
      <c r="EM52" s="206">
        <v>35231708.692713663</v>
      </c>
      <c r="EN52" s="206">
        <v>-88688573.84867382</v>
      </c>
      <c r="EO52" s="206"/>
      <c r="EP52" s="206">
        <v>-5363566.8434800012</v>
      </c>
      <c r="EQ52" s="206">
        <v>-2670529.3100000005</v>
      </c>
      <c r="ER52" s="206">
        <v>-16415.765594000004</v>
      </c>
      <c r="ES52" s="206">
        <v>-3835227.017190001</v>
      </c>
      <c r="ET52" s="199"/>
      <c r="EU52" s="206"/>
      <c r="EV52" s="206"/>
      <c r="EW52" s="205">
        <f t="shared" si="53"/>
        <v>-65459276.411397889</v>
      </c>
      <c r="EX52" s="205">
        <f t="shared" si="54"/>
        <v>-2160894525.1226482</v>
      </c>
      <c r="EY52" s="206"/>
      <c r="EZ52" s="206"/>
      <c r="FA52" s="206"/>
      <c r="FB52" s="206"/>
      <c r="FC52" s="206"/>
      <c r="FD52" s="206"/>
      <c r="FE52" s="206"/>
      <c r="FF52" s="206"/>
      <c r="FG52" s="206"/>
      <c r="FH52" s="206"/>
      <c r="FI52" s="206"/>
      <c r="FJ52" s="206"/>
      <c r="FK52" s="206"/>
      <c r="FL52" s="206"/>
      <c r="FM52" s="206"/>
      <c r="FN52" s="206"/>
      <c r="FO52" s="206"/>
      <c r="FP52" s="206"/>
      <c r="FQ52" s="206"/>
      <c r="FR52" s="206"/>
      <c r="FS52" s="206"/>
      <c r="FT52" s="206"/>
      <c r="FU52" s="206">
        <v>-37288851.254933633</v>
      </c>
      <c r="FV52" s="206"/>
      <c r="FW52" s="206"/>
      <c r="FX52" s="206"/>
      <c r="FZ52" s="206">
        <v>35435775.585037157</v>
      </c>
      <c r="GA52" s="206">
        <v>-170073353.20089722</v>
      </c>
      <c r="GB52" s="206"/>
      <c r="GC52" s="209">
        <v>-17623022.341481999</v>
      </c>
      <c r="GD52" s="209">
        <v>-6240113.0900000026</v>
      </c>
      <c r="GE52" s="209">
        <v>-91314.959447999994</v>
      </c>
      <c r="GF52" s="209">
        <v>-11347700.180598</v>
      </c>
      <c r="GG52" s="206"/>
      <c r="GH52" s="206"/>
      <c r="GI52" s="255"/>
      <c r="GJ52" s="205">
        <f t="shared" si="55"/>
        <v>-207228579.44232169</v>
      </c>
      <c r="GK52" s="205">
        <f t="shared" si="56"/>
        <v>-2368123104.56497</v>
      </c>
      <c r="GL52" s="206"/>
      <c r="GM52" s="207"/>
      <c r="GN52" s="207"/>
      <c r="GO52" s="206"/>
      <c r="GP52" s="206"/>
      <c r="GQ52" s="207"/>
      <c r="GR52" s="207"/>
      <c r="GS52" s="207"/>
      <c r="GT52" s="207"/>
      <c r="GU52" s="207"/>
      <c r="GV52" s="206"/>
      <c r="GW52" s="207"/>
      <c r="GX52" s="207"/>
      <c r="GY52" s="207"/>
      <c r="GZ52" s="207"/>
      <c r="HA52" s="207"/>
      <c r="HB52" s="207"/>
      <c r="HC52" s="207"/>
      <c r="HD52" s="207"/>
      <c r="HE52" s="207"/>
      <c r="HF52" s="207"/>
      <c r="HG52" s="206"/>
      <c r="HH52" s="207"/>
      <c r="HI52" s="206"/>
      <c r="HJ52" s="206"/>
      <c r="HK52" s="206"/>
      <c r="HL52" s="206"/>
      <c r="HM52" s="207"/>
      <c r="HN52" s="206"/>
      <c r="HO52" s="206"/>
      <c r="HP52" s="206"/>
      <c r="HQ52" s="206"/>
      <c r="HR52" s="206"/>
      <c r="HS52" s="206"/>
      <c r="HT52" s="206"/>
      <c r="HU52" s="207"/>
      <c r="HV52" s="206"/>
      <c r="HW52" s="205"/>
      <c r="HX52" s="205"/>
    </row>
    <row r="53" spans="1:232" ht="13.5" x14ac:dyDescent="0.35">
      <c r="A53" s="196">
        <f>ROW()</f>
        <v>53</v>
      </c>
      <c r="B53" s="239" t="s">
        <v>110</v>
      </c>
      <c r="C53" s="205">
        <v>15021855.649541667</v>
      </c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>
        <v>-771864.64954166673</v>
      </c>
      <c r="W53" s="221"/>
      <c r="X53" s="221"/>
      <c r="Y53" s="221"/>
      <c r="Z53" s="221"/>
      <c r="AA53" s="221"/>
      <c r="AB53" s="221"/>
      <c r="AC53" s="221"/>
      <c r="AD53" s="221"/>
      <c r="AE53" s="199"/>
      <c r="AF53" s="199"/>
      <c r="AG53" s="221">
        <v>0</v>
      </c>
      <c r="AH53" s="199"/>
      <c r="AI53" s="205">
        <f t="shared" si="47"/>
        <v>-771864.64954166673</v>
      </c>
      <c r="AJ53" s="205">
        <f t="shared" si="48"/>
        <v>14249991</v>
      </c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>
        <v>3883663.7685463578</v>
      </c>
      <c r="BJ53" s="206"/>
      <c r="BK53" s="209">
        <v>0</v>
      </c>
      <c r="BL53" s="206"/>
      <c r="BM53" s="206"/>
      <c r="BN53" s="206"/>
      <c r="BO53" s="206"/>
      <c r="BP53" s="206"/>
      <c r="BQ53" s="206"/>
      <c r="BR53" s="206"/>
      <c r="BS53" s="199"/>
      <c r="BT53" s="199"/>
      <c r="BU53" s="206">
        <v>-2345227.6745630186</v>
      </c>
      <c r="BV53" s="206"/>
      <c r="BW53" s="205">
        <f t="shared" si="49"/>
        <v>1538436.0939833391</v>
      </c>
      <c r="BX53" s="205">
        <f t="shared" si="50"/>
        <v>15788427.093983339</v>
      </c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>
        <v>4420425.2748437403</v>
      </c>
      <c r="CX53" s="206"/>
      <c r="CY53" s="209">
        <v>0</v>
      </c>
      <c r="CZ53" s="206"/>
      <c r="DA53" s="206"/>
      <c r="DB53" s="206"/>
      <c r="DC53" s="206"/>
      <c r="DD53" s="206"/>
      <c r="DE53" s="206"/>
      <c r="DF53" s="206"/>
      <c r="DG53" s="206"/>
      <c r="DH53" s="206">
        <v>-4565942.8723307364</v>
      </c>
      <c r="DI53" s="206"/>
      <c r="DJ53" s="205">
        <f t="shared" si="51"/>
        <v>-145517.59748699609</v>
      </c>
      <c r="DK53" s="205">
        <f t="shared" si="52"/>
        <v>15642909.496496342</v>
      </c>
      <c r="DL53" s="206"/>
      <c r="DM53" s="206"/>
      <c r="DN53" s="206"/>
      <c r="DO53" s="206"/>
      <c r="DP53" s="206"/>
      <c r="DQ53" s="206"/>
      <c r="DR53" s="206"/>
      <c r="DS53" s="206"/>
      <c r="DT53" s="206"/>
      <c r="DU53" s="206"/>
      <c r="DV53" s="206"/>
      <c r="DW53" s="206"/>
      <c r="DX53" s="206"/>
      <c r="DY53" s="206"/>
      <c r="DZ53" s="206"/>
      <c r="EA53" s="206"/>
      <c r="EB53" s="206"/>
      <c r="EC53" s="206"/>
      <c r="ED53" s="206"/>
      <c r="EE53" s="206"/>
      <c r="EF53" s="206"/>
      <c r="EG53" s="206"/>
      <c r="EH53" s="206">
        <v>1541596.4406004946</v>
      </c>
      <c r="EI53" s="206">
        <v>-15795209.973174002</v>
      </c>
      <c r="EJ53" s="206">
        <v>-19245.463782359613</v>
      </c>
      <c r="EK53" s="206"/>
      <c r="EL53" s="206">
        <v>0</v>
      </c>
      <c r="EM53" s="206"/>
      <c r="EN53" s="206"/>
      <c r="EO53" s="206"/>
      <c r="EP53" s="206"/>
      <c r="EQ53" s="206"/>
      <c r="ER53" s="206"/>
      <c r="ES53" s="206"/>
      <c r="ET53" s="199">
        <v>1341423.4997781257</v>
      </c>
      <c r="EU53" s="206">
        <v>-2120340.3538618009</v>
      </c>
      <c r="EV53" s="209">
        <v>0</v>
      </c>
      <c r="EW53" s="205">
        <f t="shared" si="53"/>
        <v>-15051775.850439543</v>
      </c>
      <c r="EX53" s="205">
        <f t="shared" si="54"/>
        <v>591133.64605679922</v>
      </c>
      <c r="EY53" s="206"/>
      <c r="EZ53" s="206"/>
      <c r="FA53" s="206"/>
      <c r="FB53" s="206"/>
      <c r="FC53" s="206"/>
      <c r="FD53" s="206"/>
      <c r="FE53" s="206"/>
      <c r="FF53" s="206"/>
      <c r="FG53" s="206"/>
      <c r="FH53" s="206"/>
      <c r="FI53" s="206"/>
      <c r="FJ53" s="206"/>
      <c r="FK53" s="206"/>
      <c r="FL53" s="206"/>
      <c r="FM53" s="206"/>
      <c r="FN53" s="206"/>
      <c r="FO53" s="206"/>
      <c r="FP53" s="206"/>
      <c r="FQ53" s="206"/>
      <c r="FR53" s="206"/>
      <c r="FS53" s="206"/>
      <c r="FT53" s="206"/>
      <c r="FU53" s="206">
        <v>34527890.152863786</v>
      </c>
      <c r="FV53" s="209">
        <v>-57316390.590584017</v>
      </c>
      <c r="FW53" s="206">
        <v>-4465031.0664051175</v>
      </c>
      <c r="FX53" s="206"/>
      <c r="FY53" s="209">
        <v>0</v>
      </c>
      <c r="FZ53" s="206"/>
      <c r="GA53" s="206"/>
      <c r="GB53" s="206"/>
      <c r="GC53" s="206"/>
      <c r="GD53" s="206"/>
      <c r="GE53" s="206"/>
      <c r="GF53" s="206"/>
      <c r="GG53" s="206">
        <v>-536569.39991124999</v>
      </c>
      <c r="GH53" s="206">
        <v>-1404506.5901607187</v>
      </c>
      <c r="GI53" s="255">
        <v>0</v>
      </c>
      <c r="GJ53" s="205">
        <f t="shared" si="55"/>
        <v>-29194607.49419732</v>
      </c>
      <c r="GK53" s="205">
        <f t="shared" si="56"/>
        <v>-28603473.848140523</v>
      </c>
      <c r="GL53" s="206"/>
      <c r="GM53" s="207"/>
      <c r="GN53" s="207"/>
      <c r="GO53" s="206"/>
      <c r="GP53" s="206"/>
      <c r="GQ53" s="207"/>
      <c r="GR53" s="207"/>
      <c r="GS53" s="207"/>
      <c r="GT53" s="207"/>
      <c r="GU53" s="207"/>
      <c r="GV53" s="206"/>
      <c r="GW53" s="207"/>
      <c r="GX53" s="207"/>
      <c r="GY53" s="207"/>
      <c r="GZ53" s="207"/>
      <c r="HA53" s="207"/>
      <c r="HB53" s="207"/>
      <c r="HC53" s="207"/>
      <c r="HD53" s="207"/>
      <c r="HE53" s="207"/>
      <c r="HF53" s="207"/>
      <c r="HG53" s="206"/>
      <c r="HH53" s="207"/>
      <c r="HI53" s="206"/>
      <c r="HJ53" s="206"/>
      <c r="HK53" s="206"/>
      <c r="HL53" s="206"/>
      <c r="HM53" s="207"/>
      <c r="HN53" s="206"/>
      <c r="HO53" s="206"/>
      <c r="HP53" s="206"/>
      <c r="HQ53" s="206"/>
      <c r="HR53" s="206"/>
      <c r="HS53" s="206"/>
      <c r="HT53" s="206"/>
      <c r="HU53" s="207"/>
      <c r="HV53" s="206"/>
      <c r="HW53" s="205"/>
      <c r="HX53" s="205"/>
    </row>
    <row r="54" spans="1:232" ht="13.5" x14ac:dyDescent="0.35">
      <c r="A54" s="196">
        <f>ROW()</f>
        <v>54</v>
      </c>
      <c r="B54" s="239" t="s">
        <v>111</v>
      </c>
      <c r="C54" s="205">
        <v>-608829404.79057872</v>
      </c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>
        <v>4852976.0289326906</v>
      </c>
      <c r="W54" s="221">
        <v>-55849.496886744077</v>
      </c>
      <c r="X54" s="222"/>
      <c r="Y54" s="222"/>
      <c r="Z54" s="222"/>
      <c r="AA54" s="222">
        <v>5800386.2825299948</v>
      </c>
      <c r="AB54" s="222"/>
      <c r="AC54" s="222"/>
      <c r="AD54" s="222"/>
      <c r="AE54" s="199"/>
      <c r="AF54" s="199">
        <v>7230894.0000000037</v>
      </c>
      <c r="AG54" s="221">
        <v>0</v>
      </c>
      <c r="AH54" s="199"/>
      <c r="AI54" s="205">
        <f t="shared" si="47"/>
        <v>17828406.814575944</v>
      </c>
      <c r="AJ54" s="205">
        <f t="shared" si="48"/>
        <v>-591000997.97600281</v>
      </c>
      <c r="AK54" s="206"/>
      <c r="AL54" s="206"/>
      <c r="AM54" s="206"/>
      <c r="AN54" s="206">
        <v>4356717.7706340253</v>
      </c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9">
        <v>0</v>
      </c>
      <c r="BI54" s="206">
        <v>-653391.38767293852</v>
      </c>
      <c r="BJ54" s="206"/>
      <c r="BK54" s="209">
        <v>0</v>
      </c>
      <c r="BL54" s="206"/>
      <c r="BM54" s="206">
        <v>-4652744.2572299242</v>
      </c>
      <c r="BN54" s="206">
        <v>0</v>
      </c>
      <c r="BO54" s="206">
        <v>-312831.55005800002</v>
      </c>
      <c r="BP54" s="206">
        <v>-388784.00999999995</v>
      </c>
      <c r="BQ54" s="206">
        <v>-15.995314</v>
      </c>
      <c r="BR54" s="206">
        <v>-219980.35506999999</v>
      </c>
      <c r="BS54" s="206"/>
      <c r="BT54" s="206">
        <v>-7230894.0000000037</v>
      </c>
      <c r="BU54" s="206">
        <v>492497.81305823382</v>
      </c>
      <c r="BV54" s="206"/>
      <c r="BW54" s="205">
        <f t="shared" si="49"/>
        <v>-8609425.9716526084</v>
      </c>
      <c r="BX54" s="205">
        <f t="shared" si="50"/>
        <v>-599610423.94765544</v>
      </c>
      <c r="BY54" s="206"/>
      <c r="BZ54" s="206"/>
      <c r="CA54" s="206"/>
      <c r="CB54" s="206">
        <v>5370042.7846080065</v>
      </c>
      <c r="CC54" s="206"/>
      <c r="CD54" s="206"/>
      <c r="CE54" s="206"/>
      <c r="CF54" s="206"/>
      <c r="CG54" s="206"/>
      <c r="CH54" s="206"/>
      <c r="CI54" s="206"/>
      <c r="CJ54" s="206"/>
      <c r="CK54" s="206"/>
      <c r="CL54" s="206"/>
      <c r="CM54" s="206"/>
      <c r="CN54" s="206"/>
      <c r="CO54" s="206"/>
      <c r="CP54" s="206"/>
      <c r="CQ54" s="206"/>
      <c r="CR54" s="206"/>
      <c r="CS54" s="206"/>
      <c r="CT54" s="206"/>
      <c r="CU54" s="206"/>
      <c r="CV54" s="206">
        <v>0</v>
      </c>
      <c r="CW54" s="206">
        <v>-928289.30771718512</v>
      </c>
      <c r="CX54" s="206"/>
      <c r="CY54" s="209">
        <v>0</v>
      </c>
      <c r="CZ54" s="206"/>
      <c r="DA54" s="206">
        <v>1622280.3348976374</v>
      </c>
      <c r="DB54" s="206">
        <v>0</v>
      </c>
      <c r="DC54" s="206">
        <v>-1521122.0332879999</v>
      </c>
      <c r="DD54" s="206">
        <v>-1214305.1100000001</v>
      </c>
      <c r="DE54" s="209">
        <v>-6532.3204640000004</v>
      </c>
      <c r="DF54" s="209">
        <v>-655943.81226599985</v>
      </c>
      <c r="DG54" s="206"/>
      <c r="DH54" s="206">
        <v>958848.00318945479</v>
      </c>
      <c r="DI54" s="206"/>
      <c r="DJ54" s="205">
        <f t="shared" si="51"/>
        <v>3624978.538959913</v>
      </c>
      <c r="DK54" s="205">
        <f t="shared" si="52"/>
        <v>-595985445.40869558</v>
      </c>
      <c r="DL54" s="206"/>
      <c r="DM54" s="206"/>
      <c r="DN54" s="206"/>
      <c r="DO54" s="206">
        <v>3098447.5482264757</v>
      </c>
      <c r="DP54" s="206"/>
      <c r="DQ54" s="206"/>
      <c r="DR54" s="206"/>
      <c r="DS54" s="206"/>
      <c r="DT54" s="206"/>
      <c r="DU54" s="206"/>
      <c r="DV54" s="206"/>
      <c r="DW54" s="206"/>
      <c r="DX54" s="206"/>
      <c r="DY54" s="206"/>
      <c r="DZ54" s="206"/>
      <c r="EA54" s="206"/>
      <c r="EB54" s="206"/>
      <c r="EC54" s="206"/>
      <c r="ED54" s="206"/>
      <c r="EE54" s="206"/>
      <c r="EF54" s="206"/>
      <c r="EG54" s="206"/>
      <c r="EH54" s="206">
        <v>-323735.25252610387</v>
      </c>
      <c r="EI54" s="206">
        <v>1913185.0097620003</v>
      </c>
      <c r="EJ54" s="206">
        <v>4041.5473942961544</v>
      </c>
      <c r="EK54" s="206"/>
      <c r="EL54" s="206">
        <v>0</v>
      </c>
      <c r="EM54" s="206"/>
      <c r="EN54" s="206">
        <v>4089717.1141283512</v>
      </c>
      <c r="EO54" s="206">
        <v>0</v>
      </c>
      <c r="EP54" s="206">
        <v>-2731368.5525700003</v>
      </c>
      <c r="EQ54" s="206">
        <v>-748742.11999999965</v>
      </c>
      <c r="ER54" s="206">
        <v>-5647.1726159999998</v>
      </c>
      <c r="ES54" s="206">
        <v>-624553.78620600025</v>
      </c>
      <c r="ET54" s="206">
        <v>-281698.93495340605</v>
      </c>
      <c r="EU54" s="206">
        <v>445271.47431097832</v>
      </c>
      <c r="EV54" s="209">
        <v>0</v>
      </c>
      <c r="EW54" s="205">
        <f t="shared" si="53"/>
        <v>4834916.8749505905</v>
      </c>
      <c r="EX54" s="205">
        <f t="shared" si="54"/>
        <v>-591150528.53374493</v>
      </c>
      <c r="EY54" s="206"/>
      <c r="EZ54" s="206"/>
      <c r="FA54" s="206"/>
      <c r="FB54" s="206">
        <v>6797605.0150674582</v>
      </c>
      <c r="FC54" s="206"/>
      <c r="FD54" s="206"/>
      <c r="FE54" s="206"/>
      <c r="FF54" s="206"/>
      <c r="FG54" s="206"/>
      <c r="FH54" s="206"/>
      <c r="FI54" s="206"/>
      <c r="FJ54" s="206"/>
      <c r="FK54" s="206"/>
      <c r="FL54" s="206"/>
      <c r="FM54" s="206"/>
      <c r="FN54" s="206"/>
      <c r="FO54" s="206"/>
      <c r="FP54" s="206"/>
      <c r="FQ54" s="206"/>
      <c r="FR54" s="206"/>
      <c r="FS54" s="206"/>
      <c r="FT54" s="206"/>
      <c r="FU54" s="206">
        <v>-7250856.9321013987</v>
      </c>
      <c r="FV54" s="209">
        <v>3460759.9553839993</v>
      </c>
      <c r="FW54" s="206">
        <v>937656.52394507395</v>
      </c>
      <c r="FX54" s="206"/>
      <c r="FY54" s="209">
        <v>0</v>
      </c>
      <c r="FZ54" s="206"/>
      <c r="GA54" s="206">
        <v>10863836.998615265</v>
      </c>
      <c r="GB54" s="206">
        <v>0</v>
      </c>
      <c r="GC54" s="209">
        <v>-6323753.419065997</v>
      </c>
      <c r="GD54" s="209">
        <v>-1965130.8000000003</v>
      </c>
      <c r="GE54" s="209">
        <v>-74494.367795999991</v>
      </c>
      <c r="GF54" s="209">
        <v>-1527584.2676960002</v>
      </c>
      <c r="GG54" s="206">
        <v>112679.57398136266</v>
      </c>
      <c r="GH54" s="206">
        <v>294946.38393374992</v>
      </c>
      <c r="GI54" s="255">
        <v>0</v>
      </c>
      <c r="GJ54" s="205">
        <f t="shared" si="55"/>
        <v>5325664.664267512</v>
      </c>
      <c r="GK54" s="205">
        <f t="shared" si="56"/>
        <v>-585824863.86947739</v>
      </c>
      <c r="GL54" s="206"/>
      <c r="GM54" s="207"/>
      <c r="GN54" s="207"/>
      <c r="GO54" s="206"/>
      <c r="GP54" s="206"/>
      <c r="GQ54" s="207"/>
      <c r="GR54" s="207"/>
      <c r="GS54" s="207"/>
      <c r="GT54" s="207"/>
      <c r="GU54" s="207"/>
      <c r="GV54" s="206"/>
      <c r="GW54" s="207"/>
      <c r="GX54" s="207"/>
      <c r="GY54" s="207"/>
      <c r="GZ54" s="207"/>
      <c r="HA54" s="207"/>
      <c r="HB54" s="207"/>
      <c r="HC54" s="207"/>
      <c r="HD54" s="207"/>
      <c r="HE54" s="207"/>
      <c r="HF54" s="207"/>
      <c r="HG54" s="206"/>
      <c r="HH54" s="207"/>
      <c r="HI54" s="206"/>
      <c r="HJ54" s="206"/>
      <c r="HK54" s="206"/>
      <c r="HL54" s="206"/>
      <c r="HM54" s="207"/>
      <c r="HN54" s="206"/>
      <c r="HO54" s="206"/>
      <c r="HP54" s="206"/>
      <c r="HQ54" s="206"/>
      <c r="HR54" s="206"/>
      <c r="HS54" s="206"/>
      <c r="HT54" s="206"/>
      <c r="HU54" s="207"/>
      <c r="HV54" s="206"/>
      <c r="HW54" s="205"/>
      <c r="HX54" s="205"/>
    </row>
    <row r="55" spans="1:232" ht="13.5" x14ac:dyDescent="0.35">
      <c r="A55" s="196">
        <f>ROW()</f>
        <v>55</v>
      </c>
      <c r="B55" s="239" t="s">
        <v>112</v>
      </c>
      <c r="C55" s="205">
        <v>85966020.126853734</v>
      </c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>
        <v>5087708.5119560659</v>
      </c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40">
        <f t="shared" si="47"/>
        <v>5087708.5119560659</v>
      </c>
      <c r="AJ55" s="205">
        <f t="shared" si="48"/>
        <v>91053728.6388098</v>
      </c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6"/>
      <c r="BS55" s="206"/>
      <c r="BT55" s="206"/>
      <c r="BU55" s="206"/>
      <c r="BV55" s="206"/>
      <c r="BW55" s="205">
        <f t="shared" si="49"/>
        <v>0</v>
      </c>
      <c r="BX55" s="205">
        <f t="shared" si="50"/>
        <v>91053728.6388098</v>
      </c>
      <c r="BY55" s="206"/>
      <c r="BZ55" s="206"/>
      <c r="CA55" s="206"/>
      <c r="CB55" s="206"/>
      <c r="CC55" s="206"/>
      <c r="CD55" s="206"/>
      <c r="CE55" s="206"/>
      <c r="CF55" s="206"/>
      <c r="CG55" s="206"/>
      <c r="CH55" s="206"/>
      <c r="CI55" s="206"/>
      <c r="CJ55" s="206"/>
      <c r="CK55" s="206"/>
      <c r="CL55" s="206"/>
      <c r="CM55" s="206"/>
      <c r="CN55" s="206"/>
      <c r="CO55" s="206"/>
      <c r="CP55" s="206"/>
      <c r="CQ55" s="206"/>
      <c r="CR55" s="206"/>
      <c r="CS55" s="206"/>
      <c r="CT55" s="206"/>
      <c r="CU55" s="206"/>
      <c r="CV55" s="206"/>
      <c r="CW55" s="206"/>
      <c r="CX55" s="206"/>
      <c r="CY55" s="206"/>
      <c r="CZ55" s="206"/>
      <c r="DA55" s="206"/>
      <c r="DB55" s="206"/>
      <c r="DC55" s="206"/>
      <c r="DD55" s="206"/>
      <c r="DE55" s="206"/>
      <c r="DF55" s="206"/>
      <c r="DG55" s="206"/>
      <c r="DH55" s="206"/>
      <c r="DI55" s="206"/>
      <c r="DJ55" s="205">
        <f t="shared" si="51"/>
        <v>0</v>
      </c>
      <c r="DK55" s="205">
        <f t="shared" si="52"/>
        <v>91053728.6388098</v>
      </c>
      <c r="DL55" s="206"/>
      <c r="DM55" s="206"/>
      <c r="DN55" s="206"/>
      <c r="DO55" s="206"/>
      <c r="DP55" s="206"/>
      <c r="DQ55" s="206"/>
      <c r="DR55" s="206"/>
      <c r="DS55" s="206"/>
      <c r="DT55" s="206"/>
      <c r="DU55" s="206"/>
      <c r="DV55" s="206"/>
      <c r="DW55" s="206"/>
      <c r="DX55" s="206"/>
      <c r="DY55" s="206"/>
      <c r="DZ55" s="206"/>
      <c r="EA55" s="206"/>
      <c r="EB55" s="206"/>
      <c r="EC55" s="206"/>
      <c r="ED55" s="206"/>
      <c r="EE55" s="206"/>
      <c r="EF55" s="206"/>
      <c r="EG55" s="206"/>
      <c r="EH55" s="206"/>
      <c r="EI55" s="206"/>
      <c r="EJ55" s="206"/>
      <c r="EK55" s="206"/>
      <c r="EL55" s="206"/>
      <c r="EM55" s="206"/>
      <c r="EN55" s="206"/>
      <c r="EO55" s="206"/>
      <c r="EP55" s="206"/>
      <c r="EQ55" s="206"/>
      <c r="ER55" s="206"/>
      <c r="ES55" s="206"/>
      <c r="ET55" s="206"/>
      <c r="EU55" s="206"/>
      <c r="EV55" s="206"/>
      <c r="EW55" s="205">
        <f t="shared" si="53"/>
        <v>0</v>
      </c>
      <c r="EX55" s="205">
        <f t="shared" si="54"/>
        <v>91053728.6388098</v>
      </c>
      <c r="EY55" s="206"/>
      <c r="EZ55" s="206"/>
      <c r="FA55" s="206"/>
      <c r="FB55" s="206"/>
      <c r="FC55" s="206"/>
      <c r="FD55" s="206"/>
      <c r="FE55" s="206"/>
      <c r="FF55" s="206"/>
      <c r="FG55" s="206"/>
      <c r="FH55" s="206"/>
      <c r="FI55" s="206"/>
      <c r="FJ55" s="206"/>
      <c r="FK55" s="206"/>
      <c r="FL55" s="206"/>
      <c r="FM55" s="206"/>
      <c r="FN55" s="206"/>
      <c r="FO55" s="206"/>
      <c r="FP55" s="206"/>
      <c r="FQ55" s="206"/>
      <c r="FR55" s="206"/>
      <c r="FS55" s="206"/>
      <c r="FT55" s="206"/>
      <c r="FU55" s="206"/>
      <c r="FV55" s="206"/>
      <c r="FW55" s="206"/>
      <c r="FX55" s="206"/>
      <c r="FY55" s="206"/>
      <c r="FZ55" s="206"/>
      <c r="GA55" s="206"/>
      <c r="GB55" s="206"/>
      <c r="GC55" s="206"/>
      <c r="GD55" s="206"/>
      <c r="GE55" s="206"/>
      <c r="GF55" s="206"/>
      <c r="GG55" s="206"/>
      <c r="GH55" s="206"/>
      <c r="GI55" s="255"/>
      <c r="GJ55" s="205">
        <f t="shared" si="55"/>
        <v>0</v>
      </c>
      <c r="GK55" s="205">
        <f t="shared" si="56"/>
        <v>91053728.6388098</v>
      </c>
      <c r="GL55" s="206"/>
      <c r="GM55" s="207"/>
      <c r="GN55" s="207"/>
      <c r="GO55" s="206"/>
      <c r="GP55" s="206"/>
      <c r="GQ55" s="207"/>
      <c r="GR55" s="207"/>
      <c r="GS55" s="207"/>
      <c r="GT55" s="207"/>
      <c r="GU55" s="207"/>
      <c r="GV55" s="206"/>
      <c r="GW55" s="207"/>
      <c r="GX55" s="207"/>
      <c r="GY55" s="207"/>
      <c r="GZ55" s="207"/>
      <c r="HA55" s="207"/>
      <c r="HB55" s="207"/>
      <c r="HC55" s="207"/>
      <c r="HD55" s="207"/>
      <c r="HE55" s="207"/>
      <c r="HF55" s="207"/>
      <c r="HG55" s="206"/>
      <c r="HH55" s="207"/>
      <c r="HI55" s="206"/>
      <c r="HJ55" s="206"/>
      <c r="HK55" s="206"/>
      <c r="HL55" s="206"/>
      <c r="HM55" s="207"/>
      <c r="HN55" s="206"/>
      <c r="HO55" s="206"/>
      <c r="HP55" s="206"/>
      <c r="HQ55" s="206"/>
      <c r="HR55" s="206"/>
      <c r="HS55" s="206"/>
      <c r="HT55" s="206"/>
      <c r="HU55" s="207"/>
      <c r="HV55" s="206"/>
      <c r="HW55" s="205"/>
      <c r="HX55" s="205"/>
    </row>
    <row r="56" spans="1:232" ht="13.5" x14ac:dyDescent="0.35">
      <c r="A56" s="196">
        <f>ROW()</f>
        <v>56</v>
      </c>
      <c r="B56" s="216" t="s">
        <v>113</v>
      </c>
      <c r="C56" s="205">
        <v>-14021029.059628665</v>
      </c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>
        <v>3615186.8179126643</v>
      </c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05">
        <f t="shared" si="47"/>
        <v>3615186.8179126643</v>
      </c>
      <c r="AJ56" s="205">
        <f t="shared" si="48"/>
        <v>-10405842.241716001</v>
      </c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6"/>
      <c r="BW56" s="205">
        <f t="shared" si="49"/>
        <v>0</v>
      </c>
      <c r="BX56" s="205">
        <f t="shared" si="50"/>
        <v>-10405842.241716001</v>
      </c>
      <c r="BY56" s="206"/>
      <c r="BZ56" s="206"/>
      <c r="CA56" s="206"/>
      <c r="CB56" s="206"/>
      <c r="CC56" s="206"/>
      <c r="CD56" s="206"/>
      <c r="CE56" s="206"/>
      <c r="CF56" s="206"/>
      <c r="CG56" s="206"/>
      <c r="CH56" s="206"/>
      <c r="CI56" s="206"/>
      <c r="CJ56" s="206"/>
      <c r="CK56" s="206"/>
      <c r="CL56" s="206"/>
      <c r="CM56" s="206"/>
      <c r="CN56" s="206"/>
      <c r="CO56" s="206"/>
      <c r="CP56" s="206"/>
      <c r="CQ56" s="206"/>
      <c r="CR56" s="206"/>
      <c r="CS56" s="206"/>
      <c r="CT56" s="206"/>
      <c r="CU56" s="206"/>
      <c r="CV56" s="206"/>
      <c r="CW56" s="206"/>
      <c r="CX56" s="206"/>
      <c r="CY56" s="206"/>
      <c r="CZ56" s="206"/>
      <c r="DA56" s="206"/>
      <c r="DB56" s="206"/>
      <c r="DC56" s="206"/>
      <c r="DD56" s="206"/>
      <c r="DE56" s="206"/>
      <c r="DF56" s="206"/>
      <c r="DG56" s="206"/>
      <c r="DH56" s="206"/>
      <c r="DI56" s="206"/>
      <c r="DJ56" s="205">
        <f t="shared" si="51"/>
        <v>0</v>
      </c>
      <c r="DK56" s="205">
        <f t="shared" si="52"/>
        <v>-10405842.241716001</v>
      </c>
      <c r="DL56" s="206"/>
      <c r="DM56" s="206"/>
      <c r="DN56" s="206"/>
      <c r="DO56" s="206"/>
      <c r="DP56" s="206"/>
      <c r="DQ56" s="206"/>
      <c r="DR56" s="206"/>
      <c r="DS56" s="206"/>
      <c r="DT56" s="206"/>
      <c r="DU56" s="206"/>
      <c r="DV56" s="206"/>
      <c r="DW56" s="206"/>
      <c r="DX56" s="206"/>
      <c r="DY56" s="206"/>
      <c r="DZ56" s="206"/>
      <c r="EA56" s="206"/>
      <c r="EB56" s="206"/>
      <c r="EC56" s="206"/>
      <c r="ED56" s="206"/>
      <c r="EE56" s="206"/>
      <c r="EF56" s="206"/>
      <c r="EG56" s="206"/>
      <c r="EH56" s="206"/>
      <c r="EI56" s="206"/>
      <c r="EJ56" s="206"/>
      <c r="EK56" s="206"/>
      <c r="EL56" s="206"/>
      <c r="EM56" s="206"/>
      <c r="EN56" s="206"/>
      <c r="EO56" s="206"/>
      <c r="EP56" s="206"/>
      <c r="EQ56" s="206"/>
      <c r="ER56" s="206"/>
      <c r="ES56" s="206"/>
      <c r="ET56" s="206"/>
      <c r="EU56" s="206"/>
      <c r="EV56" s="206"/>
      <c r="EW56" s="205">
        <f t="shared" si="53"/>
        <v>0</v>
      </c>
      <c r="EX56" s="205">
        <f t="shared" si="54"/>
        <v>-10405842.241716001</v>
      </c>
      <c r="EY56" s="206"/>
      <c r="EZ56" s="206"/>
      <c r="FA56" s="206"/>
      <c r="FB56" s="206"/>
      <c r="FC56" s="206"/>
      <c r="FD56" s="206"/>
      <c r="FE56" s="206"/>
      <c r="FF56" s="206"/>
      <c r="FG56" s="206"/>
      <c r="FH56" s="206"/>
      <c r="FI56" s="206"/>
      <c r="FJ56" s="206"/>
      <c r="FK56" s="206"/>
      <c r="FL56" s="206"/>
      <c r="FM56" s="206"/>
      <c r="FN56" s="206"/>
      <c r="FO56" s="206"/>
      <c r="FP56" s="206"/>
      <c r="FQ56" s="206"/>
      <c r="FR56" s="206"/>
      <c r="FS56" s="206"/>
      <c r="FT56" s="206"/>
      <c r="FU56" s="206"/>
      <c r="FV56" s="206"/>
      <c r="FW56" s="206"/>
      <c r="FX56" s="206"/>
      <c r="FY56" s="206"/>
      <c r="FZ56" s="206"/>
      <c r="GA56" s="206"/>
      <c r="GB56" s="206"/>
      <c r="GC56" s="206"/>
      <c r="GD56" s="206"/>
      <c r="GE56" s="206"/>
      <c r="GF56" s="206"/>
      <c r="GG56" s="206"/>
      <c r="GH56" s="206"/>
      <c r="GI56" s="255"/>
      <c r="GJ56" s="205">
        <f t="shared" si="55"/>
        <v>0</v>
      </c>
      <c r="GK56" s="205">
        <f t="shared" si="56"/>
        <v>-10405842.241716001</v>
      </c>
      <c r="GL56" s="206"/>
      <c r="GM56" s="207"/>
      <c r="GN56" s="207"/>
      <c r="GO56" s="206"/>
      <c r="GP56" s="206"/>
      <c r="GQ56" s="207"/>
      <c r="GR56" s="207"/>
      <c r="GS56" s="207"/>
      <c r="GT56" s="207"/>
      <c r="GU56" s="207"/>
      <c r="GV56" s="206"/>
      <c r="GW56" s="207"/>
      <c r="GX56" s="207"/>
      <c r="GY56" s="207"/>
      <c r="GZ56" s="207"/>
      <c r="HA56" s="207"/>
      <c r="HB56" s="207"/>
      <c r="HC56" s="207"/>
      <c r="HD56" s="207"/>
      <c r="HE56" s="207"/>
      <c r="HF56" s="207"/>
      <c r="HG56" s="206"/>
      <c r="HH56" s="207"/>
      <c r="HI56" s="206"/>
      <c r="HJ56" s="206"/>
      <c r="HK56" s="206"/>
      <c r="HL56" s="206"/>
      <c r="HM56" s="207"/>
      <c r="HN56" s="206"/>
      <c r="HO56" s="206"/>
      <c r="HP56" s="206"/>
      <c r="HQ56" s="206"/>
      <c r="HR56" s="206"/>
      <c r="HS56" s="206"/>
      <c r="HT56" s="206"/>
      <c r="HU56" s="207"/>
      <c r="HV56" s="206"/>
      <c r="HW56" s="205"/>
      <c r="HX56" s="205"/>
    </row>
    <row r="57" spans="1:232" ht="14" thickBot="1" x14ac:dyDescent="0.4">
      <c r="A57" s="196">
        <f>ROW()</f>
        <v>57</v>
      </c>
      <c r="B57" s="216" t="s">
        <v>74</v>
      </c>
      <c r="C57" s="241">
        <f t="shared" ref="C57:BI57" si="57">SUM(C51:C56)</f>
        <v>2470296822.411552</v>
      </c>
      <c r="D57" s="242">
        <f t="shared" si="57"/>
        <v>0</v>
      </c>
      <c r="E57" s="242">
        <f t="shared" si="57"/>
        <v>0</v>
      </c>
      <c r="F57" s="242">
        <f t="shared" si="57"/>
        <v>0</v>
      </c>
      <c r="G57" s="242">
        <f t="shared" si="57"/>
        <v>0</v>
      </c>
      <c r="H57" s="242">
        <f t="shared" si="57"/>
        <v>0</v>
      </c>
      <c r="I57" s="242">
        <f t="shared" si="57"/>
        <v>0</v>
      </c>
      <c r="J57" s="242">
        <f t="shared" si="57"/>
        <v>0</v>
      </c>
      <c r="K57" s="242">
        <f t="shared" si="57"/>
        <v>0</v>
      </c>
      <c r="L57" s="242">
        <f t="shared" si="57"/>
        <v>0</v>
      </c>
      <c r="M57" s="242">
        <f t="shared" si="57"/>
        <v>0</v>
      </c>
      <c r="N57" s="242">
        <f t="shared" si="57"/>
        <v>0</v>
      </c>
      <c r="O57" s="242">
        <f t="shared" si="57"/>
        <v>0</v>
      </c>
      <c r="P57" s="242">
        <f t="shared" si="57"/>
        <v>0</v>
      </c>
      <c r="Q57" s="242">
        <f t="shared" si="57"/>
        <v>0</v>
      </c>
      <c r="R57" s="242">
        <f t="shared" si="57"/>
        <v>0</v>
      </c>
      <c r="S57" s="242">
        <f t="shared" si="57"/>
        <v>0</v>
      </c>
      <c r="T57" s="242">
        <f t="shared" si="57"/>
        <v>0</v>
      </c>
      <c r="U57" s="242">
        <f t="shared" si="57"/>
        <v>0</v>
      </c>
      <c r="V57" s="242">
        <f t="shared" si="57"/>
        <v>67075380.91394949</v>
      </c>
      <c r="W57" s="242">
        <f t="shared" si="57"/>
        <v>210100.48828822773</v>
      </c>
      <c r="X57" s="242">
        <f>SUM(X51:X56)</f>
        <v>0</v>
      </c>
      <c r="Y57" s="242">
        <f t="shared" si="57"/>
        <v>0</v>
      </c>
      <c r="Z57" s="242">
        <f t="shared" si="57"/>
        <v>0</v>
      </c>
      <c r="AA57" s="242">
        <f t="shared" si="57"/>
        <v>-65577643.509571999</v>
      </c>
      <c r="AB57" s="242">
        <f t="shared" si="57"/>
        <v>0</v>
      </c>
      <c r="AC57" s="242">
        <f t="shared" si="57"/>
        <v>0</v>
      </c>
      <c r="AD57" s="242">
        <f t="shared" si="57"/>
        <v>0</v>
      </c>
      <c r="AE57" s="242">
        <f t="shared" si="57"/>
        <v>0</v>
      </c>
      <c r="AF57" s="242">
        <f>SUM(AF51:AF56)</f>
        <v>-23770011.81658344</v>
      </c>
      <c r="AG57" s="242">
        <f t="shared" si="57"/>
        <v>0</v>
      </c>
      <c r="AH57" s="242">
        <f t="shared" si="57"/>
        <v>0</v>
      </c>
      <c r="AI57" s="241">
        <f t="shared" si="57"/>
        <v>-22062173.923917718</v>
      </c>
      <c r="AJ57" s="241">
        <f t="shared" si="57"/>
        <v>2448234648.4876337</v>
      </c>
      <c r="AK57" s="242">
        <f t="shared" si="57"/>
        <v>0</v>
      </c>
      <c r="AL57" s="242">
        <f t="shared" si="57"/>
        <v>0</v>
      </c>
      <c r="AM57" s="242">
        <f t="shared" si="57"/>
        <v>0</v>
      </c>
      <c r="AN57" s="242">
        <f t="shared" si="57"/>
        <v>4356717.7706340253</v>
      </c>
      <c r="AO57" s="242">
        <f t="shared" si="57"/>
        <v>0</v>
      </c>
      <c r="AP57" s="242">
        <f t="shared" si="57"/>
        <v>0</v>
      </c>
      <c r="AQ57" s="242">
        <f t="shared" si="57"/>
        <v>0</v>
      </c>
      <c r="AR57" s="242">
        <f t="shared" si="57"/>
        <v>0</v>
      </c>
      <c r="AS57" s="242">
        <f t="shared" si="57"/>
        <v>0</v>
      </c>
      <c r="AT57" s="242">
        <f t="shared" si="57"/>
        <v>0</v>
      </c>
      <c r="AU57" s="242">
        <f t="shared" si="57"/>
        <v>0</v>
      </c>
      <c r="AV57" s="242">
        <f t="shared" si="57"/>
        <v>0</v>
      </c>
      <c r="AW57" s="242">
        <f t="shared" si="57"/>
        <v>0</v>
      </c>
      <c r="AX57" s="242">
        <f t="shared" si="57"/>
        <v>0</v>
      </c>
      <c r="AY57" s="242">
        <f t="shared" si="57"/>
        <v>0</v>
      </c>
      <c r="AZ57" s="242">
        <f t="shared" si="57"/>
        <v>0</v>
      </c>
      <c r="BA57" s="242">
        <f t="shared" si="57"/>
        <v>0</v>
      </c>
      <c r="BB57" s="242">
        <f t="shared" si="57"/>
        <v>0</v>
      </c>
      <c r="BC57" s="242">
        <f t="shared" si="57"/>
        <v>0</v>
      </c>
      <c r="BD57" s="242">
        <f t="shared" si="57"/>
        <v>0</v>
      </c>
      <c r="BE57" s="242">
        <f t="shared" si="57"/>
        <v>0</v>
      </c>
      <c r="BF57" s="242">
        <f t="shared" si="57"/>
        <v>0</v>
      </c>
      <c r="BG57" s="242">
        <f t="shared" si="57"/>
        <v>0</v>
      </c>
      <c r="BH57" s="242">
        <f t="shared" si="57"/>
        <v>0</v>
      </c>
      <c r="BI57" s="242">
        <f t="shared" si="57"/>
        <v>3230272.3808734193</v>
      </c>
      <c r="BJ57" s="242">
        <f t="shared" ref="BJ57:DX57" si="58">SUM(BJ51:BJ56)</f>
        <v>0</v>
      </c>
      <c r="BK57" s="242">
        <f t="shared" si="58"/>
        <v>0</v>
      </c>
      <c r="BL57" s="242">
        <f t="shared" si="58"/>
        <v>0</v>
      </c>
      <c r="BM57" s="242">
        <f t="shared" si="58"/>
        <v>-94088202.46430099</v>
      </c>
      <c r="BN57" s="242">
        <f t="shared" si="58"/>
        <v>201938.05620600007</v>
      </c>
      <c r="BO57" s="242">
        <f t="shared" si="58"/>
        <v>44675564.118710004</v>
      </c>
      <c r="BP57" s="242">
        <f t="shared" si="58"/>
        <v>55278785.569999993</v>
      </c>
      <c r="BQ57" s="242">
        <f t="shared" si="58"/>
        <v>2597.4953720000003</v>
      </c>
      <c r="BR57" s="242">
        <f t="shared" si="58"/>
        <v>22124980.941670001</v>
      </c>
      <c r="BS57" s="242">
        <f t="shared" si="58"/>
        <v>0</v>
      </c>
      <c r="BT57" s="242">
        <f t="shared" si="58"/>
        <v>23770011.81658344</v>
      </c>
      <c r="BU57" s="242">
        <f t="shared" si="58"/>
        <v>-1852729.8615047848</v>
      </c>
      <c r="BV57" s="242">
        <f t="shared" si="58"/>
        <v>0</v>
      </c>
      <c r="BW57" s="241">
        <f t="shared" si="58"/>
        <v>57699935.824243098</v>
      </c>
      <c r="BX57" s="210">
        <f t="shared" si="58"/>
        <v>2505934584.3118763</v>
      </c>
      <c r="BY57" s="242">
        <f t="shared" si="58"/>
        <v>0</v>
      </c>
      <c r="BZ57" s="242">
        <f t="shared" si="58"/>
        <v>0</v>
      </c>
      <c r="CA57" s="242">
        <f t="shared" si="58"/>
        <v>0</v>
      </c>
      <c r="CB57" s="242">
        <f t="shared" si="58"/>
        <v>5370042.7846080065</v>
      </c>
      <c r="CC57" s="242">
        <f t="shared" si="58"/>
        <v>0</v>
      </c>
      <c r="CD57" s="242">
        <f t="shared" si="58"/>
        <v>0</v>
      </c>
      <c r="CE57" s="242">
        <f t="shared" si="58"/>
        <v>0</v>
      </c>
      <c r="CF57" s="242">
        <f t="shared" si="58"/>
        <v>0</v>
      </c>
      <c r="CG57" s="242">
        <f t="shared" si="58"/>
        <v>0</v>
      </c>
      <c r="CH57" s="242">
        <f t="shared" si="58"/>
        <v>0</v>
      </c>
      <c r="CI57" s="242">
        <f t="shared" si="58"/>
        <v>0</v>
      </c>
      <c r="CJ57" s="242">
        <f t="shared" si="58"/>
        <v>0</v>
      </c>
      <c r="CK57" s="242">
        <f t="shared" si="58"/>
        <v>0</v>
      </c>
      <c r="CL57" s="242">
        <f t="shared" si="58"/>
        <v>0</v>
      </c>
      <c r="CM57" s="242">
        <f t="shared" si="58"/>
        <v>0</v>
      </c>
      <c r="CN57" s="242">
        <f t="shared" si="58"/>
        <v>0</v>
      </c>
      <c r="CO57" s="242">
        <f t="shared" si="58"/>
        <v>0</v>
      </c>
      <c r="CP57" s="242">
        <f t="shared" si="58"/>
        <v>0</v>
      </c>
      <c r="CQ57" s="242">
        <f t="shared" si="58"/>
        <v>0</v>
      </c>
      <c r="CR57" s="242">
        <f t="shared" si="58"/>
        <v>0</v>
      </c>
      <c r="CS57" s="242">
        <f t="shared" si="58"/>
        <v>0</v>
      </c>
      <c r="CT57" s="242">
        <f t="shared" si="58"/>
        <v>0</v>
      </c>
      <c r="CU57" s="242">
        <f t="shared" si="58"/>
        <v>0</v>
      </c>
      <c r="CV57" s="242">
        <f t="shared" si="58"/>
        <v>0</v>
      </c>
      <c r="CW57" s="242">
        <f t="shared" si="58"/>
        <v>3492135.9671265553</v>
      </c>
      <c r="CX57" s="242">
        <f t="shared" si="58"/>
        <v>0</v>
      </c>
      <c r="CY57" s="242">
        <f t="shared" si="58"/>
        <v>0</v>
      </c>
      <c r="CZ57" s="242">
        <f t="shared" si="58"/>
        <v>0</v>
      </c>
      <c r="DA57" s="242">
        <f t="shared" si="58"/>
        <v>-165330440.38527286</v>
      </c>
      <c r="DB57" s="242">
        <f t="shared" si="58"/>
        <v>1520440.3364520001</v>
      </c>
      <c r="DC57" s="242">
        <f t="shared" si="58"/>
        <v>116745699.97503996</v>
      </c>
      <c r="DD57" s="242">
        <f t="shared" si="58"/>
        <v>116033821.57000001</v>
      </c>
      <c r="DE57" s="242">
        <f t="shared" si="58"/>
        <v>1233626.5815359999</v>
      </c>
      <c r="DF57" s="242">
        <f t="shared" si="58"/>
        <v>25253815.949156009</v>
      </c>
      <c r="DG57" s="242">
        <f t="shared" si="58"/>
        <v>0</v>
      </c>
      <c r="DH57" s="242">
        <f t="shared" si="58"/>
        <v>-3607094.8691412816</v>
      </c>
      <c r="DI57" s="242">
        <f t="shared" si="58"/>
        <v>0</v>
      </c>
      <c r="DJ57" s="241">
        <f t="shared" si="58"/>
        <v>100712047.90950438</v>
      </c>
      <c r="DK57" s="241">
        <f t="shared" si="58"/>
        <v>2606646632.2213807</v>
      </c>
      <c r="DL57" s="242">
        <f t="shared" si="58"/>
        <v>0</v>
      </c>
      <c r="DM57" s="242">
        <f t="shared" si="58"/>
        <v>0</v>
      </c>
      <c r="DN57" s="242">
        <f t="shared" si="58"/>
        <v>0</v>
      </c>
      <c r="DO57" s="242">
        <f t="shared" si="58"/>
        <v>3098447.5482264757</v>
      </c>
      <c r="DP57" s="242">
        <f t="shared" si="58"/>
        <v>0</v>
      </c>
      <c r="DQ57" s="242">
        <f t="shared" si="58"/>
        <v>0</v>
      </c>
      <c r="DR57" s="242">
        <f t="shared" si="58"/>
        <v>0</v>
      </c>
      <c r="DS57" s="242">
        <f t="shared" si="58"/>
        <v>0</v>
      </c>
      <c r="DT57" s="242">
        <f t="shared" si="58"/>
        <v>0</v>
      </c>
      <c r="DU57" s="242">
        <f t="shared" si="58"/>
        <v>0</v>
      </c>
      <c r="DV57" s="242">
        <f t="shared" si="58"/>
        <v>0</v>
      </c>
      <c r="DW57" s="242">
        <f t="shared" si="58"/>
        <v>0</v>
      </c>
      <c r="DX57" s="242">
        <f t="shared" si="58"/>
        <v>0</v>
      </c>
      <c r="DY57" s="242">
        <f t="shared" ref="DY57:GK57" si="59">SUM(DY51:DY56)</f>
        <v>0</v>
      </c>
      <c r="DZ57" s="242">
        <f t="shared" si="59"/>
        <v>0</v>
      </c>
      <c r="EA57" s="242">
        <f t="shared" si="59"/>
        <v>0</v>
      </c>
      <c r="EB57" s="242">
        <f t="shared" si="59"/>
        <v>0</v>
      </c>
      <c r="EC57" s="242">
        <f t="shared" si="59"/>
        <v>0</v>
      </c>
      <c r="ED57" s="242">
        <f t="shared" si="59"/>
        <v>0</v>
      </c>
      <c r="EE57" s="242">
        <f t="shared" si="59"/>
        <v>0</v>
      </c>
      <c r="EF57" s="242">
        <f t="shared" si="59"/>
        <v>0</v>
      </c>
      <c r="EG57" s="242">
        <f t="shared" si="59"/>
        <v>0</v>
      </c>
      <c r="EH57" s="242">
        <f t="shared" si="59"/>
        <v>1101188.86890066</v>
      </c>
      <c r="EI57" s="242">
        <f t="shared" si="59"/>
        <v>-13882024.963412002</v>
      </c>
      <c r="EJ57" s="242">
        <f t="shared" si="59"/>
        <v>-15203.916388063459</v>
      </c>
      <c r="EK57" s="242">
        <f t="shared" si="59"/>
        <v>0</v>
      </c>
      <c r="EL57" s="242">
        <f t="shared" si="59"/>
        <v>0</v>
      </c>
      <c r="EM57" s="242">
        <f t="shared" si="59"/>
        <v>0</v>
      </c>
      <c r="EN57" s="242">
        <f t="shared" si="59"/>
        <v>-84598856.734545469</v>
      </c>
      <c r="EO57" s="242">
        <f t="shared" si="59"/>
        <v>1405861.9709619989</v>
      </c>
      <c r="EP57" s="242">
        <f t="shared" si="59"/>
        <v>50464041.097350039</v>
      </c>
      <c r="EQ57" s="242">
        <f t="shared" si="59"/>
        <v>3350331.7100000451</v>
      </c>
      <c r="ER57" s="242">
        <f t="shared" si="59"/>
        <v>-22062.938210000004</v>
      </c>
      <c r="ES57" s="242">
        <f t="shared" si="59"/>
        <v>13905840.891835995</v>
      </c>
      <c r="ET57" s="242">
        <f t="shared" si="59"/>
        <v>1059724.5648247197</v>
      </c>
      <c r="EU57" s="242">
        <f t="shared" si="59"/>
        <v>-1675068.8795508225</v>
      </c>
      <c r="EV57" s="242">
        <f t="shared" si="59"/>
        <v>0</v>
      </c>
      <c r="EW57" s="241">
        <f t="shared" si="59"/>
        <v>-25807780.780006427</v>
      </c>
      <c r="EX57" s="241">
        <f t="shared" si="59"/>
        <v>2580838851.4413743</v>
      </c>
      <c r="EY57" s="242">
        <f t="shared" si="59"/>
        <v>0</v>
      </c>
      <c r="EZ57" s="242">
        <f t="shared" si="59"/>
        <v>0</v>
      </c>
      <c r="FA57" s="242">
        <f t="shared" si="59"/>
        <v>0</v>
      </c>
      <c r="FB57" s="242">
        <f t="shared" si="59"/>
        <v>6797605.0150674582</v>
      </c>
      <c r="FC57" s="242">
        <f t="shared" si="59"/>
        <v>0</v>
      </c>
      <c r="FD57" s="242">
        <f t="shared" si="59"/>
        <v>0</v>
      </c>
      <c r="FE57" s="242">
        <f t="shared" si="59"/>
        <v>0</v>
      </c>
      <c r="FF57" s="242">
        <f t="shared" si="59"/>
        <v>0</v>
      </c>
      <c r="FG57" s="242">
        <f t="shared" si="59"/>
        <v>0</v>
      </c>
      <c r="FH57" s="242">
        <f t="shared" si="59"/>
        <v>0</v>
      </c>
      <c r="FI57" s="242">
        <f t="shared" si="59"/>
        <v>0</v>
      </c>
      <c r="FJ57" s="242">
        <f t="shared" si="59"/>
        <v>0</v>
      </c>
      <c r="FK57" s="242">
        <f t="shared" si="59"/>
        <v>0</v>
      </c>
      <c r="FL57" s="242">
        <f t="shared" si="59"/>
        <v>0</v>
      </c>
      <c r="FM57" s="242">
        <f t="shared" si="59"/>
        <v>0</v>
      </c>
      <c r="FN57" s="242">
        <f t="shared" si="59"/>
        <v>0</v>
      </c>
      <c r="FO57" s="242">
        <f t="shared" si="59"/>
        <v>0</v>
      </c>
      <c r="FP57" s="242">
        <f t="shared" si="59"/>
        <v>0</v>
      </c>
      <c r="FQ57" s="242">
        <f t="shared" si="59"/>
        <v>0</v>
      </c>
      <c r="FR57" s="242">
        <f t="shared" si="59"/>
        <v>0</v>
      </c>
      <c r="FS57" s="242">
        <f t="shared" si="59"/>
        <v>0</v>
      </c>
      <c r="FT57" s="242">
        <f t="shared" si="59"/>
        <v>0</v>
      </c>
      <c r="FU57" s="242">
        <f t="shared" si="59"/>
        <v>-10011818.034171246</v>
      </c>
      <c r="FV57" s="242">
        <f t="shared" si="59"/>
        <v>-53855630.635200016</v>
      </c>
      <c r="FW57" s="242">
        <f t="shared" si="59"/>
        <v>-3527374.5424600434</v>
      </c>
      <c r="FX57" s="242">
        <f t="shared" si="59"/>
        <v>0</v>
      </c>
      <c r="FY57" s="242">
        <f t="shared" si="59"/>
        <v>0</v>
      </c>
      <c r="FZ57" s="242">
        <f t="shared" si="59"/>
        <v>0</v>
      </c>
      <c r="GA57" s="242">
        <f t="shared" si="59"/>
        <v>-159209516.20228195</v>
      </c>
      <c r="GB57" s="242">
        <f t="shared" si="59"/>
        <v>3310956.6510520019</v>
      </c>
      <c r="GC57" s="242">
        <f t="shared" si="59"/>
        <v>189104466.91669196</v>
      </c>
      <c r="GD57" s="242">
        <f t="shared" si="59"/>
        <v>77458744.219999954</v>
      </c>
      <c r="GE57" s="242">
        <f t="shared" si="59"/>
        <v>1890121.0194600003</v>
      </c>
      <c r="GF57" s="242">
        <f t="shared" si="59"/>
        <v>35683915.338824034</v>
      </c>
      <c r="GG57" s="242">
        <f t="shared" si="59"/>
        <v>-423889.82592988736</v>
      </c>
      <c r="GH57" s="242">
        <f t="shared" si="59"/>
        <v>-1109560.2062269687</v>
      </c>
      <c r="GI57" s="261">
        <f t="shared" si="59"/>
        <v>0</v>
      </c>
      <c r="GJ57" s="241">
        <f t="shared" si="59"/>
        <v>86108019.714825258</v>
      </c>
      <c r="GK57" s="241">
        <f t="shared" si="59"/>
        <v>2666946871.1561995</v>
      </c>
      <c r="GL57" s="242"/>
      <c r="GM57" s="243"/>
      <c r="GN57" s="243"/>
      <c r="GO57" s="242"/>
      <c r="GP57" s="242"/>
      <c r="GQ57" s="243"/>
      <c r="GR57" s="243"/>
      <c r="GS57" s="243"/>
      <c r="GT57" s="243"/>
      <c r="GU57" s="243"/>
      <c r="GV57" s="242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2"/>
      <c r="HH57" s="243"/>
      <c r="HI57" s="242"/>
      <c r="HJ57" s="242"/>
      <c r="HK57" s="242"/>
      <c r="HL57" s="242"/>
      <c r="HM57" s="243"/>
      <c r="HN57" s="242"/>
      <c r="HO57" s="242"/>
      <c r="HP57" s="242"/>
      <c r="HQ57" s="242"/>
      <c r="HR57" s="242"/>
      <c r="HS57" s="242"/>
      <c r="HT57" s="242"/>
      <c r="HU57" s="243"/>
      <c r="HV57" s="242"/>
      <c r="HW57" s="241"/>
      <c r="HX57" s="241"/>
    </row>
    <row r="58" spans="1:232" s="244" customFormat="1" ht="15" thickTop="1" x14ac:dyDescent="0.3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</row>
    <row r="59" spans="1:232" customFormat="1" ht="27" x14ac:dyDescent="0.35">
      <c r="B59" s="253" t="s">
        <v>114</v>
      </c>
      <c r="FD59" s="244"/>
      <c r="FE59" s="244"/>
      <c r="FF59" s="244"/>
      <c r="FG59" s="244"/>
      <c r="FH59" s="244"/>
      <c r="FI59" s="244"/>
      <c r="FJ59" s="244"/>
      <c r="FK59" s="244"/>
      <c r="FL59" s="244"/>
      <c r="FM59" s="244"/>
      <c r="FN59" s="244"/>
      <c r="FO59" s="244"/>
      <c r="FP59" s="244"/>
      <c r="FQ59" s="244"/>
      <c r="FR59" s="244"/>
      <c r="FS59" s="244"/>
    </row>
    <row r="60" spans="1:232" customFormat="1" ht="14.5" x14ac:dyDescent="0.35">
      <c r="FD60" s="244"/>
      <c r="FE60" s="244"/>
      <c r="FF60" s="244"/>
      <c r="FG60" s="244"/>
      <c r="FH60" s="244"/>
      <c r="FI60" s="244"/>
      <c r="FJ60" s="244"/>
      <c r="FK60" s="244"/>
      <c r="FL60" s="244"/>
      <c r="FM60" s="244"/>
      <c r="FN60" s="244"/>
      <c r="FO60" s="244"/>
      <c r="FP60" s="244"/>
      <c r="FQ60" s="244"/>
      <c r="FR60" s="244"/>
      <c r="FS60" s="244"/>
    </row>
    <row r="61" spans="1:232" customFormat="1" ht="14.5" x14ac:dyDescent="0.35">
      <c r="G61" s="245"/>
      <c r="FD61" s="244"/>
      <c r="FE61" s="244"/>
      <c r="FF61" s="244"/>
      <c r="FG61" s="244"/>
      <c r="FH61" s="244"/>
      <c r="FI61" s="244"/>
      <c r="FJ61" s="244"/>
      <c r="FK61" s="244"/>
      <c r="FL61" s="244"/>
      <c r="FM61" s="244"/>
      <c r="FN61" s="244"/>
      <c r="FO61" s="244"/>
      <c r="FP61" s="244"/>
      <c r="FQ61" s="244"/>
      <c r="FR61" s="244"/>
      <c r="FS61" s="244"/>
    </row>
    <row r="62" spans="1:232" customFormat="1" ht="14.5" x14ac:dyDescent="0.35">
      <c r="FD62" s="244"/>
      <c r="FE62" s="244"/>
      <c r="FF62" s="244"/>
      <c r="FG62" s="244"/>
      <c r="FH62" s="244"/>
      <c r="FI62" s="244"/>
      <c r="FJ62" s="244"/>
      <c r="FK62" s="244"/>
      <c r="FL62" s="244"/>
      <c r="FM62" s="244"/>
      <c r="FN62" s="244"/>
      <c r="FO62" s="244"/>
      <c r="FP62" s="244"/>
      <c r="FQ62" s="244"/>
      <c r="FR62" s="244"/>
      <c r="FS62" s="244"/>
    </row>
    <row r="63" spans="1:232" customFormat="1" ht="14.5" x14ac:dyDescent="0.35">
      <c r="FD63" s="244"/>
      <c r="FE63" s="244"/>
      <c r="FF63" s="244"/>
      <c r="FG63" s="244"/>
      <c r="FH63" s="244"/>
      <c r="FI63" s="244"/>
      <c r="FJ63" s="244"/>
      <c r="FK63" s="244"/>
      <c r="FL63" s="244"/>
      <c r="FM63" s="244"/>
      <c r="FN63" s="244"/>
      <c r="FO63" s="244"/>
      <c r="FP63" s="244"/>
      <c r="FQ63" s="244"/>
      <c r="FR63" s="244"/>
      <c r="FS63" s="244"/>
    </row>
    <row r="64" spans="1:232" s="108" customFormat="1" x14ac:dyDescent="0.3">
      <c r="A64" s="246"/>
      <c r="B64" s="247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164"/>
      <c r="AJ64" s="164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  <c r="BU64" s="249"/>
      <c r="BV64" s="249"/>
      <c r="BW64" s="249"/>
      <c r="BX64" s="249"/>
      <c r="BY64" s="249"/>
      <c r="BZ64" s="249"/>
      <c r="CA64" s="249"/>
      <c r="CB64" s="249"/>
      <c r="CC64" s="249"/>
      <c r="CD64" s="249"/>
      <c r="CE64" s="249"/>
      <c r="CF64" s="249"/>
      <c r="CG64" s="249"/>
      <c r="CH64" s="249"/>
      <c r="CI64" s="249"/>
      <c r="CJ64" s="249"/>
      <c r="CK64" s="249"/>
      <c r="CL64" s="249"/>
      <c r="CM64" s="249"/>
      <c r="CN64" s="249"/>
      <c r="CO64" s="249"/>
      <c r="CP64" s="249"/>
      <c r="CQ64" s="249"/>
      <c r="CR64" s="249"/>
      <c r="CS64" s="249"/>
      <c r="CT64" s="249"/>
      <c r="CU64" s="249"/>
      <c r="CV64" s="249"/>
      <c r="CW64" s="249"/>
      <c r="CX64" s="249"/>
      <c r="CY64" s="249"/>
      <c r="CZ64" s="249"/>
      <c r="DA64" s="249"/>
      <c r="DB64" s="249"/>
      <c r="DC64" s="249"/>
      <c r="DD64" s="249"/>
      <c r="DE64" s="249"/>
      <c r="DF64" s="249"/>
      <c r="DG64" s="249"/>
      <c r="DH64" s="249"/>
      <c r="DI64" s="249"/>
      <c r="DJ64" s="249"/>
      <c r="DK64" s="249"/>
      <c r="DL64" s="249"/>
      <c r="DM64" s="249"/>
      <c r="DN64" s="249"/>
      <c r="DO64" s="249"/>
      <c r="DP64" s="249"/>
      <c r="DQ64" s="249"/>
      <c r="DR64" s="249"/>
      <c r="DS64" s="249"/>
      <c r="DT64" s="249"/>
      <c r="DU64" s="249"/>
      <c r="DV64" s="249"/>
      <c r="DW64" s="249"/>
      <c r="DX64" s="249"/>
      <c r="DY64" s="249"/>
      <c r="DZ64" s="249"/>
      <c r="EA64" s="249"/>
      <c r="EB64" s="249"/>
      <c r="EC64" s="249"/>
      <c r="ED64" s="249"/>
      <c r="EE64" s="249"/>
      <c r="EF64" s="249"/>
      <c r="EG64" s="249"/>
      <c r="EH64" s="249"/>
      <c r="EI64" s="249"/>
      <c r="EJ64" s="249"/>
      <c r="EK64" s="249"/>
      <c r="EL64" s="249"/>
      <c r="EM64" s="249"/>
      <c r="EN64" s="249"/>
      <c r="EO64" s="249"/>
      <c r="EP64" s="249"/>
      <c r="EQ64" s="249"/>
      <c r="ER64" s="249"/>
      <c r="ES64" s="249"/>
      <c r="ET64" s="249"/>
      <c r="EU64" s="249"/>
      <c r="EV64" s="249"/>
      <c r="EW64" s="249"/>
      <c r="EX64" s="249"/>
      <c r="EY64" s="249"/>
      <c r="EZ64" s="249"/>
      <c r="FA64" s="249"/>
      <c r="FB64" s="249"/>
      <c r="FC64" s="249"/>
      <c r="FD64" s="249"/>
      <c r="FE64" s="249"/>
      <c r="FF64" s="249"/>
      <c r="FG64" s="249"/>
      <c r="FH64" s="249"/>
      <c r="FI64" s="249"/>
      <c r="FJ64" s="249"/>
      <c r="FK64" s="249"/>
      <c r="FL64" s="249"/>
      <c r="FM64" s="249"/>
      <c r="FN64" s="249"/>
      <c r="FO64" s="249"/>
      <c r="FP64" s="249"/>
      <c r="FQ64" s="249"/>
      <c r="FR64" s="249"/>
      <c r="FS64" s="249"/>
      <c r="FT64" s="249"/>
      <c r="FU64" s="249"/>
      <c r="FV64" s="249"/>
      <c r="FW64" s="249"/>
      <c r="FX64" s="249"/>
      <c r="FY64" s="249"/>
      <c r="FZ64" s="249"/>
      <c r="GA64" s="249"/>
      <c r="GB64" s="249"/>
      <c r="GC64" s="249"/>
      <c r="GD64" s="249"/>
      <c r="GE64" s="249"/>
      <c r="GF64" s="249"/>
      <c r="GG64" s="249"/>
      <c r="GH64" s="249"/>
      <c r="GI64" s="249"/>
      <c r="GJ64" s="249"/>
      <c r="GK64" s="249"/>
      <c r="GL64" s="249"/>
      <c r="GM64" s="249"/>
      <c r="GN64" s="249"/>
      <c r="GO64" s="249"/>
      <c r="GP64" s="249"/>
      <c r="GQ64" s="249"/>
      <c r="GR64" s="249"/>
      <c r="GS64" s="249"/>
      <c r="GT64" s="249"/>
      <c r="GU64" s="249"/>
      <c r="GV64" s="249"/>
      <c r="GW64" s="249"/>
      <c r="GX64" s="249"/>
      <c r="GY64" s="249"/>
      <c r="GZ64" s="249"/>
      <c r="HA64" s="249"/>
      <c r="HB64" s="249"/>
      <c r="HC64" s="249"/>
      <c r="HD64" s="249"/>
      <c r="HE64" s="249"/>
      <c r="HF64" s="249"/>
      <c r="HG64" s="249"/>
      <c r="HH64" s="249"/>
      <c r="HI64" s="249"/>
      <c r="HJ64" s="249"/>
      <c r="HK64" s="249"/>
      <c r="HL64" s="249"/>
      <c r="HM64" s="249"/>
      <c r="HN64" s="249"/>
      <c r="HO64" s="249"/>
      <c r="HP64" s="249"/>
      <c r="HQ64" s="249"/>
      <c r="HR64" s="249"/>
      <c r="HS64" s="249"/>
      <c r="HT64" s="249"/>
      <c r="HU64" s="249"/>
      <c r="HV64" s="249"/>
      <c r="HW64" s="249"/>
      <c r="HX64" s="249"/>
    </row>
    <row r="65" spans="1:232" s="108" customFormat="1" x14ac:dyDescent="0.3">
      <c r="A65" s="246"/>
      <c r="B65" s="247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164"/>
      <c r="AJ65" s="164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249"/>
      <c r="CG65" s="249"/>
      <c r="CH65" s="249"/>
      <c r="CI65" s="249"/>
      <c r="CJ65" s="249"/>
      <c r="CK65" s="249"/>
      <c r="CL65" s="249"/>
      <c r="CM65" s="249"/>
      <c r="CN65" s="249"/>
      <c r="CO65" s="249"/>
      <c r="CP65" s="249"/>
      <c r="CQ65" s="249"/>
      <c r="CR65" s="249"/>
      <c r="CS65" s="249"/>
      <c r="CT65" s="249"/>
      <c r="CU65" s="249"/>
      <c r="CV65" s="249"/>
      <c r="CW65" s="249"/>
      <c r="CX65" s="249"/>
      <c r="CY65" s="249"/>
      <c r="CZ65" s="249"/>
      <c r="DA65" s="249"/>
      <c r="DB65" s="249"/>
      <c r="DC65" s="249"/>
      <c r="DD65" s="249"/>
      <c r="DE65" s="249"/>
      <c r="DF65" s="249"/>
      <c r="DG65" s="249"/>
      <c r="DH65" s="249"/>
      <c r="DI65" s="249"/>
      <c r="DJ65" s="249"/>
      <c r="DK65" s="249"/>
      <c r="DL65" s="249"/>
      <c r="DM65" s="249"/>
      <c r="DN65" s="249"/>
      <c r="DO65" s="249"/>
      <c r="DP65" s="249"/>
      <c r="DQ65" s="249"/>
      <c r="DR65" s="249"/>
      <c r="DS65" s="249"/>
      <c r="DT65" s="249"/>
      <c r="DU65" s="249"/>
      <c r="DV65" s="249"/>
      <c r="DW65" s="249"/>
      <c r="DX65" s="249"/>
      <c r="DY65" s="249"/>
      <c r="DZ65" s="249"/>
      <c r="EA65" s="249"/>
      <c r="EB65" s="249"/>
      <c r="EC65" s="249"/>
      <c r="ED65" s="249"/>
      <c r="EE65" s="249"/>
      <c r="EF65" s="249"/>
      <c r="EG65" s="249"/>
      <c r="EH65" s="249"/>
      <c r="EI65" s="249"/>
      <c r="EJ65" s="249"/>
      <c r="EK65" s="249"/>
      <c r="EL65" s="249"/>
      <c r="EM65" s="249"/>
      <c r="EN65" s="249"/>
      <c r="EO65" s="249"/>
      <c r="EP65" s="249"/>
      <c r="EQ65" s="249"/>
      <c r="ER65" s="249"/>
      <c r="ES65" s="249"/>
      <c r="ET65" s="249"/>
      <c r="EU65" s="249"/>
      <c r="EV65" s="249"/>
      <c r="EW65" s="249"/>
      <c r="EX65" s="249"/>
      <c r="EY65" s="249"/>
      <c r="EZ65" s="249"/>
      <c r="FA65" s="249"/>
      <c r="FB65" s="249"/>
      <c r="FC65" s="249"/>
      <c r="FD65" s="249"/>
      <c r="FE65" s="249"/>
      <c r="FF65" s="249"/>
      <c r="FG65" s="249"/>
      <c r="FH65" s="249"/>
      <c r="FI65" s="249"/>
      <c r="FJ65" s="249"/>
      <c r="FK65" s="249"/>
      <c r="FL65" s="249"/>
      <c r="FM65" s="249"/>
      <c r="FN65" s="249"/>
      <c r="FO65" s="249"/>
      <c r="FP65" s="249"/>
      <c r="FQ65" s="249"/>
      <c r="FR65" s="249"/>
      <c r="FS65" s="249"/>
      <c r="FT65" s="249"/>
      <c r="FU65" s="249"/>
      <c r="FV65" s="249"/>
      <c r="FW65" s="249"/>
      <c r="FX65" s="249"/>
      <c r="FY65" s="249"/>
      <c r="FZ65" s="249"/>
      <c r="GA65" s="249"/>
      <c r="GB65" s="249"/>
      <c r="GC65" s="249"/>
      <c r="GD65" s="249"/>
      <c r="GE65" s="249"/>
      <c r="GF65" s="249"/>
      <c r="GG65" s="249"/>
      <c r="GH65" s="249"/>
      <c r="GI65" s="249"/>
      <c r="GJ65" s="249"/>
      <c r="GK65" s="249"/>
      <c r="GL65" s="249"/>
      <c r="GM65" s="249"/>
      <c r="GN65" s="249"/>
      <c r="GO65" s="249"/>
      <c r="GP65" s="249"/>
      <c r="GQ65" s="249"/>
      <c r="GR65" s="249"/>
      <c r="GS65" s="249"/>
      <c r="GT65" s="249"/>
      <c r="GU65" s="249"/>
      <c r="GV65" s="249"/>
      <c r="GW65" s="249"/>
      <c r="GX65" s="249"/>
      <c r="GY65" s="249"/>
      <c r="GZ65" s="249"/>
      <c r="HA65" s="249"/>
      <c r="HB65" s="249"/>
      <c r="HC65" s="249"/>
      <c r="HD65" s="249"/>
      <c r="HE65" s="249"/>
      <c r="HF65" s="249"/>
      <c r="HG65" s="249"/>
      <c r="HH65" s="249"/>
      <c r="HI65" s="249"/>
      <c r="HJ65" s="249"/>
      <c r="HK65" s="249"/>
      <c r="HL65" s="249"/>
      <c r="HM65" s="249"/>
      <c r="HN65" s="249"/>
      <c r="HO65" s="249"/>
      <c r="HP65" s="249"/>
      <c r="HQ65" s="249"/>
      <c r="HR65" s="249"/>
      <c r="HS65" s="249"/>
      <c r="HT65" s="249"/>
      <c r="HU65" s="249"/>
      <c r="HV65" s="249"/>
      <c r="HW65" s="249"/>
      <c r="HX65" s="249"/>
    </row>
    <row r="66" spans="1:232" s="108" customFormat="1" x14ac:dyDescent="0.3">
      <c r="A66" s="246"/>
      <c r="B66" s="247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164"/>
      <c r="AJ66" s="164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49"/>
      <c r="DG66" s="249"/>
      <c r="DH66" s="249"/>
      <c r="DI66" s="249"/>
      <c r="DJ66" s="249"/>
      <c r="DK66" s="249"/>
      <c r="DL66" s="249"/>
      <c r="DM66" s="249"/>
      <c r="DN66" s="249"/>
      <c r="DO66" s="249"/>
      <c r="DP66" s="249"/>
      <c r="DQ66" s="249"/>
      <c r="DR66" s="249"/>
      <c r="DS66" s="249"/>
      <c r="DT66" s="249"/>
      <c r="DU66" s="249"/>
      <c r="DV66" s="249"/>
      <c r="DW66" s="249"/>
      <c r="DX66" s="249"/>
      <c r="DY66" s="249"/>
      <c r="DZ66" s="249"/>
      <c r="EA66" s="249"/>
      <c r="EB66" s="249"/>
      <c r="EC66" s="249"/>
      <c r="ED66" s="249"/>
      <c r="EE66" s="249"/>
      <c r="EF66" s="249"/>
      <c r="EG66" s="249"/>
      <c r="EH66" s="249"/>
      <c r="EI66" s="249"/>
      <c r="EJ66" s="249"/>
      <c r="EK66" s="249"/>
      <c r="EL66" s="249"/>
      <c r="EM66" s="249"/>
      <c r="EN66" s="249"/>
      <c r="EO66" s="249"/>
      <c r="EP66" s="249"/>
      <c r="EQ66" s="249"/>
      <c r="ER66" s="249"/>
      <c r="ES66" s="249"/>
      <c r="ET66" s="249"/>
      <c r="EU66" s="249"/>
      <c r="EV66" s="249"/>
      <c r="EW66" s="249"/>
      <c r="EX66" s="249"/>
      <c r="EY66" s="249"/>
      <c r="EZ66" s="249"/>
      <c r="FA66" s="249"/>
      <c r="FB66" s="249"/>
      <c r="FC66" s="249"/>
      <c r="FD66" s="249"/>
      <c r="FE66" s="249"/>
      <c r="FF66" s="249"/>
      <c r="FG66" s="249"/>
      <c r="FH66" s="249"/>
      <c r="FI66" s="249"/>
      <c r="FJ66" s="249"/>
      <c r="FK66" s="249"/>
      <c r="FL66" s="249"/>
      <c r="FM66" s="249"/>
      <c r="FN66" s="249"/>
      <c r="FO66" s="249"/>
      <c r="FP66" s="249"/>
      <c r="FQ66" s="249"/>
      <c r="FR66" s="249"/>
      <c r="FS66" s="249"/>
      <c r="FT66" s="249"/>
      <c r="FU66" s="249"/>
      <c r="FV66" s="249"/>
      <c r="FW66" s="249"/>
      <c r="FX66" s="249"/>
      <c r="FY66" s="249"/>
      <c r="FZ66" s="249"/>
      <c r="GA66" s="249"/>
      <c r="GB66" s="249"/>
      <c r="GC66" s="249"/>
      <c r="GD66" s="249"/>
      <c r="GE66" s="249"/>
      <c r="GF66" s="249"/>
      <c r="GG66" s="249"/>
      <c r="GH66" s="249"/>
      <c r="GI66" s="249"/>
      <c r="GJ66" s="249"/>
      <c r="GK66" s="249"/>
      <c r="GL66" s="249"/>
      <c r="GM66" s="249"/>
      <c r="GN66" s="249"/>
      <c r="GO66" s="249"/>
      <c r="GP66" s="249"/>
      <c r="GQ66" s="249"/>
      <c r="GR66" s="249"/>
      <c r="GS66" s="249"/>
      <c r="GT66" s="249"/>
      <c r="GU66" s="249"/>
      <c r="GV66" s="249"/>
      <c r="GW66" s="249"/>
      <c r="GX66" s="249"/>
      <c r="GY66" s="249"/>
      <c r="GZ66" s="249"/>
      <c r="HA66" s="249"/>
      <c r="HB66" s="249"/>
      <c r="HC66" s="249"/>
      <c r="HD66" s="249"/>
      <c r="HE66" s="249"/>
      <c r="HF66" s="249"/>
      <c r="HG66" s="249"/>
      <c r="HH66" s="249"/>
      <c r="HI66" s="249"/>
      <c r="HJ66" s="249"/>
      <c r="HK66" s="249"/>
      <c r="HL66" s="249"/>
      <c r="HM66" s="249"/>
      <c r="HN66" s="249"/>
      <c r="HO66" s="249"/>
      <c r="HP66" s="249"/>
      <c r="HQ66" s="249"/>
      <c r="HR66" s="249"/>
      <c r="HS66" s="249"/>
      <c r="HT66" s="249"/>
      <c r="HU66" s="249"/>
      <c r="HV66" s="249"/>
      <c r="HW66" s="249"/>
      <c r="HX66" s="249"/>
    </row>
    <row r="67" spans="1:232" s="108" customFormat="1" x14ac:dyDescent="0.3">
      <c r="A67" s="246"/>
      <c r="B67" s="247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164"/>
      <c r="AJ67" s="164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0"/>
      <c r="AV67" s="250"/>
      <c r="AW67" s="250"/>
      <c r="AX67" s="250"/>
      <c r="AY67" s="250"/>
      <c r="AZ67" s="250"/>
      <c r="BA67" s="250"/>
      <c r="BB67" s="250"/>
      <c r="BC67" s="250"/>
      <c r="BD67" s="250"/>
      <c r="BE67" s="250"/>
      <c r="BF67" s="250"/>
      <c r="BG67" s="250"/>
      <c r="BH67" s="250"/>
      <c r="BI67" s="250"/>
      <c r="BJ67" s="250"/>
      <c r="BK67" s="250"/>
      <c r="BL67" s="250"/>
      <c r="BM67" s="250"/>
      <c r="BN67" s="250"/>
      <c r="BO67" s="250"/>
      <c r="BP67" s="250"/>
      <c r="BQ67" s="250"/>
      <c r="BR67" s="250"/>
      <c r="BS67" s="250"/>
      <c r="BT67" s="250"/>
      <c r="BU67" s="250"/>
      <c r="BV67" s="250"/>
      <c r="BW67" s="250"/>
      <c r="BX67" s="250"/>
      <c r="BY67" s="250"/>
      <c r="BZ67" s="250"/>
      <c r="CA67" s="250"/>
      <c r="CB67" s="250"/>
      <c r="CC67" s="250"/>
      <c r="CD67" s="250"/>
      <c r="CE67" s="250"/>
      <c r="CF67" s="250"/>
      <c r="CG67" s="250"/>
      <c r="CH67" s="250"/>
      <c r="CI67" s="250"/>
      <c r="CJ67" s="250"/>
      <c r="CK67" s="250"/>
      <c r="CL67" s="250"/>
      <c r="CM67" s="250"/>
      <c r="CN67" s="250"/>
      <c r="CO67" s="250"/>
      <c r="CP67" s="250"/>
      <c r="CQ67" s="250"/>
      <c r="CR67" s="250"/>
      <c r="CS67" s="250"/>
      <c r="CT67" s="250"/>
      <c r="CU67" s="250"/>
      <c r="CV67" s="250"/>
      <c r="CW67" s="250"/>
      <c r="CX67" s="250"/>
      <c r="CY67" s="250"/>
      <c r="CZ67" s="250"/>
      <c r="DA67" s="250"/>
      <c r="DB67" s="250"/>
      <c r="DC67" s="250"/>
      <c r="DD67" s="250"/>
      <c r="DE67" s="250"/>
      <c r="DF67" s="250"/>
      <c r="DG67" s="250"/>
      <c r="DH67" s="250"/>
      <c r="DI67" s="250"/>
      <c r="DJ67" s="250"/>
      <c r="DK67" s="250"/>
      <c r="DL67" s="250"/>
      <c r="DM67" s="250"/>
      <c r="DN67" s="250"/>
      <c r="DO67" s="250"/>
      <c r="DP67" s="250"/>
      <c r="DQ67" s="250"/>
      <c r="DR67" s="250"/>
      <c r="DS67" s="250"/>
      <c r="DT67" s="250"/>
      <c r="DU67" s="250"/>
      <c r="DV67" s="250"/>
      <c r="DW67" s="250"/>
      <c r="DX67" s="250"/>
      <c r="DY67" s="250"/>
      <c r="DZ67" s="250"/>
      <c r="EA67" s="250"/>
      <c r="EB67" s="250"/>
      <c r="EC67" s="250"/>
      <c r="ED67" s="250"/>
      <c r="EE67" s="250"/>
      <c r="EF67" s="250"/>
      <c r="EG67" s="250"/>
      <c r="EH67" s="250"/>
      <c r="EI67" s="250"/>
      <c r="EJ67" s="250"/>
      <c r="EK67" s="250"/>
      <c r="EL67" s="250"/>
      <c r="EM67" s="250"/>
      <c r="EN67" s="250"/>
      <c r="EO67" s="250"/>
      <c r="EP67" s="250"/>
      <c r="EQ67" s="250"/>
      <c r="ER67" s="250"/>
      <c r="ES67" s="250"/>
      <c r="ET67" s="250"/>
      <c r="EU67" s="250"/>
      <c r="EV67" s="250"/>
      <c r="EW67" s="250"/>
      <c r="EX67" s="250"/>
      <c r="EY67" s="250"/>
      <c r="EZ67" s="250"/>
      <c r="FA67" s="250"/>
      <c r="FB67" s="250"/>
      <c r="FC67" s="250"/>
      <c r="FD67" s="250"/>
      <c r="FE67" s="250"/>
      <c r="FF67" s="250"/>
      <c r="FG67" s="250"/>
      <c r="FH67" s="250"/>
      <c r="FI67" s="250"/>
      <c r="FJ67" s="250"/>
      <c r="FK67" s="250"/>
      <c r="FL67" s="250"/>
      <c r="FM67" s="250"/>
      <c r="FN67" s="250"/>
      <c r="FO67" s="250"/>
      <c r="FP67" s="250"/>
      <c r="FQ67" s="250"/>
      <c r="FR67" s="250"/>
      <c r="FS67" s="250"/>
      <c r="FT67" s="250"/>
      <c r="FU67" s="250"/>
      <c r="FV67" s="250"/>
      <c r="FW67" s="250"/>
      <c r="FX67" s="250"/>
      <c r="FY67" s="250"/>
      <c r="FZ67" s="250"/>
      <c r="GA67" s="250"/>
      <c r="GB67" s="250"/>
      <c r="GC67" s="250"/>
      <c r="GD67" s="250"/>
      <c r="GE67" s="250"/>
      <c r="GF67" s="250"/>
      <c r="GG67" s="250"/>
      <c r="GH67" s="250"/>
      <c r="GI67" s="250"/>
      <c r="GJ67" s="250"/>
      <c r="GK67" s="250"/>
      <c r="GL67" s="250"/>
      <c r="GM67" s="250"/>
      <c r="GN67" s="250"/>
      <c r="GO67" s="250"/>
      <c r="GP67" s="250"/>
      <c r="GQ67" s="250"/>
      <c r="GR67" s="250"/>
      <c r="GS67" s="250"/>
      <c r="GT67" s="250"/>
      <c r="GU67" s="250"/>
      <c r="GV67" s="250"/>
      <c r="GW67" s="250"/>
      <c r="GX67" s="250"/>
      <c r="GY67" s="250"/>
      <c r="GZ67" s="250"/>
      <c r="HA67" s="250"/>
      <c r="HB67" s="250"/>
      <c r="HC67" s="250"/>
      <c r="HD67" s="250"/>
      <c r="HE67" s="250"/>
      <c r="HF67" s="250"/>
      <c r="HG67" s="250"/>
      <c r="HH67" s="250"/>
      <c r="HI67" s="250"/>
      <c r="HJ67" s="250"/>
      <c r="HK67" s="250"/>
      <c r="HL67" s="250"/>
      <c r="HM67" s="250"/>
      <c r="HN67" s="250"/>
      <c r="HO67" s="250"/>
      <c r="HP67" s="250"/>
      <c r="HQ67" s="250"/>
      <c r="HR67" s="250"/>
      <c r="HS67" s="250"/>
      <c r="HT67" s="250"/>
      <c r="HU67" s="250"/>
      <c r="HV67" s="250"/>
      <c r="HW67" s="250"/>
      <c r="HX67" s="250"/>
    </row>
    <row r="68" spans="1:232" s="108" customFormat="1" x14ac:dyDescent="0.3">
      <c r="AI68" s="164"/>
      <c r="AJ68" s="164"/>
    </row>
    <row r="69" spans="1:232" s="108" customFormat="1" x14ac:dyDescent="0.3">
      <c r="AI69" s="164"/>
      <c r="AJ69" s="164"/>
    </row>
    <row r="70" spans="1:232" s="108" customFormat="1" x14ac:dyDescent="0.3">
      <c r="A70" s="246"/>
      <c r="B70" s="247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164"/>
      <c r="AJ70" s="164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9"/>
      <c r="BK70" s="249"/>
      <c r="BL70" s="249"/>
      <c r="BM70" s="249"/>
      <c r="BN70" s="249"/>
      <c r="BO70" s="249"/>
      <c r="BP70" s="249"/>
      <c r="BQ70" s="249"/>
      <c r="BR70" s="249"/>
      <c r="BS70" s="249"/>
      <c r="BT70" s="249"/>
      <c r="BU70" s="249"/>
      <c r="BV70" s="249"/>
      <c r="BW70" s="249"/>
      <c r="BX70" s="249"/>
      <c r="BY70" s="249"/>
      <c r="BZ70" s="249"/>
      <c r="CA70" s="249"/>
      <c r="CB70" s="249"/>
      <c r="CC70" s="249"/>
      <c r="CD70" s="249"/>
      <c r="CE70" s="249"/>
      <c r="CF70" s="249"/>
      <c r="CG70" s="249"/>
      <c r="CH70" s="249"/>
      <c r="CI70" s="249"/>
      <c r="CJ70" s="249"/>
      <c r="CK70" s="249"/>
      <c r="CL70" s="249"/>
      <c r="CM70" s="249"/>
      <c r="CN70" s="249"/>
      <c r="CO70" s="249"/>
      <c r="CP70" s="249"/>
      <c r="CQ70" s="249"/>
      <c r="CR70" s="249"/>
      <c r="CS70" s="249"/>
      <c r="CT70" s="249"/>
      <c r="CU70" s="249"/>
      <c r="CV70" s="249"/>
      <c r="CW70" s="249"/>
      <c r="CX70" s="249"/>
      <c r="CY70" s="249"/>
      <c r="CZ70" s="249"/>
      <c r="DA70" s="249"/>
      <c r="DB70" s="249"/>
      <c r="DC70" s="249"/>
      <c r="DD70" s="249"/>
      <c r="DE70" s="249"/>
      <c r="DF70" s="249"/>
      <c r="DG70" s="249"/>
      <c r="DH70" s="249"/>
      <c r="DI70" s="249"/>
      <c r="DJ70" s="249"/>
      <c r="DK70" s="249"/>
      <c r="DL70" s="249"/>
      <c r="DM70" s="249"/>
      <c r="DN70" s="249"/>
      <c r="DO70" s="249"/>
      <c r="DP70" s="249"/>
      <c r="DQ70" s="249"/>
      <c r="DR70" s="249"/>
      <c r="DS70" s="249"/>
      <c r="DT70" s="249"/>
      <c r="DU70" s="249"/>
      <c r="DV70" s="249"/>
      <c r="DW70" s="249"/>
      <c r="DX70" s="249"/>
      <c r="DY70" s="249"/>
      <c r="DZ70" s="249"/>
      <c r="EA70" s="249"/>
      <c r="EB70" s="249"/>
      <c r="EC70" s="249"/>
      <c r="ED70" s="249"/>
      <c r="EE70" s="249"/>
      <c r="EF70" s="249"/>
      <c r="EG70" s="249"/>
      <c r="EH70" s="249"/>
      <c r="EI70" s="249"/>
      <c r="EJ70" s="249"/>
      <c r="EK70" s="249"/>
      <c r="EL70" s="249"/>
      <c r="EM70" s="249"/>
      <c r="EN70" s="249"/>
      <c r="EO70" s="249"/>
      <c r="EP70" s="249"/>
      <c r="EQ70" s="249"/>
      <c r="ER70" s="249"/>
      <c r="ES70" s="249"/>
      <c r="ET70" s="249"/>
      <c r="EU70" s="249"/>
      <c r="EV70" s="249"/>
      <c r="EW70" s="249"/>
      <c r="EX70" s="249"/>
      <c r="EY70" s="249"/>
      <c r="EZ70" s="249"/>
      <c r="FA70" s="249"/>
      <c r="FB70" s="249"/>
      <c r="FC70" s="249"/>
      <c r="FD70" s="249"/>
      <c r="FE70" s="249"/>
      <c r="FF70" s="249"/>
      <c r="FG70" s="249"/>
      <c r="FH70" s="249"/>
      <c r="FI70" s="249"/>
      <c r="FJ70" s="249"/>
      <c r="FK70" s="249"/>
      <c r="FL70" s="249"/>
      <c r="FM70" s="249"/>
      <c r="FN70" s="249"/>
      <c r="FO70" s="249"/>
      <c r="FP70" s="249"/>
      <c r="FQ70" s="249"/>
      <c r="FR70" s="249"/>
      <c r="FS70" s="249"/>
      <c r="FT70" s="249"/>
      <c r="FU70" s="249"/>
      <c r="FV70" s="249"/>
      <c r="FW70" s="249"/>
      <c r="FX70" s="249"/>
      <c r="FY70" s="249"/>
      <c r="FZ70" s="249"/>
      <c r="GA70" s="249"/>
      <c r="GB70" s="249"/>
      <c r="GC70" s="249"/>
      <c r="GD70" s="249"/>
      <c r="GE70" s="249"/>
      <c r="GF70" s="249"/>
      <c r="GG70" s="249"/>
      <c r="GH70" s="249"/>
      <c r="GI70" s="249"/>
      <c r="GJ70" s="249"/>
      <c r="GK70" s="249"/>
      <c r="GL70" s="249"/>
      <c r="GM70" s="249"/>
      <c r="GN70" s="249"/>
      <c r="GO70" s="249"/>
      <c r="GP70" s="249"/>
      <c r="GQ70" s="249"/>
      <c r="GR70" s="249"/>
      <c r="GS70" s="249"/>
      <c r="GT70" s="249"/>
      <c r="GU70" s="249"/>
      <c r="GV70" s="249"/>
      <c r="GW70" s="249"/>
      <c r="GX70" s="249"/>
      <c r="GY70" s="249"/>
      <c r="GZ70" s="249"/>
      <c r="HA70" s="249"/>
      <c r="HB70" s="249"/>
      <c r="HC70" s="249"/>
      <c r="HD70" s="249"/>
      <c r="HE70" s="249"/>
      <c r="HF70" s="249"/>
      <c r="HG70" s="249"/>
      <c r="HH70" s="249"/>
      <c r="HI70" s="249"/>
      <c r="HJ70" s="249"/>
      <c r="HK70" s="249"/>
      <c r="HL70" s="249"/>
      <c r="HM70" s="249"/>
      <c r="HN70" s="249"/>
      <c r="HO70" s="249"/>
      <c r="HP70" s="249"/>
      <c r="HQ70" s="249"/>
      <c r="HR70" s="249"/>
      <c r="HS70" s="249"/>
      <c r="HT70" s="249"/>
      <c r="HU70" s="249"/>
      <c r="HV70" s="249"/>
      <c r="HW70" s="249"/>
      <c r="HX70" s="249"/>
    </row>
    <row r="71" spans="1:232" s="108" customFormat="1" x14ac:dyDescent="0.3">
      <c r="A71" s="246"/>
      <c r="B71" s="251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164"/>
      <c r="AJ71" s="164"/>
      <c r="AK71" s="250"/>
      <c r="AL71" s="250"/>
      <c r="AM71" s="250"/>
      <c r="AN71" s="250"/>
      <c r="AO71" s="250"/>
      <c r="AP71" s="250"/>
      <c r="AQ71" s="250"/>
      <c r="AR71" s="250"/>
      <c r="AS71" s="250"/>
      <c r="AT71" s="250"/>
      <c r="AU71" s="250"/>
      <c r="AV71" s="250"/>
      <c r="AW71" s="250"/>
      <c r="AX71" s="250"/>
      <c r="AY71" s="250"/>
      <c r="AZ71" s="250"/>
      <c r="BA71" s="250"/>
      <c r="BB71" s="250"/>
      <c r="BC71" s="250"/>
      <c r="BD71" s="250"/>
      <c r="BE71" s="250"/>
      <c r="BF71" s="250"/>
      <c r="BG71" s="250"/>
      <c r="BH71" s="250"/>
      <c r="BI71" s="250"/>
      <c r="BJ71" s="250"/>
      <c r="BK71" s="250"/>
      <c r="BL71" s="250"/>
      <c r="BM71" s="250"/>
      <c r="BN71" s="250"/>
      <c r="BO71" s="250"/>
      <c r="BP71" s="250"/>
      <c r="BQ71" s="250"/>
      <c r="BR71" s="250"/>
      <c r="BS71" s="250"/>
      <c r="BT71" s="250"/>
      <c r="BU71" s="250"/>
      <c r="BV71" s="250"/>
      <c r="BW71" s="250"/>
      <c r="BX71" s="250"/>
      <c r="BY71" s="250"/>
      <c r="BZ71" s="250"/>
      <c r="CA71" s="250"/>
      <c r="CB71" s="250"/>
      <c r="CC71" s="250"/>
      <c r="CD71" s="250"/>
      <c r="CE71" s="250"/>
      <c r="CF71" s="250"/>
      <c r="CG71" s="250"/>
      <c r="CH71" s="250"/>
      <c r="CI71" s="250"/>
      <c r="CJ71" s="250"/>
      <c r="CK71" s="250"/>
      <c r="CL71" s="250"/>
      <c r="CM71" s="250"/>
      <c r="CN71" s="250"/>
      <c r="CO71" s="250"/>
      <c r="CP71" s="250"/>
      <c r="CQ71" s="250"/>
      <c r="CR71" s="250"/>
      <c r="CS71" s="250"/>
      <c r="CT71" s="250"/>
      <c r="CU71" s="250"/>
      <c r="CV71" s="250"/>
      <c r="CW71" s="250"/>
      <c r="CX71" s="250"/>
      <c r="CY71" s="250"/>
      <c r="CZ71" s="250"/>
      <c r="DA71" s="250"/>
      <c r="DB71" s="250"/>
      <c r="DC71" s="250"/>
      <c r="DD71" s="250"/>
      <c r="DE71" s="250"/>
      <c r="DF71" s="250"/>
      <c r="DG71" s="250"/>
      <c r="DH71" s="250"/>
      <c r="DI71" s="250"/>
      <c r="DJ71" s="250"/>
      <c r="DK71" s="250"/>
      <c r="DL71" s="250"/>
      <c r="DM71" s="250"/>
      <c r="DN71" s="250"/>
      <c r="DO71" s="250"/>
      <c r="DP71" s="250"/>
      <c r="DQ71" s="250"/>
      <c r="DR71" s="250"/>
      <c r="DS71" s="250"/>
      <c r="DT71" s="250"/>
      <c r="DU71" s="250"/>
      <c r="DV71" s="250"/>
      <c r="DW71" s="250"/>
      <c r="DX71" s="250"/>
      <c r="DY71" s="250"/>
      <c r="DZ71" s="250"/>
      <c r="EA71" s="250"/>
      <c r="EB71" s="250"/>
      <c r="EC71" s="250"/>
      <c r="ED71" s="250"/>
      <c r="EE71" s="250"/>
      <c r="EF71" s="250"/>
      <c r="EG71" s="250"/>
      <c r="EH71" s="250"/>
      <c r="EI71" s="250"/>
      <c r="EJ71" s="250"/>
      <c r="EK71" s="250"/>
      <c r="EL71" s="250"/>
      <c r="EM71" s="250"/>
      <c r="EN71" s="250"/>
      <c r="EO71" s="250"/>
      <c r="EP71" s="250"/>
      <c r="EQ71" s="250"/>
      <c r="ER71" s="250"/>
      <c r="ES71" s="250"/>
      <c r="ET71" s="250"/>
      <c r="EU71" s="250"/>
      <c r="EV71" s="250"/>
      <c r="EW71" s="250"/>
      <c r="EX71" s="250"/>
      <c r="EY71" s="250"/>
      <c r="EZ71" s="250"/>
      <c r="FA71" s="250"/>
      <c r="FB71" s="250"/>
      <c r="FC71" s="250"/>
      <c r="FD71" s="250"/>
      <c r="FE71" s="250"/>
      <c r="FF71" s="250"/>
      <c r="FG71" s="250"/>
      <c r="FH71" s="250"/>
      <c r="FI71" s="250"/>
      <c r="FJ71" s="250"/>
      <c r="FK71" s="250"/>
      <c r="FL71" s="250"/>
      <c r="FM71" s="250"/>
      <c r="FN71" s="250"/>
      <c r="FO71" s="250"/>
      <c r="FP71" s="250"/>
      <c r="FQ71" s="250"/>
      <c r="FR71" s="250"/>
      <c r="FS71" s="250"/>
      <c r="FT71" s="250"/>
      <c r="FU71" s="250"/>
      <c r="FV71" s="250"/>
      <c r="FW71" s="250"/>
      <c r="FX71" s="250"/>
      <c r="FY71" s="250"/>
      <c r="FZ71" s="250"/>
      <c r="GA71" s="250"/>
      <c r="GB71" s="250"/>
      <c r="GC71" s="250"/>
      <c r="GD71" s="250"/>
      <c r="GE71" s="250"/>
      <c r="GF71" s="250"/>
      <c r="GG71" s="250"/>
      <c r="GH71" s="250"/>
      <c r="GI71" s="250"/>
      <c r="GJ71" s="250"/>
      <c r="GK71" s="250"/>
      <c r="GL71" s="250"/>
      <c r="GM71" s="250"/>
      <c r="GN71" s="250"/>
      <c r="GO71" s="250"/>
      <c r="GP71" s="250"/>
      <c r="GQ71" s="250"/>
      <c r="GR71" s="250"/>
      <c r="GS71" s="250"/>
      <c r="GT71" s="250"/>
      <c r="GU71" s="250"/>
      <c r="GV71" s="250"/>
      <c r="GW71" s="250"/>
      <c r="GX71" s="250"/>
      <c r="GY71" s="250"/>
      <c r="GZ71" s="250"/>
      <c r="HA71" s="250"/>
      <c r="HB71" s="250"/>
      <c r="HC71" s="250"/>
      <c r="HD71" s="250"/>
      <c r="HE71" s="250"/>
      <c r="HF71" s="250"/>
      <c r="HG71" s="250"/>
      <c r="HH71" s="250"/>
      <c r="HI71" s="250"/>
      <c r="HJ71" s="250"/>
      <c r="HK71" s="250"/>
      <c r="HL71" s="250"/>
      <c r="HM71" s="250"/>
      <c r="HN71" s="250"/>
      <c r="HO71" s="250"/>
      <c r="HP71" s="250"/>
      <c r="HQ71" s="250"/>
      <c r="HR71" s="250"/>
      <c r="HS71" s="250"/>
      <c r="HT71" s="250"/>
      <c r="HU71" s="250"/>
      <c r="HV71" s="250"/>
      <c r="HW71" s="250"/>
      <c r="HX71" s="250"/>
    </row>
    <row r="72" spans="1:232" s="108" customFormat="1" x14ac:dyDescent="0.3">
      <c r="A72" s="246"/>
      <c r="B72" s="251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164"/>
      <c r="AJ72" s="164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249"/>
      <c r="BS72" s="249"/>
      <c r="BT72" s="249"/>
      <c r="BU72" s="249"/>
      <c r="BV72" s="249"/>
      <c r="BW72" s="249"/>
      <c r="BX72" s="249"/>
      <c r="BY72" s="249"/>
      <c r="BZ72" s="249"/>
      <c r="CA72" s="249"/>
      <c r="CB72" s="249"/>
      <c r="CC72" s="249"/>
      <c r="CD72" s="249"/>
      <c r="CE72" s="249"/>
      <c r="CF72" s="249"/>
      <c r="CG72" s="249"/>
      <c r="CH72" s="249"/>
      <c r="CI72" s="249"/>
      <c r="CJ72" s="249"/>
      <c r="CK72" s="249"/>
      <c r="CL72" s="249"/>
      <c r="CM72" s="249"/>
      <c r="CN72" s="249"/>
      <c r="CO72" s="249"/>
      <c r="CP72" s="249"/>
      <c r="CQ72" s="249"/>
      <c r="CR72" s="249"/>
      <c r="CS72" s="249"/>
      <c r="CT72" s="249"/>
      <c r="CU72" s="249"/>
      <c r="CV72" s="249"/>
      <c r="CW72" s="249"/>
      <c r="CX72" s="249"/>
      <c r="CY72" s="249"/>
      <c r="CZ72" s="249"/>
      <c r="DA72" s="249"/>
      <c r="DB72" s="249"/>
      <c r="DC72" s="249"/>
      <c r="DD72" s="249"/>
      <c r="DE72" s="249"/>
      <c r="DF72" s="249"/>
      <c r="DG72" s="249"/>
      <c r="DH72" s="249"/>
      <c r="DI72" s="249"/>
      <c r="DJ72" s="249"/>
      <c r="DK72" s="249"/>
      <c r="DL72" s="249"/>
      <c r="DM72" s="249"/>
      <c r="DN72" s="249"/>
      <c r="DO72" s="249"/>
      <c r="DP72" s="249"/>
      <c r="DQ72" s="249"/>
      <c r="DR72" s="249"/>
      <c r="DS72" s="249"/>
      <c r="DT72" s="249"/>
      <c r="DU72" s="249"/>
      <c r="DV72" s="249"/>
      <c r="DW72" s="249"/>
      <c r="DX72" s="249"/>
      <c r="DY72" s="249"/>
      <c r="DZ72" s="249"/>
      <c r="EA72" s="249"/>
      <c r="EB72" s="249"/>
      <c r="EC72" s="249"/>
      <c r="ED72" s="249"/>
      <c r="EE72" s="249"/>
      <c r="EF72" s="249"/>
      <c r="EG72" s="249"/>
      <c r="EH72" s="249"/>
      <c r="EI72" s="249"/>
      <c r="EJ72" s="249"/>
      <c r="EK72" s="249"/>
      <c r="EL72" s="249"/>
      <c r="EM72" s="249"/>
      <c r="EN72" s="249"/>
      <c r="EO72" s="249"/>
      <c r="EP72" s="249"/>
      <c r="EQ72" s="249"/>
      <c r="ER72" s="249"/>
      <c r="ES72" s="249"/>
      <c r="ET72" s="249"/>
      <c r="EU72" s="249"/>
      <c r="EV72" s="249"/>
      <c r="EW72" s="249"/>
      <c r="EX72" s="249"/>
      <c r="EY72" s="249"/>
      <c r="EZ72" s="249"/>
      <c r="FA72" s="249"/>
      <c r="FB72" s="249"/>
      <c r="FC72" s="249"/>
      <c r="FD72" s="249"/>
      <c r="FE72" s="249"/>
      <c r="FF72" s="249"/>
      <c r="FG72" s="249"/>
      <c r="FH72" s="249"/>
      <c r="FI72" s="249"/>
      <c r="FJ72" s="249"/>
      <c r="FK72" s="249"/>
      <c r="FL72" s="249"/>
      <c r="FM72" s="249"/>
      <c r="FN72" s="249"/>
      <c r="FO72" s="249"/>
      <c r="FP72" s="249"/>
      <c r="FQ72" s="249"/>
      <c r="FR72" s="249"/>
      <c r="FS72" s="249"/>
      <c r="FT72" s="249"/>
      <c r="FU72" s="249"/>
      <c r="FV72" s="249"/>
      <c r="FW72" s="249"/>
      <c r="FX72" s="249"/>
      <c r="FY72" s="249"/>
      <c r="FZ72" s="249"/>
      <c r="GA72" s="249"/>
      <c r="GB72" s="249"/>
      <c r="GC72" s="249"/>
      <c r="GD72" s="249"/>
      <c r="GE72" s="249"/>
      <c r="GF72" s="249"/>
      <c r="GG72" s="249"/>
      <c r="GH72" s="249"/>
      <c r="GI72" s="249"/>
      <c r="GJ72" s="249"/>
      <c r="GK72" s="249"/>
      <c r="GL72" s="249"/>
      <c r="GM72" s="249"/>
      <c r="GN72" s="249"/>
      <c r="GO72" s="249"/>
      <c r="GP72" s="249"/>
      <c r="GQ72" s="249"/>
      <c r="GR72" s="249"/>
      <c r="GS72" s="249"/>
      <c r="GT72" s="249"/>
      <c r="GU72" s="249"/>
      <c r="GV72" s="249"/>
      <c r="GW72" s="249"/>
      <c r="GX72" s="249"/>
      <c r="GY72" s="249"/>
      <c r="GZ72" s="249"/>
      <c r="HA72" s="249"/>
      <c r="HB72" s="249"/>
      <c r="HC72" s="249"/>
      <c r="HD72" s="249"/>
      <c r="HE72" s="249"/>
      <c r="HF72" s="249"/>
      <c r="HG72" s="249"/>
      <c r="HH72" s="249"/>
      <c r="HI72" s="249"/>
      <c r="HJ72" s="249"/>
      <c r="HK72" s="249"/>
      <c r="HL72" s="249"/>
      <c r="HM72" s="249"/>
      <c r="HN72" s="249"/>
      <c r="HO72" s="249"/>
      <c r="HP72" s="249"/>
      <c r="HQ72" s="249"/>
      <c r="HR72" s="249"/>
      <c r="HS72" s="249"/>
      <c r="HT72" s="249"/>
      <c r="HU72" s="249"/>
      <c r="HV72" s="249"/>
      <c r="HW72" s="249"/>
      <c r="HX72" s="249"/>
    </row>
    <row r="73" spans="1:232" s="108" customFormat="1" x14ac:dyDescent="0.3">
      <c r="A73" s="246"/>
      <c r="B73" s="247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164"/>
      <c r="AJ73" s="164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  <c r="BU73" s="249"/>
      <c r="BV73" s="249"/>
      <c r="BW73" s="249"/>
      <c r="BX73" s="249"/>
      <c r="BY73" s="249"/>
      <c r="BZ73" s="249"/>
      <c r="CA73" s="249"/>
      <c r="CB73" s="249"/>
      <c r="CC73" s="249"/>
      <c r="CD73" s="249"/>
      <c r="CE73" s="249"/>
      <c r="CF73" s="249"/>
      <c r="CG73" s="249"/>
      <c r="CH73" s="249"/>
      <c r="CI73" s="249"/>
      <c r="CJ73" s="249"/>
      <c r="CK73" s="249"/>
      <c r="CL73" s="249"/>
      <c r="CM73" s="249"/>
      <c r="CN73" s="249"/>
      <c r="CO73" s="249"/>
      <c r="CP73" s="249"/>
      <c r="CQ73" s="249"/>
      <c r="CR73" s="249"/>
      <c r="CS73" s="249"/>
      <c r="CT73" s="249"/>
      <c r="CU73" s="249"/>
      <c r="CV73" s="249"/>
      <c r="CW73" s="249"/>
      <c r="CX73" s="249"/>
      <c r="CY73" s="249"/>
      <c r="CZ73" s="249"/>
      <c r="DA73" s="249"/>
      <c r="DB73" s="249"/>
      <c r="DC73" s="249"/>
      <c r="DD73" s="249"/>
      <c r="DE73" s="249"/>
      <c r="DF73" s="249"/>
      <c r="DG73" s="249"/>
      <c r="DH73" s="249"/>
      <c r="DI73" s="249"/>
      <c r="DJ73" s="249"/>
      <c r="DK73" s="249"/>
      <c r="DL73" s="249"/>
      <c r="DM73" s="249"/>
      <c r="DN73" s="249"/>
      <c r="DO73" s="249"/>
      <c r="DP73" s="249"/>
      <c r="DQ73" s="249"/>
      <c r="DR73" s="249"/>
      <c r="DS73" s="249"/>
      <c r="DT73" s="249"/>
      <c r="DU73" s="249"/>
      <c r="DV73" s="249"/>
      <c r="DW73" s="249"/>
      <c r="DX73" s="249"/>
      <c r="DY73" s="249"/>
      <c r="DZ73" s="249"/>
      <c r="EA73" s="249"/>
      <c r="EB73" s="249"/>
      <c r="EC73" s="249"/>
      <c r="ED73" s="249"/>
      <c r="EE73" s="249"/>
      <c r="EF73" s="249"/>
      <c r="EG73" s="249"/>
      <c r="EH73" s="249"/>
      <c r="EI73" s="249"/>
      <c r="EJ73" s="249"/>
      <c r="EK73" s="249"/>
      <c r="EL73" s="249"/>
      <c r="EM73" s="249"/>
      <c r="EN73" s="249"/>
      <c r="EO73" s="249"/>
      <c r="EP73" s="249"/>
      <c r="EQ73" s="249"/>
      <c r="ER73" s="249"/>
      <c r="ES73" s="249"/>
      <c r="ET73" s="249"/>
      <c r="EU73" s="249"/>
      <c r="EV73" s="249"/>
      <c r="EW73" s="249"/>
      <c r="EX73" s="249"/>
      <c r="EY73" s="249"/>
      <c r="EZ73" s="249"/>
      <c r="FA73" s="249"/>
      <c r="FB73" s="249"/>
      <c r="FC73" s="249"/>
      <c r="FD73" s="249"/>
      <c r="FE73" s="249"/>
      <c r="FF73" s="249"/>
      <c r="FG73" s="249"/>
      <c r="FH73" s="249"/>
      <c r="FI73" s="249"/>
      <c r="FJ73" s="249"/>
      <c r="FK73" s="249"/>
      <c r="FL73" s="249"/>
      <c r="FM73" s="249"/>
      <c r="FN73" s="249"/>
      <c r="FO73" s="249"/>
      <c r="FP73" s="249"/>
      <c r="FQ73" s="249"/>
      <c r="FR73" s="249"/>
      <c r="FS73" s="249"/>
      <c r="FT73" s="249"/>
      <c r="FU73" s="249"/>
      <c r="FV73" s="249"/>
      <c r="FW73" s="249"/>
      <c r="FX73" s="249"/>
      <c r="FY73" s="249"/>
      <c r="FZ73" s="249"/>
      <c r="GA73" s="249"/>
      <c r="GB73" s="249"/>
      <c r="GC73" s="249"/>
      <c r="GD73" s="249"/>
      <c r="GE73" s="249"/>
      <c r="GF73" s="249"/>
      <c r="GG73" s="249"/>
      <c r="GH73" s="249"/>
      <c r="GI73" s="249"/>
      <c r="GJ73" s="249"/>
      <c r="GK73" s="249"/>
      <c r="GL73" s="249"/>
      <c r="GM73" s="249"/>
      <c r="GN73" s="249"/>
      <c r="GO73" s="249"/>
      <c r="GP73" s="249"/>
      <c r="GQ73" s="249"/>
      <c r="GR73" s="249"/>
      <c r="GS73" s="249"/>
      <c r="GT73" s="249"/>
      <c r="GU73" s="249"/>
      <c r="GV73" s="249"/>
      <c r="GW73" s="249"/>
      <c r="GX73" s="249"/>
      <c r="GY73" s="249"/>
      <c r="GZ73" s="249"/>
      <c r="HA73" s="249"/>
      <c r="HB73" s="249"/>
      <c r="HC73" s="249"/>
      <c r="HD73" s="249"/>
      <c r="HE73" s="249"/>
      <c r="HF73" s="249"/>
      <c r="HG73" s="249"/>
      <c r="HH73" s="249"/>
      <c r="HI73" s="249"/>
      <c r="HJ73" s="249"/>
      <c r="HK73" s="249"/>
      <c r="HL73" s="249"/>
      <c r="HM73" s="249"/>
      <c r="HN73" s="249"/>
      <c r="HO73" s="249"/>
      <c r="HP73" s="249"/>
      <c r="HQ73" s="249"/>
      <c r="HR73" s="249"/>
      <c r="HS73" s="249"/>
      <c r="HT73" s="249"/>
      <c r="HU73" s="249"/>
      <c r="HV73" s="249"/>
      <c r="HW73" s="249"/>
      <c r="HX73" s="249"/>
    </row>
    <row r="74" spans="1:232" s="108" customFormat="1" x14ac:dyDescent="0.3">
      <c r="A74" s="246"/>
      <c r="B74" s="247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164"/>
      <c r="AJ74" s="164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49"/>
      <c r="BK74" s="249"/>
      <c r="BL74" s="249"/>
      <c r="BM74" s="249"/>
      <c r="BN74" s="249"/>
      <c r="BO74" s="249"/>
      <c r="BP74" s="249"/>
      <c r="BQ74" s="249"/>
      <c r="BR74" s="249"/>
      <c r="BS74" s="249"/>
      <c r="BT74" s="249"/>
      <c r="BU74" s="249"/>
      <c r="BV74" s="249"/>
      <c r="BW74" s="249"/>
      <c r="BX74" s="249"/>
      <c r="BY74" s="249"/>
      <c r="BZ74" s="249"/>
      <c r="CA74" s="249"/>
      <c r="CB74" s="249"/>
      <c r="CC74" s="249"/>
      <c r="CD74" s="249"/>
      <c r="CE74" s="249"/>
      <c r="CF74" s="249"/>
      <c r="CG74" s="249"/>
      <c r="CH74" s="249"/>
      <c r="CI74" s="249"/>
      <c r="CJ74" s="249"/>
      <c r="CK74" s="249"/>
      <c r="CL74" s="249"/>
      <c r="CM74" s="249"/>
      <c r="CN74" s="249"/>
      <c r="CO74" s="249"/>
      <c r="CP74" s="249"/>
      <c r="CQ74" s="249"/>
      <c r="CR74" s="249"/>
      <c r="CS74" s="249"/>
      <c r="CT74" s="249"/>
      <c r="CU74" s="249"/>
      <c r="CV74" s="249"/>
      <c r="CW74" s="249"/>
      <c r="CX74" s="249"/>
      <c r="CY74" s="249"/>
      <c r="CZ74" s="249"/>
      <c r="DA74" s="249"/>
      <c r="DB74" s="249"/>
      <c r="DC74" s="249"/>
      <c r="DD74" s="249"/>
      <c r="DE74" s="249"/>
      <c r="DF74" s="249"/>
      <c r="DG74" s="249"/>
      <c r="DH74" s="249"/>
      <c r="DI74" s="249"/>
      <c r="DJ74" s="249"/>
      <c r="DK74" s="249"/>
      <c r="DL74" s="249"/>
      <c r="DM74" s="249"/>
      <c r="DN74" s="249"/>
      <c r="DO74" s="249"/>
      <c r="DP74" s="249"/>
      <c r="DQ74" s="249"/>
      <c r="DR74" s="249"/>
      <c r="DS74" s="249"/>
      <c r="DT74" s="249"/>
      <c r="DU74" s="249"/>
      <c r="DV74" s="249"/>
      <c r="DW74" s="249"/>
      <c r="DX74" s="249"/>
      <c r="DY74" s="249"/>
      <c r="DZ74" s="249"/>
      <c r="EA74" s="249"/>
      <c r="EB74" s="249"/>
      <c r="EC74" s="249"/>
      <c r="ED74" s="249"/>
      <c r="EE74" s="249"/>
      <c r="EF74" s="249"/>
      <c r="EG74" s="249"/>
      <c r="EH74" s="249"/>
      <c r="EI74" s="249"/>
      <c r="EJ74" s="249"/>
      <c r="EK74" s="249"/>
      <c r="EL74" s="249"/>
      <c r="EM74" s="249"/>
      <c r="EN74" s="249"/>
      <c r="EO74" s="249"/>
      <c r="EP74" s="249"/>
      <c r="EQ74" s="249"/>
      <c r="ER74" s="249"/>
      <c r="ES74" s="249"/>
      <c r="ET74" s="249"/>
      <c r="EU74" s="249"/>
      <c r="EV74" s="249"/>
      <c r="EW74" s="249"/>
      <c r="EX74" s="249"/>
      <c r="EY74" s="249"/>
      <c r="EZ74" s="249"/>
      <c r="FA74" s="249"/>
      <c r="FB74" s="249"/>
      <c r="FC74" s="249"/>
      <c r="FD74" s="249"/>
      <c r="FE74" s="249"/>
      <c r="FF74" s="249"/>
      <c r="FG74" s="249"/>
      <c r="FH74" s="249"/>
      <c r="FI74" s="249"/>
      <c r="FJ74" s="249"/>
      <c r="FK74" s="249"/>
      <c r="FL74" s="249"/>
      <c r="FM74" s="249"/>
      <c r="FN74" s="249"/>
      <c r="FO74" s="249"/>
      <c r="FP74" s="249"/>
      <c r="FQ74" s="249"/>
      <c r="FR74" s="249"/>
      <c r="FS74" s="249"/>
      <c r="FT74" s="249"/>
      <c r="FU74" s="249"/>
      <c r="FV74" s="249"/>
      <c r="FW74" s="249"/>
      <c r="FX74" s="249"/>
      <c r="FY74" s="249"/>
      <c r="FZ74" s="249"/>
      <c r="GA74" s="249"/>
      <c r="GB74" s="249"/>
      <c r="GC74" s="249"/>
      <c r="GD74" s="249"/>
      <c r="GE74" s="249"/>
      <c r="GF74" s="249"/>
      <c r="GG74" s="249"/>
      <c r="GH74" s="249"/>
      <c r="GI74" s="249"/>
      <c r="GJ74" s="249"/>
      <c r="GK74" s="249"/>
      <c r="GL74" s="249"/>
      <c r="GM74" s="249"/>
      <c r="GN74" s="249"/>
      <c r="GO74" s="249"/>
      <c r="GP74" s="249"/>
      <c r="GQ74" s="249"/>
      <c r="GR74" s="249"/>
      <c r="GS74" s="249"/>
      <c r="GT74" s="249"/>
      <c r="GU74" s="249"/>
      <c r="GV74" s="249"/>
      <c r="GW74" s="249"/>
      <c r="GX74" s="249"/>
      <c r="GY74" s="249"/>
      <c r="GZ74" s="249"/>
      <c r="HA74" s="249"/>
      <c r="HB74" s="249"/>
      <c r="HC74" s="249"/>
      <c r="HD74" s="249"/>
      <c r="HE74" s="249"/>
      <c r="HF74" s="249"/>
      <c r="HG74" s="249"/>
      <c r="HH74" s="249"/>
      <c r="HI74" s="249"/>
      <c r="HJ74" s="249"/>
      <c r="HK74" s="249"/>
      <c r="HL74" s="249"/>
      <c r="HM74" s="249"/>
      <c r="HN74" s="249"/>
      <c r="HO74" s="249"/>
      <c r="HP74" s="249"/>
      <c r="HQ74" s="249"/>
      <c r="HR74" s="249"/>
      <c r="HS74" s="249"/>
      <c r="HT74" s="249"/>
      <c r="HU74" s="249"/>
      <c r="HV74" s="249"/>
      <c r="HW74" s="249"/>
      <c r="HX74" s="249"/>
    </row>
    <row r="75" spans="1:232" s="108" customFormat="1" x14ac:dyDescent="0.3">
      <c r="A75" s="246"/>
      <c r="B75" s="247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164"/>
      <c r="AJ75" s="164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49"/>
      <c r="BK75" s="249"/>
      <c r="BL75" s="249"/>
      <c r="BM75" s="249"/>
      <c r="BN75" s="249"/>
      <c r="BO75" s="249"/>
      <c r="BP75" s="249"/>
      <c r="BQ75" s="249"/>
      <c r="BR75" s="249"/>
      <c r="BS75" s="249"/>
      <c r="BT75" s="249"/>
      <c r="BU75" s="249"/>
      <c r="BV75" s="249"/>
      <c r="BW75" s="249"/>
      <c r="BX75" s="249"/>
      <c r="BY75" s="249"/>
      <c r="BZ75" s="249"/>
      <c r="CA75" s="249"/>
      <c r="CB75" s="249"/>
      <c r="CC75" s="249"/>
      <c r="CD75" s="249"/>
      <c r="CE75" s="249"/>
      <c r="CF75" s="249"/>
      <c r="CG75" s="249"/>
      <c r="CH75" s="249"/>
      <c r="CI75" s="249"/>
      <c r="CJ75" s="249"/>
      <c r="CK75" s="249"/>
      <c r="CL75" s="249"/>
      <c r="CM75" s="249"/>
      <c r="CN75" s="249"/>
      <c r="CO75" s="249"/>
      <c r="CP75" s="249"/>
      <c r="CQ75" s="249"/>
      <c r="CR75" s="249"/>
      <c r="CS75" s="249"/>
      <c r="CT75" s="249"/>
      <c r="CU75" s="249"/>
      <c r="CV75" s="249"/>
      <c r="CW75" s="249"/>
      <c r="CX75" s="249"/>
      <c r="CY75" s="249"/>
      <c r="CZ75" s="249"/>
      <c r="DA75" s="249"/>
      <c r="DB75" s="249"/>
      <c r="DC75" s="249"/>
      <c r="DD75" s="249"/>
      <c r="DE75" s="249"/>
      <c r="DF75" s="249"/>
      <c r="DG75" s="249"/>
      <c r="DH75" s="249"/>
      <c r="DI75" s="249"/>
      <c r="DJ75" s="249"/>
      <c r="DK75" s="249"/>
      <c r="DL75" s="249"/>
      <c r="DM75" s="249"/>
      <c r="DN75" s="249"/>
      <c r="DO75" s="249"/>
      <c r="DP75" s="249"/>
      <c r="DQ75" s="249"/>
      <c r="DR75" s="249"/>
      <c r="DS75" s="249"/>
      <c r="DT75" s="249"/>
      <c r="DU75" s="249"/>
      <c r="DV75" s="249"/>
      <c r="DW75" s="249"/>
      <c r="DX75" s="249"/>
      <c r="DY75" s="249"/>
      <c r="DZ75" s="249"/>
      <c r="EA75" s="249"/>
      <c r="EB75" s="249"/>
      <c r="EC75" s="249"/>
      <c r="ED75" s="249"/>
      <c r="EE75" s="249"/>
      <c r="EF75" s="249"/>
      <c r="EG75" s="249"/>
      <c r="EH75" s="249"/>
      <c r="EI75" s="249"/>
      <c r="EJ75" s="249"/>
      <c r="EK75" s="249"/>
      <c r="EL75" s="249"/>
      <c r="EM75" s="249"/>
      <c r="EN75" s="249"/>
      <c r="EO75" s="249"/>
      <c r="EP75" s="249"/>
      <c r="EQ75" s="249"/>
      <c r="ER75" s="249"/>
      <c r="ES75" s="249"/>
      <c r="ET75" s="249"/>
      <c r="EU75" s="249"/>
      <c r="EV75" s="249"/>
      <c r="EW75" s="249"/>
      <c r="EX75" s="249"/>
      <c r="EY75" s="249"/>
      <c r="EZ75" s="249"/>
      <c r="FA75" s="249"/>
      <c r="FB75" s="249"/>
      <c r="FC75" s="249"/>
      <c r="FD75" s="249"/>
      <c r="FE75" s="249"/>
      <c r="FF75" s="249"/>
      <c r="FG75" s="249"/>
      <c r="FH75" s="249"/>
      <c r="FI75" s="249"/>
      <c r="FJ75" s="249"/>
      <c r="FK75" s="249"/>
      <c r="FL75" s="249"/>
      <c r="FM75" s="249"/>
      <c r="FN75" s="249"/>
      <c r="FO75" s="249"/>
      <c r="FP75" s="249"/>
      <c r="FQ75" s="249"/>
      <c r="FR75" s="249"/>
      <c r="FS75" s="249"/>
      <c r="FT75" s="249"/>
      <c r="FU75" s="249"/>
      <c r="FV75" s="249"/>
      <c r="FW75" s="249"/>
      <c r="FX75" s="249"/>
      <c r="FY75" s="249"/>
      <c r="FZ75" s="249"/>
      <c r="GA75" s="249"/>
      <c r="GB75" s="249"/>
      <c r="GC75" s="249"/>
      <c r="GD75" s="249"/>
      <c r="GE75" s="249"/>
      <c r="GF75" s="249"/>
      <c r="GG75" s="249"/>
      <c r="GH75" s="249"/>
      <c r="GI75" s="249"/>
      <c r="GJ75" s="249"/>
      <c r="GK75" s="249"/>
      <c r="GL75" s="249"/>
      <c r="GM75" s="249"/>
      <c r="GN75" s="249"/>
      <c r="GO75" s="249"/>
      <c r="GP75" s="249"/>
      <c r="GQ75" s="249"/>
      <c r="GR75" s="249"/>
      <c r="GS75" s="249"/>
      <c r="GT75" s="249"/>
      <c r="GU75" s="249"/>
      <c r="GV75" s="249"/>
      <c r="GW75" s="249"/>
      <c r="GX75" s="249"/>
      <c r="GY75" s="249"/>
      <c r="GZ75" s="249"/>
      <c r="HA75" s="249"/>
      <c r="HB75" s="249"/>
      <c r="HC75" s="249"/>
      <c r="HD75" s="249"/>
      <c r="HE75" s="249"/>
      <c r="HF75" s="249"/>
      <c r="HG75" s="249"/>
      <c r="HH75" s="249"/>
      <c r="HI75" s="249"/>
      <c r="HJ75" s="249"/>
      <c r="HK75" s="249"/>
      <c r="HL75" s="249"/>
      <c r="HM75" s="249"/>
      <c r="HN75" s="249"/>
      <c r="HO75" s="249"/>
      <c r="HP75" s="249"/>
      <c r="HQ75" s="249"/>
      <c r="HR75" s="249"/>
      <c r="HS75" s="249"/>
      <c r="HT75" s="249"/>
      <c r="HU75" s="249"/>
      <c r="HV75" s="249"/>
      <c r="HW75" s="249"/>
      <c r="HX75" s="249"/>
    </row>
    <row r="76" spans="1:232" s="108" customFormat="1" x14ac:dyDescent="0.3">
      <c r="A76" s="246"/>
      <c r="B76" s="247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164"/>
      <c r="AJ76" s="164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9"/>
      <c r="BN76" s="249"/>
      <c r="BO76" s="249"/>
      <c r="BP76" s="249"/>
      <c r="BQ76" s="249"/>
      <c r="BR76" s="249"/>
      <c r="BS76" s="249"/>
      <c r="BT76" s="249"/>
      <c r="BU76" s="249"/>
      <c r="BV76" s="249"/>
      <c r="BW76" s="249"/>
      <c r="BX76" s="249"/>
      <c r="BY76" s="249"/>
      <c r="BZ76" s="249"/>
      <c r="CA76" s="249"/>
      <c r="CB76" s="249"/>
      <c r="CC76" s="249"/>
      <c r="CD76" s="249"/>
      <c r="CE76" s="249"/>
      <c r="CF76" s="249"/>
      <c r="CG76" s="249"/>
      <c r="CH76" s="249"/>
      <c r="CI76" s="249"/>
      <c r="CJ76" s="249"/>
      <c r="CK76" s="249"/>
      <c r="CL76" s="249"/>
      <c r="CM76" s="249"/>
      <c r="CN76" s="249"/>
      <c r="CO76" s="249"/>
      <c r="CP76" s="249"/>
      <c r="CQ76" s="249"/>
      <c r="CR76" s="249"/>
      <c r="CS76" s="249"/>
      <c r="CT76" s="249"/>
      <c r="CU76" s="249"/>
      <c r="CV76" s="249"/>
      <c r="CW76" s="249"/>
      <c r="CX76" s="249"/>
      <c r="CY76" s="249"/>
      <c r="CZ76" s="249"/>
      <c r="DA76" s="249"/>
      <c r="DB76" s="249"/>
      <c r="DC76" s="249"/>
      <c r="DD76" s="249"/>
      <c r="DE76" s="249"/>
      <c r="DF76" s="249"/>
      <c r="DG76" s="249"/>
      <c r="DH76" s="249"/>
      <c r="DI76" s="249"/>
      <c r="DJ76" s="249"/>
      <c r="DK76" s="249"/>
      <c r="DL76" s="249"/>
      <c r="DM76" s="249"/>
      <c r="DN76" s="249"/>
      <c r="DO76" s="249"/>
      <c r="DP76" s="249"/>
      <c r="DQ76" s="249"/>
      <c r="DR76" s="249"/>
      <c r="DS76" s="249"/>
      <c r="DT76" s="249"/>
      <c r="DU76" s="249"/>
      <c r="DV76" s="249"/>
      <c r="DW76" s="249"/>
      <c r="DX76" s="249"/>
      <c r="DY76" s="249"/>
      <c r="DZ76" s="249"/>
      <c r="EA76" s="249"/>
      <c r="EB76" s="249"/>
      <c r="EC76" s="249"/>
      <c r="ED76" s="249"/>
      <c r="EE76" s="249"/>
      <c r="EF76" s="249"/>
      <c r="EG76" s="249"/>
      <c r="EH76" s="249"/>
      <c r="EI76" s="249"/>
      <c r="EJ76" s="249"/>
      <c r="EK76" s="249"/>
      <c r="EL76" s="249"/>
      <c r="EM76" s="249"/>
      <c r="EN76" s="249"/>
      <c r="EO76" s="249"/>
      <c r="EP76" s="249"/>
      <c r="EQ76" s="249"/>
      <c r="ER76" s="249"/>
      <c r="ES76" s="249"/>
      <c r="ET76" s="249"/>
      <c r="EU76" s="249"/>
      <c r="EV76" s="249"/>
      <c r="EW76" s="249"/>
      <c r="EX76" s="249"/>
      <c r="EY76" s="249"/>
      <c r="EZ76" s="249"/>
      <c r="FA76" s="249"/>
      <c r="FB76" s="249"/>
      <c r="FC76" s="249"/>
      <c r="FD76" s="249"/>
      <c r="FE76" s="249"/>
      <c r="FF76" s="249"/>
      <c r="FG76" s="249"/>
      <c r="FH76" s="249"/>
      <c r="FI76" s="249"/>
      <c r="FJ76" s="249"/>
      <c r="FK76" s="249"/>
      <c r="FL76" s="249"/>
      <c r="FM76" s="249"/>
      <c r="FN76" s="249"/>
      <c r="FO76" s="249"/>
      <c r="FP76" s="249"/>
      <c r="FQ76" s="249"/>
      <c r="FR76" s="249"/>
      <c r="FS76" s="249"/>
      <c r="FT76" s="249"/>
      <c r="FU76" s="249"/>
      <c r="FV76" s="249"/>
      <c r="FW76" s="249"/>
      <c r="FX76" s="249"/>
      <c r="FY76" s="249"/>
      <c r="FZ76" s="249"/>
      <c r="GA76" s="249"/>
      <c r="GB76" s="249"/>
      <c r="GC76" s="249"/>
      <c r="GD76" s="249"/>
      <c r="GE76" s="249"/>
      <c r="GF76" s="249"/>
      <c r="GG76" s="249"/>
      <c r="GH76" s="249"/>
      <c r="GI76" s="249"/>
      <c r="GJ76" s="249"/>
      <c r="GK76" s="249"/>
      <c r="GL76" s="249"/>
      <c r="GM76" s="249"/>
      <c r="GN76" s="249"/>
      <c r="GO76" s="249"/>
      <c r="GP76" s="249"/>
      <c r="GQ76" s="249"/>
      <c r="GR76" s="249"/>
      <c r="GS76" s="249"/>
      <c r="GT76" s="249"/>
      <c r="GU76" s="249"/>
      <c r="GV76" s="249"/>
      <c r="GW76" s="249"/>
      <c r="GX76" s="249"/>
      <c r="GY76" s="249"/>
      <c r="GZ76" s="249"/>
      <c r="HA76" s="249"/>
      <c r="HB76" s="249"/>
      <c r="HC76" s="249"/>
      <c r="HD76" s="249"/>
      <c r="HE76" s="249"/>
      <c r="HF76" s="249"/>
      <c r="HG76" s="249"/>
      <c r="HH76" s="249"/>
      <c r="HI76" s="249"/>
      <c r="HJ76" s="249"/>
      <c r="HK76" s="249"/>
      <c r="HL76" s="249"/>
      <c r="HM76" s="249"/>
      <c r="HN76" s="249"/>
      <c r="HO76" s="249"/>
      <c r="HP76" s="249"/>
      <c r="HQ76" s="249"/>
      <c r="HR76" s="249"/>
      <c r="HS76" s="249"/>
      <c r="HT76" s="249"/>
      <c r="HU76" s="249"/>
      <c r="HV76" s="249"/>
      <c r="HW76" s="249"/>
      <c r="HX76" s="249"/>
    </row>
    <row r="77" spans="1:232" s="108" customFormat="1" x14ac:dyDescent="0.3">
      <c r="A77" s="246"/>
      <c r="B77" s="247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  <c r="AI77" s="164"/>
      <c r="AJ77" s="164"/>
      <c r="AK77" s="250"/>
      <c r="AL77" s="250"/>
      <c r="AM77" s="250"/>
      <c r="AN77" s="250"/>
      <c r="AO77" s="250"/>
      <c r="AP77" s="250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0"/>
      <c r="BB77" s="250"/>
      <c r="BC77" s="250"/>
      <c r="BD77" s="250"/>
      <c r="BE77" s="250"/>
      <c r="BF77" s="250"/>
      <c r="BG77" s="250"/>
      <c r="BH77" s="250"/>
      <c r="BI77" s="250"/>
      <c r="BJ77" s="250"/>
      <c r="BK77" s="250"/>
      <c r="BL77" s="250"/>
      <c r="BM77" s="250"/>
      <c r="BN77" s="250"/>
      <c r="BO77" s="250"/>
      <c r="BP77" s="250"/>
      <c r="BQ77" s="250"/>
      <c r="BR77" s="250"/>
      <c r="BS77" s="250"/>
      <c r="BT77" s="250"/>
      <c r="BU77" s="250"/>
      <c r="BV77" s="250"/>
      <c r="BW77" s="250"/>
      <c r="BX77" s="250"/>
      <c r="BY77" s="250"/>
      <c r="BZ77" s="250"/>
      <c r="CA77" s="250"/>
      <c r="CB77" s="250"/>
      <c r="CC77" s="250"/>
      <c r="CD77" s="250"/>
      <c r="CE77" s="250"/>
      <c r="CF77" s="250"/>
      <c r="CG77" s="250"/>
      <c r="CH77" s="250"/>
      <c r="CI77" s="250"/>
      <c r="CJ77" s="250"/>
      <c r="CK77" s="250"/>
      <c r="CL77" s="250"/>
      <c r="CM77" s="250"/>
      <c r="CN77" s="250"/>
      <c r="CO77" s="250"/>
      <c r="CP77" s="250"/>
      <c r="CQ77" s="250"/>
      <c r="CR77" s="250"/>
      <c r="CS77" s="250"/>
      <c r="CT77" s="250"/>
      <c r="CU77" s="250"/>
      <c r="CV77" s="250"/>
      <c r="CW77" s="250"/>
      <c r="CX77" s="250"/>
      <c r="CY77" s="250"/>
      <c r="CZ77" s="250"/>
      <c r="DA77" s="250"/>
      <c r="DB77" s="250"/>
      <c r="DC77" s="250"/>
      <c r="DD77" s="250"/>
      <c r="DE77" s="250"/>
      <c r="DF77" s="250"/>
      <c r="DG77" s="250"/>
      <c r="DH77" s="250"/>
      <c r="DI77" s="250"/>
      <c r="DJ77" s="250"/>
      <c r="DK77" s="250"/>
      <c r="DL77" s="250"/>
      <c r="DM77" s="250"/>
      <c r="DN77" s="250"/>
      <c r="DO77" s="250"/>
      <c r="DP77" s="250"/>
      <c r="DQ77" s="250"/>
      <c r="DR77" s="250"/>
      <c r="DS77" s="250"/>
      <c r="DT77" s="250"/>
      <c r="DU77" s="250"/>
      <c r="DV77" s="250"/>
      <c r="DW77" s="250"/>
      <c r="DX77" s="250"/>
      <c r="DY77" s="250"/>
      <c r="DZ77" s="250"/>
      <c r="EA77" s="250"/>
      <c r="EB77" s="250"/>
      <c r="EC77" s="250"/>
      <c r="ED77" s="250"/>
      <c r="EE77" s="250"/>
      <c r="EF77" s="250"/>
      <c r="EG77" s="250"/>
      <c r="EH77" s="250"/>
      <c r="EI77" s="250"/>
      <c r="EJ77" s="250"/>
      <c r="EK77" s="250"/>
      <c r="EL77" s="250"/>
      <c r="EM77" s="250"/>
      <c r="EN77" s="250"/>
      <c r="EO77" s="250"/>
      <c r="EP77" s="250"/>
      <c r="EQ77" s="250"/>
      <c r="ER77" s="250"/>
      <c r="ES77" s="250"/>
      <c r="ET77" s="250"/>
      <c r="EU77" s="250"/>
      <c r="EV77" s="250"/>
      <c r="EW77" s="250"/>
      <c r="EX77" s="250"/>
      <c r="EY77" s="250"/>
      <c r="EZ77" s="250"/>
      <c r="FA77" s="250"/>
      <c r="FB77" s="250"/>
      <c r="FC77" s="250"/>
      <c r="FD77" s="250"/>
      <c r="FE77" s="250"/>
      <c r="FF77" s="250"/>
      <c r="FG77" s="250"/>
      <c r="FH77" s="250"/>
      <c r="FI77" s="250"/>
      <c r="FJ77" s="250"/>
      <c r="FK77" s="250"/>
      <c r="FL77" s="250"/>
      <c r="FM77" s="250"/>
      <c r="FN77" s="250"/>
      <c r="FO77" s="250"/>
      <c r="FP77" s="250"/>
      <c r="FQ77" s="250"/>
      <c r="FR77" s="250"/>
      <c r="FS77" s="250"/>
      <c r="FT77" s="250"/>
      <c r="FU77" s="250"/>
      <c r="FV77" s="250"/>
      <c r="FW77" s="250"/>
      <c r="FX77" s="250"/>
      <c r="FY77" s="250"/>
      <c r="FZ77" s="250"/>
      <c r="GA77" s="250"/>
      <c r="GB77" s="250"/>
      <c r="GC77" s="250"/>
      <c r="GD77" s="250"/>
      <c r="GE77" s="250"/>
      <c r="GF77" s="250"/>
      <c r="GG77" s="250"/>
      <c r="GH77" s="250"/>
      <c r="GI77" s="250"/>
      <c r="GJ77" s="250"/>
      <c r="GK77" s="250"/>
      <c r="GL77" s="250"/>
      <c r="GM77" s="250"/>
      <c r="GN77" s="250"/>
      <c r="GO77" s="250"/>
      <c r="GP77" s="250"/>
      <c r="GQ77" s="250"/>
      <c r="GR77" s="250"/>
      <c r="GS77" s="250"/>
      <c r="GT77" s="250"/>
      <c r="GU77" s="250"/>
      <c r="GV77" s="250"/>
      <c r="GW77" s="250"/>
      <c r="GX77" s="250"/>
      <c r="GY77" s="250"/>
      <c r="GZ77" s="250"/>
      <c r="HA77" s="250"/>
      <c r="HB77" s="250"/>
      <c r="HC77" s="250"/>
      <c r="HD77" s="250"/>
      <c r="HE77" s="250"/>
      <c r="HF77" s="250"/>
      <c r="HG77" s="250"/>
      <c r="HH77" s="250"/>
      <c r="HI77" s="250"/>
      <c r="HJ77" s="250"/>
      <c r="HK77" s="250"/>
      <c r="HL77" s="250"/>
      <c r="HM77" s="250"/>
      <c r="HN77" s="250"/>
      <c r="HO77" s="250"/>
      <c r="HP77" s="250"/>
      <c r="HQ77" s="250"/>
      <c r="HR77" s="250"/>
      <c r="HS77" s="250"/>
      <c r="HT77" s="250"/>
      <c r="HU77" s="250"/>
      <c r="HV77" s="250"/>
      <c r="HW77" s="250"/>
      <c r="HX77" s="250"/>
    </row>
    <row r="172" spans="2:2" ht="14.5" x14ac:dyDescent="0.35">
      <c r="B172" s="252"/>
    </row>
  </sheetData>
  <conditionalFormatting sqref="AI9:AJ9 D9:W9 BT9:BU9 ET9:EU9 GG9:GH9 HT9 AF9:AG9 HV9">
    <cfRule type="containsErrors" dxfId="361" priority="376">
      <formula>ISERROR(D9)</formula>
    </cfRule>
  </conditionalFormatting>
  <conditionalFormatting sqref="C1:W1">
    <cfRule type="cellIs" dxfId="360" priority="375" operator="notEqual">
      <formula>0</formula>
    </cfRule>
  </conditionalFormatting>
  <conditionalFormatting sqref="C9">
    <cfRule type="containsErrors" dxfId="359" priority="361">
      <formula>ISERROR(C9)</formula>
    </cfRule>
  </conditionalFormatting>
  <conditionalFormatting sqref="AK9 BO9:BP9 BH9:BI9 AM9:AO9 AS9 AX9:AY9 BK9">
    <cfRule type="containsErrors" dxfId="358" priority="360">
      <formula>ISERROR(AK9)</formula>
    </cfRule>
  </conditionalFormatting>
  <conditionalFormatting sqref="BY9 DC9:DE9 CY9 CB9:CW9">
    <cfRule type="containsErrors" dxfId="357" priority="359">
      <formula>ISERROR(BY9)</formula>
    </cfRule>
  </conditionalFormatting>
  <conditionalFormatting sqref="DL9 EQ9 EI9:EL9 DO9:DP9">
    <cfRule type="containsErrors" dxfId="356" priority="358">
      <formula>ISERROR(DL9)</formula>
    </cfRule>
  </conditionalFormatting>
  <conditionalFormatting sqref="EY9 GC9:GE9 FV9:FW9 FB9:FC9 FI9 FY9">
    <cfRule type="containsErrors" dxfId="355" priority="357">
      <formula>ISERROR(EY9)</formula>
    </cfRule>
  </conditionalFormatting>
  <conditionalFormatting sqref="GL9 HP9:HR9 HI9:HL9 GO9:GP9 GV9">
    <cfRule type="containsErrors" dxfId="354" priority="356">
      <formula>ISERROR(GL9)</formula>
    </cfRule>
  </conditionalFormatting>
  <conditionalFormatting sqref="F1">
    <cfRule type="cellIs" dxfId="353" priority="355" operator="notEqual">
      <formula>0</formula>
    </cfRule>
  </conditionalFormatting>
  <conditionalFormatting sqref="EV9">
    <cfRule type="containsErrors" dxfId="352" priority="354">
      <formula>ISERROR(EV9)</formula>
    </cfRule>
  </conditionalFormatting>
  <conditionalFormatting sqref="GI9">
    <cfRule type="containsErrors" dxfId="351" priority="353">
      <formula>ISERROR(GI9)</formula>
    </cfRule>
  </conditionalFormatting>
  <conditionalFormatting sqref="AO1">
    <cfRule type="cellIs" dxfId="350" priority="352" operator="notEqual">
      <formula>0</formula>
    </cfRule>
  </conditionalFormatting>
  <conditionalFormatting sqref="H1">
    <cfRule type="cellIs" dxfId="349" priority="351" operator="notEqual">
      <formula>0</formula>
    </cfRule>
  </conditionalFormatting>
  <conditionalFormatting sqref="G1">
    <cfRule type="cellIs" dxfId="348" priority="350" operator="notEqual">
      <formula>0</formula>
    </cfRule>
  </conditionalFormatting>
  <conditionalFormatting sqref="I1 L1 V1:W1 AM1:AN1">
    <cfRule type="cellIs" dxfId="347" priority="349" operator="notEqual">
      <formula>0</formula>
    </cfRule>
  </conditionalFormatting>
  <conditionalFormatting sqref="AS1 BI1 BW1:BX1">
    <cfRule type="cellIs" dxfId="346" priority="348" operator="notEqual">
      <formula>0</formula>
    </cfRule>
  </conditionalFormatting>
  <conditionalFormatting sqref="C1">
    <cfRule type="cellIs" dxfId="345" priority="347" operator="notEqual">
      <formula>0</formula>
    </cfRule>
  </conditionalFormatting>
  <conditionalFormatting sqref="D1:E1">
    <cfRule type="cellIs" dxfId="344" priority="346" operator="notEqual">
      <formula>0</formula>
    </cfRule>
  </conditionalFormatting>
  <conditionalFormatting sqref="AI1:AJ1">
    <cfRule type="cellIs" dxfId="343" priority="345" operator="notEqual">
      <formula>0</formula>
    </cfRule>
  </conditionalFormatting>
  <conditionalFormatting sqref="BH1">
    <cfRule type="cellIs" dxfId="342" priority="344" operator="notEqual">
      <formula>0</formula>
    </cfRule>
  </conditionalFormatting>
  <conditionalFormatting sqref="BU1">
    <cfRule type="cellIs" dxfId="341" priority="343" operator="notEqual">
      <formula>0</formula>
    </cfRule>
  </conditionalFormatting>
  <conditionalFormatting sqref="AK1">
    <cfRule type="cellIs" dxfId="340" priority="342" operator="notEqual">
      <formula>0</formula>
    </cfRule>
  </conditionalFormatting>
  <conditionalFormatting sqref="N1">
    <cfRule type="cellIs" dxfId="339" priority="341" operator="notEqual">
      <formula>0</formula>
    </cfRule>
  </conditionalFormatting>
  <conditionalFormatting sqref="J1">
    <cfRule type="cellIs" dxfId="338" priority="340" operator="notEqual">
      <formula>0</formula>
    </cfRule>
  </conditionalFormatting>
  <conditionalFormatting sqref="K1">
    <cfRule type="cellIs" dxfId="337" priority="339" operator="notEqual">
      <formula>0</formula>
    </cfRule>
  </conditionalFormatting>
  <conditionalFormatting sqref="M1">
    <cfRule type="cellIs" dxfId="336" priority="338" operator="notEqual">
      <formula>0</formula>
    </cfRule>
  </conditionalFormatting>
  <conditionalFormatting sqref="O1">
    <cfRule type="cellIs" dxfId="335" priority="337" operator="notEqual">
      <formula>0</formula>
    </cfRule>
  </conditionalFormatting>
  <conditionalFormatting sqref="P1">
    <cfRule type="cellIs" dxfId="334" priority="336" operator="notEqual">
      <formula>0</formula>
    </cfRule>
  </conditionalFormatting>
  <conditionalFormatting sqref="Q1">
    <cfRule type="cellIs" dxfId="333" priority="335" operator="notEqual">
      <formula>0</formula>
    </cfRule>
  </conditionalFormatting>
  <conditionalFormatting sqref="R1">
    <cfRule type="cellIs" dxfId="332" priority="334" operator="notEqual">
      <formula>0</formula>
    </cfRule>
  </conditionalFormatting>
  <conditionalFormatting sqref="S1">
    <cfRule type="cellIs" dxfId="331" priority="333" operator="notEqual">
      <formula>0</formula>
    </cfRule>
  </conditionalFormatting>
  <conditionalFormatting sqref="T1">
    <cfRule type="cellIs" dxfId="330" priority="332" operator="notEqual">
      <formula>0</formula>
    </cfRule>
  </conditionalFormatting>
  <conditionalFormatting sqref="U1">
    <cfRule type="cellIs" dxfId="329" priority="331" operator="notEqual">
      <formula>0</formula>
    </cfRule>
  </conditionalFormatting>
  <conditionalFormatting sqref="BH1:BI1 BT1:BU1 DP1 EG1 EI1:EL1 ET1:EY1 FC1 FT1 FV1:FW1 GG1:GL1 GP1 HG1 HI1:HL1 HT1 AF1:AG1 CY1 DJ1:DL1 FI1 FY1 GV1 HV1:HX1 AI1:AK1 AM1:AO1 AS1 AX1:AY1 BK1 BW1:BY1 CC1:CW1">
    <cfRule type="cellIs" dxfId="328" priority="330" operator="notEqual">
      <formula>0</formula>
    </cfRule>
  </conditionalFormatting>
  <conditionalFormatting sqref="AX1">
    <cfRule type="cellIs" dxfId="327" priority="329" operator="notEqual">
      <formula>0</formula>
    </cfRule>
  </conditionalFormatting>
  <conditionalFormatting sqref="AY1">
    <cfRule type="cellIs" dxfId="326" priority="328" operator="notEqual">
      <formula>0</formula>
    </cfRule>
  </conditionalFormatting>
  <conditionalFormatting sqref="BK1">
    <cfRule type="cellIs" dxfId="325" priority="327" operator="notEqual">
      <formula>0</formula>
    </cfRule>
  </conditionalFormatting>
  <conditionalFormatting sqref="AG1">
    <cfRule type="cellIs" dxfId="324" priority="326" operator="notEqual">
      <formula>0</formula>
    </cfRule>
  </conditionalFormatting>
  <conditionalFormatting sqref="CC1">
    <cfRule type="cellIs" dxfId="323" priority="325" operator="notEqual">
      <formula>0</formula>
    </cfRule>
  </conditionalFormatting>
  <conditionalFormatting sqref="HJ1">
    <cfRule type="cellIs" dxfId="322" priority="298" operator="notEqual">
      <formula>0</formula>
    </cfRule>
  </conditionalFormatting>
  <conditionalFormatting sqref="CW1">
    <cfRule type="cellIs" dxfId="321" priority="324" operator="notEqual">
      <formula>0</formula>
    </cfRule>
  </conditionalFormatting>
  <conditionalFormatting sqref="BY1">
    <cfRule type="cellIs" dxfId="320" priority="323" operator="notEqual">
      <formula>0</formula>
    </cfRule>
  </conditionalFormatting>
  <conditionalFormatting sqref="CV1">
    <cfRule type="cellIs" dxfId="319" priority="322" operator="notEqual">
      <formula>0</formula>
    </cfRule>
  </conditionalFormatting>
  <conditionalFormatting sqref="DJ1:DK1">
    <cfRule type="cellIs" dxfId="318" priority="321" operator="notEqual">
      <formula>0</formula>
    </cfRule>
  </conditionalFormatting>
  <conditionalFormatting sqref="CD1:CU1">
    <cfRule type="cellIs" dxfId="317" priority="320" operator="notEqual">
      <formula>0</formula>
    </cfRule>
  </conditionalFormatting>
  <conditionalFormatting sqref="CY1">
    <cfRule type="cellIs" dxfId="316" priority="319" operator="notEqual">
      <formula>0</formula>
    </cfRule>
  </conditionalFormatting>
  <conditionalFormatting sqref="DP1">
    <cfRule type="cellIs" dxfId="315" priority="318" operator="notEqual">
      <formula>0</formula>
    </cfRule>
  </conditionalFormatting>
  <conditionalFormatting sqref="EJ1">
    <cfRule type="cellIs" dxfId="314" priority="317" operator="notEqual">
      <formula>0</formula>
    </cfRule>
  </conditionalFormatting>
  <conditionalFormatting sqref="DL1">
    <cfRule type="cellIs" dxfId="313" priority="316" operator="notEqual">
      <formula>0</formula>
    </cfRule>
  </conditionalFormatting>
  <conditionalFormatting sqref="EI1">
    <cfRule type="cellIs" dxfId="312" priority="315" operator="notEqual">
      <formula>0</formula>
    </cfRule>
  </conditionalFormatting>
  <conditionalFormatting sqref="EW1:EX1">
    <cfRule type="cellIs" dxfId="311" priority="314" operator="notEqual">
      <formula>0</formula>
    </cfRule>
  </conditionalFormatting>
  <conditionalFormatting sqref="EG1">
    <cfRule type="cellIs" dxfId="310" priority="313" operator="notEqual">
      <formula>0</formula>
    </cfRule>
  </conditionalFormatting>
  <conditionalFormatting sqref="EK1">
    <cfRule type="cellIs" dxfId="309" priority="312" operator="notEqual">
      <formula>0</formula>
    </cfRule>
  </conditionalFormatting>
  <conditionalFormatting sqref="EV1">
    <cfRule type="cellIs" dxfId="308" priority="311" operator="notEqual">
      <formula>0</formula>
    </cfRule>
  </conditionalFormatting>
  <conditionalFormatting sqref="EL1">
    <cfRule type="cellIs" dxfId="307" priority="310" operator="notEqual">
      <formula>0</formula>
    </cfRule>
  </conditionalFormatting>
  <conditionalFormatting sqref="EU1">
    <cfRule type="cellIs" dxfId="306" priority="309" operator="notEqual">
      <formula>0</formula>
    </cfRule>
  </conditionalFormatting>
  <conditionalFormatting sqref="FC1">
    <cfRule type="cellIs" dxfId="305" priority="308" operator="notEqual">
      <formula>0</formula>
    </cfRule>
  </conditionalFormatting>
  <conditionalFormatting sqref="FW1">
    <cfRule type="cellIs" dxfId="304" priority="307" operator="notEqual">
      <formula>0</formula>
    </cfRule>
  </conditionalFormatting>
  <conditionalFormatting sqref="EY1">
    <cfRule type="cellIs" dxfId="303" priority="306" operator="notEqual">
      <formula>0</formula>
    </cfRule>
  </conditionalFormatting>
  <conditionalFormatting sqref="FV1">
    <cfRule type="cellIs" dxfId="302" priority="305" operator="notEqual">
      <formula>0</formula>
    </cfRule>
  </conditionalFormatting>
  <conditionalFormatting sqref="GJ1:GK1">
    <cfRule type="cellIs" dxfId="301" priority="304" operator="notEqual">
      <formula>0</formula>
    </cfRule>
  </conditionalFormatting>
  <conditionalFormatting sqref="FI1">
    <cfRule type="cellIs" dxfId="300" priority="303" operator="notEqual">
      <formula>0</formula>
    </cfRule>
  </conditionalFormatting>
  <conditionalFormatting sqref="FT1">
    <cfRule type="cellIs" dxfId="299" priority="302" operator="notEqual">
      <formula>0</formula>
    </cfRule>
  </conditionalFormatting>
  <conditionalFormatting sqref="GI1">
    <cfRule type="cellIs" dxfId="298" priority="301" operator="notEqual">
      <formula>0</formula>
    </cfRule>
  </conditionalFormatting>
  <conditionalFormatting sqref="GH1">
    <cfRule type="cellIs" dxfId="297" priority="300" operator="notEqual">
      <formula>0</formula>
    </cfRule>
  </conditionalFormatting>
  <conditionalFormatting sqref="GP1">
    <cfRule type="cellIs" dxfId="296" priority="299" operator="notEqual">
      <formula>0</formula>
    </cfRule>
  </conditionalFormatting>
  <conditionalFormatting sqref="HK1">
    <cfRule type="cellIs" dxfId="295" priority="292" operator="notEqual">
      <formula>0</formula>
    </cfRule>
  </conditionalFormatting>
  <conditionalFormatting sqref="GL1">
    <cfRule type="cellIs" dxfId="294" priority="297" operator="notEqual">
      <formula>0</formula>
    </cfRule>
  </conditionalFormatting>
  <conditionalFormatting sqref="HI1">
    <cfRule type="cellIs" dxfId="293" priority="296" operator="notEqual">
      <formula>0</formula>
    </cfRule>
  </conditionalFormatting>
  <conditionalFormatting sqref="HW1:HX1">
    <cfRule type="cellIs" dxfId="292" priority="295" operator="notEqual">
      <formula>0</formula>
    </cfRule>
  </conditionalFormatting>
  <conditionalFormatting sqref="GV1">
    <cfRule type="cellIs" dxfId="291" priority="294" operator="notEqual">
      <formula>0</formula>
    </cfRule>
  </conditionalFormatting>
  <conditionalFormatting sqref="HG1">
    <cfRule type="cellIs" dxfId="290" priority="293" operator="notEqual">
      <formula>0</formula>
    </cfRule>
  </conditionalFormatting>
  <conditionalFormatting sqref="HV1">
    <cfRule type="cellIs" dxfId="289" priority="291" operator="notEqual">
      <formula>0</formula>
    </cfRule>
  </conditionalFormatting>
  <conditionalFormatting sqref="FY1">
    <cfRule type="cellIs" dxfId="288" priority="290" operator="notEqual">
      <formula>0</formula>
    </cfRule>
  </conditionalFormatting>
  <conditionalFormatting sqref="HL1">
    <cfRule type="cellIs" dxfId="287" priority="289" operator="notEqual">
      <formula>0</formula>
    </cfRule>
  </conditionalFormatting>
  <conditionalFormatting sqref="BT1">
    <cfRule type="cellIs" dxfId="286" priority="288" operator="notEqual">
      <formula>0</formula>
    </cfRule>
  </conditionalFormatting>
  <conditionalFormatting sqref="EP9">
    <cfRule type="containsErrors" dxfId="285" priority="287">
      <formula>ISERROR(EP9)</formula>
    </cfRule>
  </conditionalFormatting>
  <conditionalFormatting sqref="ER9">
    <cfRule type="containsErrors" dxfId="284" priority="286">
      <formula>ISERROR(ER9)</formula>
    </cfRule>
  </conditionalFormatting>
  <conditionalFormatting sqref="BT3:BU3 ET3:EV3 GG3:GI3 HT3 D3:X3 HV3 AF3:AG3">
    <cfRule type="containsText" dxfId="283" priority="285" operator="containsText" text="CHECK NEEDED">
      <formula>NOT(ISERROR(SEARCH("CHECK NEEDED",D3)))</formula>
    </cfRule>
  </conditionalFormatting>
  <conditionalFormatting sqref="AK3 BO3:BP3 AM3:AO3 AS3 AX3:AY3 BH3:BI3 BK3">
    <cfRule type="containsText" dxfId="282" priority="284" operator="containsText" text="CHECK NEEDED">
      <formula>NOT(ISERROR(SEARCH("CHECK NEEDED",AK3)))</formula>
    </cfRule>
  </conditionalFormatting>
  <conditionalFormatting sqref="BY3 DC3:DE3 CY3 CB3:CW3">
    <cfRule type="containsText" dxfId="281" priority="283" operator="containsText" text="CHECK NEEDED">
      <formula>NOT(ISERROR(SEARCH("CHECK NEEDED",BY3)))</formula>
    </cfRule>
  </conditionalFormatting>
  <conditionalFormatting sqref="DL3 EP3:ER3 DO3:DP3 EG3 EI3:EL3">
    <cfRule type="containsText" dxfId="280" priority="282" operator="containsText" text="CHECK NEEDED">
      <formula>NOT(ISERROR(SEARCH("CHECK NEEDED",DL3)))</formula>
    </cfRule>
  </conditionalFormatting>
  <conditionalFormatting sqref="EY3 GC3:GE3 FB3:FC3 FI3 FT3 FV3:FW3 FZ3">
    <cfRule type="containsText" dxfId="279" priority="281" operator="containsText" text="CHECK NEEDED">
      <formula>NOT(ISERROR(SEARCH("CHECK NEEDED",EY3)))</formula>
    </cfRule>
  </conditionalFormatting>
  <conditionalFormatting sqref="GL3 HP3:HR3 GO3:GP3 GV3 HG3 HI3:HL3">
    <cfRule type="containsText" dxfId="278" priority="280" operator="containsText" text="CHECK NEEDED">
      <formula>NOT(ISERROR(SEARCH("CHECK NEEDED",GL3)))</formula>
    </cfRule>
  </conditionalFormatting>
  <conditionalFormatting sqref="B6">
    <cfRule type="cellIs" dxfId="277" priority="279" operator="equal">
      <formula>"NEEDS ATTENTION!!!"</formula>
    </cfRule>
  </conditionalFormatting>
  <conditionalFormatting sqref="X1">
    <cfRule type="cellIs" dxfId="276" priority="278" operator="notEqual">
      <formula>0</formula>
    </cfRule>
  </conditionalFormatting>
  <conditionalFormatting sqref="X1">
    <cfRule type="cellIs" dxfId="275" priority="277" operator="notEqual">
      <formula>0</formula>
    </cfRule>
  </conditionalFormatting>
  <conditionalFormatting sqref="X9">
    <cfRule type="containsErrors" dxfId="274" priority="276">
      <formula>ISERROR(X9)</formula>
    </cfRule>
  </conditionalFormatting>
  <conditionalFormatting sqref="G1">
    <cfRule type="cellIs" dxfId="273" priority="275" operator="notEqual">
      <formula>0</formula>
    </cfRule>
  </conditionalFormatting>
  <conditionalFormatting sqref="CB1">
    <cfRule type="cellIs" dxfId="272" priority="274" operator="notEqual">
      <formula>0</formula>
    </cfRule>
  </conditionalFormatting>
  <conditionalFormatting sqref="CB1">
    <cfRule type="cellIs" dxfId="271" priority="273" operator="notEqual">
      <formula>0</formula>
    </cfRule>
  </conditionalFormatting>
  <conditionalFormatting sqref="DO1">
    <cfRule type="cellIs" dxfId="270" priority="272" operator="notEqual">
      <formula>0</formula>
    </cfRule>
  </conditionalFormatting>
  <conditionalFormatting sqref="DO1">
    <cfRule type="cellIs" dxfId="269" priority="271" operator="notEqual">
      <formula>0</formula>
    </cfRule>
  </conditionalFormatting>
  <conditionalFormatting sqref="FB1">
    <cfRule type="cellIs" dxfId="268" priority="270" operator="notEqual">
      <formula>0</formula>
    </cfRule>
  </conditionalFormatting>
  <conditionalFormatting sqref="FB1">
    <cfRule type="cellIs" dxfId="267" priority="269" operator="notEqual">
      <formula>0</formula>
    </cfRule>
  </conditionalFormatting>
  <conditionalFormatting sqref="GO1">
    <cfRule type="cellIs" dxfId="266" priority="268" operator="notEqual">
      <formula>0</formula>
    </cfRule>
  </conditionalFormatting>
  <conditionalFormatting sqref="GO1">
    <cfRule type="cellIs" dxfId="265" priority="267" operator="notEqual">
      <formula>0</formula>
    </cfRule>
  </conditionalFormatting>
  <conditionalFormatting sqref="BQ9:BR9">
    <cfRule type="containsErrors" dxfId="264" priority="266">
      <formula>ISERROR(BQ9)</formula>
    </cfRule>
  </conditionalFormatting>
  <conditionalFormatting sqref="BQ3:BR3">
    <cfRule type="containsText" dxfId="263" priority="265" operator="containsText" text="CHECK NEEDED">
      <formula>NOT(ISERROR(SEARCH("CHECK NEEDED",BQ3)))</formula>
    </cfRule>
  </conditionalFormatting>
  <conditionalFormatting sqref="BO1">
    <cfRule type="cellIs" dxfId="262" priority="256" operator="notEqual">
      <formula>0</formula>
    </cfRule>
  </conditionalFormatting>
  <conditionalFormatting sqref="DF9">
    <cfRule type="containsErrors" dxfId="261" priority="264">
      <formula>ISERROR(DF9)</formula>
    </cfRule>
  </conditionalFormatting>
  <conditionalFormatting sqref="BP1">
    <cfRule type="cellIs" dxfId="260" priority="253" operator="notEqual">
      <formula>0</formula>
    </cfRule>
  </conditionalFormatting>
  <conditionalFormatting sqref="BQ1">
    <cfRule type="cellIs" dxfId="259" priority="252" operator="notEqual">
      <formula>0</formula>
    </cfRule>
  </conditionalFormatting>
  <conditionalFormatting sqref="DF3">
    <cfRule type="containsText" dxfId="258" priority="263" operator="containsText" text="CHECK NEEDED">
      <formula>NOT(ISERROR(SEARCH("CHECK NEEDED",DF3)))</formula>
    </cfRule>
  </conditionalFormatting>
  <conditionalFormatting sqref="ES9">
    <cfRule type="containsErrors" dxfId="257" priority="262">
      <formula>ISERROR(ES9)</formula>
    </cfRule>
  </conditionalFormatting>
  <conditionalFormatting sqref="BR1">
    <cfRule type="cellIs" dxfId="256" priority="249" operator="notEqual">
      <formula>0</formula>
    </cfRule>
  </conditionalFormatting>
  <conditionalFormatting sqref="DC1">
    <cfRule type="cellIs" dxfId="255" priority="248" operator="notEqual">
      <formula>0</formula>
    </cfRule>
  </conditionalFormatting>
  <conditionalFormatting sqref="ES3">
    <cfRule type="containsText" dxfId="254" priority="261" operator="containsText" text="CHECK NEEDED">
      <formula>NOT(ISERROR(SEARCH("CHECK NEEDED",ES3)))</formula>
    </cfRule>
  </conditionalFormatting>
  <conditionalFormatting sqref="GF9">
    <cfRule type="containsErrors" dxfId="253" priority="260">
      <formula>ISERROR(GF9)</formula>
    </cfRule>
  </conditionalFormatting>
  <conditionalFormatting sqref="GF3">
    <cfRule type="containsText" dxfId="252" priority="259" operator="containsText" text="CHECK NEEDED">
      <formula>NOT(ISERROR(SEARCH("CHECK NEEDED",GF3)))</formula>
    </cfRule>
  </conditionalFormatting>
  <conditionalFormatting sqref="HS9">
    <cfRule type="containsErrors" dxfId="251" priority="258">
      <formula>ISERROR(HS9)</formula>
    </cfRule>
  </conditionalFormatting>
  <conditionalFormatting sqref="HS3">
    <cfRule type="containsText" dxfId="250" priority="257" operator="containsText" text="CHECK NEEDED">
      <formula>NOT(ISERROR(SEARCH("CHECK NEEDED",HS3)))</formula>
    </cfRule>
  </conditionalFormatting>
  <conditionalFormatting sqref="ES1">
    <cfRule type="cellIs" dxfId="249" priority="234" operator="notEqual">
      <formula>0</formula>
    </cfRule>
  </conditionalFormatting>
  <conditionalFormatting sqref="ES1">
    <cfRule type="cellIs" dxfId="248" priority="233" operator="notEqual">
      <formula>0</formula>
    </cfRule>
  </conditionalFormatting>
  <conditionalFormatting sqref="BO1">
    <cfRule type="cellIs" dxfId="247" priority="255" operator="notEqual">
      <formula>0</formula>
    </cfRule>
  </conditionalFormatting>
  <conditionalFormatting sqref="BP1">
    <cfRule type="cellIs" dxfId="246" priority="254" operator="notEqual">
      <formula>0</formula>
    </cfRule>
  </conditionalFormatting>
  <conditionalFormatting sqref="BQ1">
    <cfRule type="cellIs" dxfId="245" priority="251" operator="notEqual">
      <formula>0</formula>
    </cfRule>
  </conditionalFormatting>
  <conditionalFormatting sqref="BR1">
    <cfRule type="cellIs" dxfId="244" priority="250" operator="notEqual">
      <formula>0</formula>
    </cfRule>
  </conditionalFormatting>
  <conditionalFormatting sqref="DC1">
    <cfRule type="cellIs" dxfId="243" priority="247" operator="notEqual">
      <formula>0</formula>
    </cfRule>
  </conditionalFormatting>
  <conditionalFormatting sqref="DD1">
    <cfRule type="cellIs" dxfId="242" priority="246" operator="notEqual">
      <formula>0</formula>
    </cfRule>
  </conditionalFormatting>
  <conditionalFormatting sqref="DD1">
    <cfRule type="cellIs" dxfId="241" priority="245" operator="notEqual">
      <formula>0</formula>
    </cfRule>
  </conditionalFormatting>
  <conditionalFormatting sqref="DE1">
    <cfRule type="cellIs" dxfId="240" priority="244" operator="notEqual">
      <formula>0</formula>
    </cfRule>
  </conditionalFormatting>
  <conditionalFormatting sqref="DE1">
    <cfRule type="cellIs" dxfId="239" priority="243" operator="notEqual">
      <formula>0</formula>
    </cfRule>
  </conditionalFormatting>
  <conditionalFormatting sqref="DF1">
    <cfRule type="cellIs" dxfId="238" priority="242" operator="notEqual">
      <formula>0</formula>
    </cfRule>
  </conditionalFormatting>
  <conditionalFormatting sqref="DF1">
    <cfRule type="cellIs" dxfId="237" priority="241" operator="notEqual">
      <formula>0</formula>
    </cfRule>
  </conditionalFormatting>
  <conditionalFormatting sqref="EP1">
    <cfRule type="cellIs" dxfId="236" priority="240" operator="notEqual">
      <formula>0</formula>
    </cfRule>
  </conditionalFormatting>
  <conditionalFormatting sqref="EP1">
    <cfRule type="cellIs" dxfId="235" priority="239" operator="notEqual">
      <formula>0</formula>
    </cfRule>
  </conditionalFormatting>
  <conditionalFormatting sqref="EQ1">
    <cfRule type="cellIs" dxfId="234" priority="238" operator="notEqual">
      <formula>0</formula>
    </cfRule>
  </conditionalFormatting>
  <conditionalFormatting sqref="EQ1">
    <cfRule type="cellIs" dxfId="233" priority="237" operator="notEqual">
      <formula>0</formula>
    </cfRule>
  </conditionalFormatting>
  <conditionalFormatting sqref="ER1">
    <cfRule type="cellIs" dxfId="232" priority="236" operator="notEqual">
      <formula>0</formula>
    </cfRule>
  </conditionalFormatting>
  <conditionalFormatting sqref="ER1">
    <cfRule type="cellIs" dxfId="231" priority="235" operator="notEqual">
      <formula>0</formula>
    </cfRule>
  </conditionalFormatting>
  <conditionalFormatting sqref="GF1">
    <cfRule type="cellIs" dxfId="230" priority="226" operator="notEqual">
      <formula>0</formula>
    </cfRule>
  </conditionalFormatting>
  <conditionalFormatting sqref="GF1">
    <cfRule type="cellIs" dxfId="229" priority="225" operator="notEqual">
      <formula>0</formula>
    </cfRule>
  </conditionalFormatting>
  <conditionalFormatting sqref="GC1">
    <cfRule type="cellIs" dxfId="228" priority="232" operator="notEqual">
      <formula>0</formula>
    </cfRule>
  </conditionalFormatting>
  <conditionalFormatting sqref="GC1">
    <cfRule type="cellIs" dxfId="227" priority="231" operator="notEqual">
      <formula>0</formula>
    </cfRule>
  </conditionalFormatting>
  <conditionalFormatting sqref="GD1">
    <cfRule type="cellIs" dxfId="226" priority="230" operator="notEqual">
      <formula>0</formula>
    </cfRule>
  </conditionalFormatting>
  <conditionalFormatting sqref="GD1">
    <cfRule type="cellIs" dxfId="225" priority="229" operator="notEqual">
      <formula>0</formula>
    </cfRule>
  </conditionalFormatting>
  <conditionalFormatting sqref="GE1">
    <cfRule type="cellIs" dxfId="224" priority="228" operator="notEqual">
      <formula>0</formula>
    </cfRule>
  </conditionalFormatting>
  <conditionalFormatting sqref="GE1">
    <cfRule type="cellIs" dxfId="223" priority="227" operator="notEqual">
      <formula>0</formula>
    </cfRule>
  </conditionalFormatting>
  <conditionalFormatting sqref="HS1">
    <cfRule type="cellIs" dxfId="222" priority="218" operator="notEqual">
      <formula>0</formula>
    </cfRule>
  </conditionalFormatting>
  <conditionalFormatting sqref="HS1">
    <cfRule type="cellIs" dxfId="221" priority="217" operator="notEqual">
      <formula>0</formula>
    </cfRule>
  </conditionalFormatting>
  <conditionalFormatting sqref="HP1">
    <cfRule type="cellIs" dxfId="220" priority="224" operator="notEqual">
      <formula>0</formula>
    </cfRule>
  </conditionalFormatting>
  <conditionalFormatting sqref="HP1">
    <cfRule type="cellIs" dxfId="219" priority="223" operator="notEqual">
      <formula>0</formula>
    </cfRule>
  </conditionalFormatting>
  <conditionalFormatting sqref="HQ1">
    <cfRule type="cellIs" dxfId="218" priority="222" operator="notEqual">
      <formula>0</formula>
    </cfRule>
  </conditionalFormatting>
  <conditionalFormatting sqref="HQ1">
    <cfRule type="cellIs" dxfId="217" priority="221" operator="notEqual">
      <formula>0</formula>
    </cfRule>
  </conditionalFormatting>
  <conditionalFormatting sqref="HR1">
    <cfRule type="cellIs" dxfId="216" priority="220" operator="notEqual">
      <formula>0</formula>
    </cfRule>
  </conditionalFormatting>
  <conditionalFormatting sqref="HR1">
    <cfRule type="cellIs" dxfId="215" priority="219" operator="notEqual">
      <formula>0</formula>
    </cfRule>
  </conditionalFormatting>
  <conditionalFormatting sqref="BM9:BN9">
    <cfRule type="containsErrors" dxfId="214" priority="216">
      <formula>ISERROR(BM9)</formula>
    </cfRule>
  </conditionalFormatting>
  <conditionalFormatting sqref="BM3:BN3">
    <cfRule type="containsText" dxfId="213" priority="215" operator="containsText" text="CHECK NEEDED">
      <formula>NOT(ISERROR(SEARCH("CHECK NEEDED",BM3)))</formula>
    </cfRule>
  </conditionalFormatting>
  <conditionalFormatting sqref="DA9:DB9">
    <cfRule type="containsErrors" dxfId="212" priority="214">
      <formula>ISERROR(DA9)</formula>
    </cfRule>
  </conditionalFormatting>
  <conditionalFormatting sqref="DA3:DB3">
    <cfRule type="containsText" dxfId="211" priority="213" operator="containsText" text="CHECK NEEDED">
      <formula>NOT(ISERROR(SEARCH("CHECK NEEDED",DA3)))</formula>
    </cfRule>
  </conditionalFormatting>
  <conditionalFormatting sqref="EN9:EO9">
    <cfRule type="containsErrors" dxfId="210" priority="212">
      <formula>ISERROR(EN9)</formula>
    </cfRule>
  </conditionalFormatting>
  <conditionalFormatting sqref="EN3:EO3">
    <cfRule type="containsText" dxfId="209" priority="211" operator="containsText" text="CHECK NEEDED">
      <formula>NOT(ISERROR(SEARCH("CHECK NEEDED",EN3)))</formula>
    </cfRule>
  </conditionalFormatting>
  <conditionalFormatting sqref="GA9:GB9">
    <cfRule type="containsErrors" dxfId="208" priority="210">
      <formula>ISERROR(GA9)</formula>
    </cfRule>
  </conditionalFormatting>
  <conditionalFormatting sqref="GA3:GB3">
    <cfRule type="containsText" dxfId="207" priority="209" operator="containsText" text="CHECK NEEDED">
      <formula>NOT(ISERROR(SEARCH("CHECK NEEDED",GA3)))</formula>
    </cfRule>
  </conditionalFormatting>
  <conditionalFormatting sqref="HN9:HO9">
    <cfRule type="containsErrors" dxfId="206" priority="208">
      <formula>ISERROR(HN9)</formula>
    </cfRule>
  </conditionalFormatting>
  <conditionalFormatting sqref="HN3:HO3">
    <cfRule type="containsText" dxfId="205" priority="207" operator="containsText" text="CHECK NEEDED">
      <formula>NOT(ISERROR(SEARCH("CHECK NEEDED",HN3)))</formula>
    </cfRule>
  </conditionalFormatting>
  <conditionalFormatting sqref="BM1">
    <cfRule type="cellIs" dxfId="204" priority="206" operator="notEqual">
      <formula>0</formula>
    </cfRule>
  </conditionalFormatting>
  <conditionalFormatting sqref="BM1">
    <cfRule type="cellIs" dxfId="203" priority="205" operator="notEqual">
      <formula>0</formula>
    </cfRule>
  </conditionalFormatting>
  <conditionalFormatting sqref="HO1">
    <cfRule type="cellIs" dxfId="202" priority="196" operator="notEqual">
      <formula>0</formula>
    </cfRule>
  </conditionalFormatting>
  <conditionalFormatting sqref="HO1">
    <cfRule type="cellIs" dxfId="201" priority="195" operator="notEqual">
      <formula>0</formula>
    </cfRule>
  </conditionalFormatting>
  <conditionalFormatting sqref="GB1">
    <cfRule type="cellIs" dxfId="200" priority="198" operator="notEqual">
      <formula>0</formula>
    </cfRule>
  </conditionalFormatting>
  <conditionalFormatting sqref="GB1">
    <cfRule type="cellIs" dxfId="199" priority="197" operator="notEqual">
      <formula>0</formula>
    </cfRule>
  </conditionalFormatting>
  <conditionalFormatting sqref="BN1">
    <cfRule type="cellIs" dxfId="198" priority="204" operator="notEqual">
      <formula>0</formula>
    </cfRule>
  </conditionalFormatting>
  <conditionalFormatting sqref="BN1">
    <cfRule type="cellIs" dxfId="197" priority="203" operator="notEqual">
      <formula>0</formula>
    </cfRule>
  </conditionalFormatting>
  <conditionalFormatting sqref="DB1">
    <cfRule type="cellIs" dxfId="196" priority="202" operator="notEqual">
      <formula>0</formula>
    </cfRule>
  </conditionalFormatting>
  <conditionalFormatting sqref="DB1">
    <cfRule type="cellIs" dxfId="195" priority="201" operator="notEqual">
      <formula>0</formula>
    </cfRule>
  </conditionalFormatting>
  <conditionalFormatting sqref="EO1">
    <cfRule type="cellIs" dxfId="194" priority="200" operator="notEqual">
      <formula>0</formula>
    </cfRule>
  </conditionalFormatting>
  <conditionalFormatting sqref="EO1">
    <cfRule type="cellIs" dxfId="193" priority="199" operator="notEqual">
      <formula>0</formula>
    </cfRule>
  </conditionalFormatting>
  <conditionalFormatting sqref="EG9">
    <cfRule type="containsErrors" dxfId="192" priority="194">
      <formula>ISERROR(EG9)</formula>
    </cfRule>
  </conditionalFormatting>
  <conditionalFormatting sqref="FT9">
    <cfRule type="containsErrors" dxfId="191" priority="193">
      <formula>ISERROR(FT9)</formula>
    </cfRule>
  </conditionalFormatting>
  <conditionalFormatting sqref="HG9">
    <cfRule type="containsErrors" dxfId="190" priority="192">
      <formula>ISERROR(HG9)</formula>
    </cfRule>
  </conditionalFormatting>
  <conditionalFormatting sqref="DA1">
    <cfRule type="cellIs" dxfId="189" priority="191" operator="notEqual">
      <formula>0</formula>
    </cfRule>
  </conditionalFormatting>
  <conditionalFormatting sqref="DA1">
    <cfRule type="cellIs" dxfId="188" priority="190" operator="notEqual">
      <formula>0</formula>
    </cfRule>
  </conditionalFormatting>
  <conditionalFormatting sqref="EN1">
    <cfRule type="cellIs" dxfId="187" priority="189" operator="notEqual">
      <formula>0</formula>
    </cfRule>
  </conditionalFormatting>
  <conditionalFormatting sqref="EN1">
    <cfRule type="cellIs" dxfId="186" priority="188" operator="notEqual">
      <formula>0</formula>
    </cfRule>
  </conditionalFormatting>
  <conditionalFormatting sqref="GA1">
    <cfRule type="cellIs" dxfId="185" priority="187" operator="notEqual">
      <formula>0</formula>
    </cfRule>
  </conditionalFormatting>
  <conditionalFormatting sqref="GA1">
    <cfRule type="cellIs" dxfId="184" priority="186" operator="notEqual">
      <formula>0</formula>
    </cfRule>
  </conditionalFormatting>
  <conditionalFormatting sqref="HN1">
    <cfRule type="cellIs" dxfId="183" priority="185" operator="notEqual">
      <formula>0</formula>
    </cfRule>
  </conditionalFormatting>
  <conditionalFormatting sqref="HN1">
    <cfRule type="cellIs" dxfId="182" priority="184" operator="notEqual">
      <formula>0</formula>
    </cfRule>
  </conditionalFormatting>
  <conditionalFormatting sqref="CD9:CH9">
    <cfRule type="containsErrors" dxfId="181" priority="183">
      <formula>ISERROR(CD9)</formula>
    </cfRule>
  </conditionalFormatting>
  <conditionalFormatting sqref="CD1:CH1">
    <cfRule type="cellIs" dxfId="180" priority="182" operator="notEqual">
      <formula>0</formula>
    </cfRule>
  </conditionalFormatting>
  <conditionalFormatting sqref="CD1:CH1">
    <cfRule type="cellIs" dxfId="179" priority="181" operator="notEqual">
      <formula>0</formula>
    </cfRule>
  </conditionalFormatting>
  <conditionalFormatting sqref="CD3:CH3">
    <cfRule type="containsText" dxfId="178" priority="180" operator="containsText" text="CHECK NEEDED">
      <formula>NOT(ISERROR(SEARCH("CHECK NEEDED",CD3)))</formula>
    </cfRule>
  </conditionalFormatting>
  <conditionalFormatting sqref="CJ9:CU9">
    <cfRule type="containsErrors" dxfId="177" priority="179">
      <formula>ISERROR(CJ9)</formula>
    </cfRule>
  </conditionalFormatting>
  <conditionalFormatting sqref="CJ1:CU1">
    <cfRule type="cellIs" dxfId="176" priority="178" operator="notEqual">
      <formula>0</formula>
    </cfRule>
  </conditionalFormatting>
  <conditionalFormatting sqref="CJ1:CU1">
    <cfRule type="cellIs" dxfId="175" priority="177" operator="notEqual">
      <formula>0</formula>
    </cfRule>
  </conditionalFormatting>
  <conditionalFormatting sqref="CJ3:CU3">
    <cfRule type="containsText" dxfId="174" priority="176" operator="containsText" text="CHECK NEEDED">
      <formula>NOT(ISERROR(SEARCH("CHECK NEEDED",CJ3)))</formula>
    </cfRule>
  </conditionalFormatting>
  <conditionalFormatting sqref="GM9:GN9">
    <cfRule type="containsErrors" dxfId="173" priority="175">
      <formula>ISERROR(GM9)</formula>
    </cfRule>
  </conditionalFormatting>
  <conditionalFormatting sqref="GM1:GN1">
    <cfRule type="cellIs" dxfId="172" priority="174" operator="notEqual">
      <formula>0</formula>
    </cfRule>
  </conditionalFormatting>
  <conditionalFormatting sqref="GM1:GN1">
    <cfRule type="cellIs" dxfId="171" priority="173" operator="notEqual">
      <formula>0</formula>
    </cfRule>
  </conditionalFormatting>
  <conditionalFormatting sqref="GM3:GN3">
    <cfRule type="containsText" dxfId="170" priority="172" operator="containsText" text="CHECK NEEDED">
      <formula>NOT(ISERROR(SEARCH("CHECK NEEDED",GM3)))</formula>
    </cfRule>
  </conditionalFormatting>
  <conditionalFormatting sqref="GM9:GN9">
    <cfRule type="containsErrors" dxfId="169" priority="171">
      <formula>ISERROR(GM9)</formula>
    </cfRule>
  </conditionalFormatting>
  <conditionalFormatting sqref="GM1:GN1">
    <cfRule type="cellIs" dxfId="168" priority="170" operator="notEqual">
      <formula>0</formula>
    </cfRule>
  </conditionalFormatting>
  <conditionalFormatting sqref="GM1:GN1">
    <cfRule type="cellIs" dxfId="167" priority="169" operator="notEqual">
      <formula>0</formula>
    </cfRule>
  </conditionalFormatting>
  <conditionalFormatting sqref="GM3:GN3">
    <cfRule type="containsText" dxfId="166" priority="168" operator="containsText" text="CHECK NEEDED">
      <formula>NOT(ISERROR(SEARCH("CHECK NEEDED",GM3)))</formula>
    </cfRule>
  </conditionalFormatting>
  <conditionalFormatting sqref="GQ9:GU9">
    <cfRule type="containsErrors" dxfId="165" priority="167">
      <formula>ISERROR(GQ9)</formula>
    </cfRule>
  </conditionalFormatting>
  <conditionalFormatting sqref="GQ1:GU1">
    <cfRule type="cellIs" dxfId="164" priority="166" operator="notEqual">
      <formula>0</formula>
    </cfRule>
  </conditionalFormatting>
  <conditionalFormatting sqref="GQ1:GU1">
    <cfRule type="cellIs" dxfId="163" priority="165" operator="notEqual">
      <formula>0</formula>
    </cfRule>
  </conditionalFormatting>
  <conditionalFormatting sqref="GQ3:GU3">
    <cfRule type="containsText" dxfId="162" priority="164" operator="containsText" text="CHECK NEEDED">
      <formula>NOT(ISERROR(SEARCH("CHECK NEEDED",GQ3)))</formula>
    </cfRule>
  </conditionalFormatting>
  <conditionalFormatting sqref="GQ9:GU9">
    <cfRule type="containsErrors" dxfId="161" priority="163">
      <formula>ISERROR(GQ9)</formula>
    </cfRule>
  </conditionalFormatting>
  <conditionalFormatting sqref="GQ1:GU1">
    <cfRule type="cellIs" dxfId="160" priority="162" operator="notEqual">
      <formula>0</formula>
    </cfRule>
  </conditionalFormatting>
  <conditionalFormatting sqref="GQ1:GU1">
    <cfRule type="cellIs" dxfId="159" priority="161" operator="notEqual">
      <formula>0</formula>
    </cfRule>
  </conditionalFormatting>
  <conditionalFormatting sqref="GQ3:GU3">
    <cfRule type="containsText" dxfId="158" priority="160" operator="containsText" text="CHECK NEEDED">
      <formula>NOT(ISERROR(SEARCH("CHECK NEEDED",GQ3)))</formula>
    </cfRule>
  </conditionalFormatting>
  <conditionalFormatting sqref="GW9:HF9">
    <cfRule type="containsErrors" dxfId="157" priority="159">
      <formula>ISERROR(GW9)</formula>
    </cfRule>
  </conditionalFormatting>
  <conditionalFormatting sqref="GW1:HF1">
    <cfRule type="cellIs" dxfId="156" priority="158" operator="notEqual">
      <formula>0</formula>
    </cfRule>
  </conditionalFormatting>
  <conditionalFormatting sqref="GW1:HF1">
    <cfRule type="cellIs" dxfId="155" priority="157" operator="notEqual">
      <formula>0</formula>
    </cfRule>
  </conditionalFormatting>
  <conditionalFormatting sqref="GW3:HF3">
    <cfRule type="containsText" dxfId="154" priority="156" operator="containsText" text="CHECK NEEDED">
      <formula>NOT(ISERROR(SEARCH("CHECK NEEDED",GW3)))</formula>
    </cfRule>
  </conditionalFormatting>
  <conditionalFormatting sqref="GW9:HF9">
    <cfRule type="containsErrors" dxfId="153" priority="155">
      <formula>ISERROR(GW9)</formula>
    </cfRule>
  </conditionalFormatting>
  <conditionalFormatting sqref="GW1:HF1">
    <cfRule type="cellIs" dxfId="152" priority="154" operator="notEqual">
      <formula>0</formula>
    </cfRule>
  </conditionalFormatting>
  <conditionalFormatting sqref="GW1:HF1">
    <cfRule type="cellIs" dxfId="151" priority="153" operator="notEqual">
      <formula>0</formula>
    </cfRule>
  </conditionalFormatting>
  <conditionalFormatting sqref="GW3:HF3">
    <cfRule type="containsText" dxfId="150" priority="152" operator="containsText" text="CHECK NEEDED">
      <formula>NOT(ISERROR(SEARCH("CHECK NEEDED",GW3)))</formula>
    </cfRule>
  </conditionalFormatting>
  <conditionalFormatting sqref="HH9">
    <cfRule type="containsErrors" dxfId="149" priority="151">
      <formula>ISERROR(HH9)</formula>
    </cfRule>
  </conditionalFormatting>
  <conditionalFormatting sqref="HH1">
    <cfRule type="cellIs" dxfId="148" priority="150" operator="notEqual">
      <formula>0</formula>
    </cfRule>
  </conditionalFormatting>
  <conditionalFormatting sqref="HH1">
    <cfRule type="cellIs" dxfId="147" priority="149" operator="notEqual">
      <formula>0</formula>
    </cfRule>
  </conditionalFormatting>
  <conditionalFormatting sqref="HH3">
    <cfRule type="containsText" dxfId="146" priority="148" operator="containsText" text="CHECK NEEDED">
      <formula>NOT(ISERROR(SEARCH("CHECK NEEDED",HH3)))</formula>
    </cfRule>
  </conditionalFormatting>
  <conditionalFormatting sqref="HH9">
    <cfRule type="containsErrors" dxfId="145" priority="147">
      <formula>ISERROR(HH9)</formula>
    </cfRule>
  </conditionalFormatting>
  <conditionalFormatting sqref="HH1">
    <cfRule type="cellIs" dxfId="144" priority="146" operator="notEqual">
      <formula>0</formula>
    </cfRule>
  </conditionalFormatting>
  <conditionalFormatting sqref="HH1">
    <cfRule type="cellIs" dxfId="143" priority="145" operator="notEqual">
      <formula>0</formula>
    </cfRule>
  </conditionalFormatting>
  <conditionalFormatting sqref="HH3">
    <cfRule type="containsText" dxfId="142" priority="144" operator="containsText" text="CHECK NEEDED">
      <formula>NOT(ISERROR(SEARCH("CHECK NEEDED",HH3)))</formula>
    </cfRule>
  </conditionalFormatting>
  <conditionalFormatting sqref="HM9">
    <cfRule type="containsErrors" dxfId="141" priority="143">
      <formula>ISERROR(HM9)</formula>
    </cfRule>
  </conditionalFormatting>
  <conditionalFormatting sqref="HM3">
    <cfRule type="containsText" dxfId="140" priority="142" operator="containsText" text="CHECK NEEDED">
      <formula>NOT(ISERROR(SEARCH("CHECK NEEDED",HM3)))</formula>
    </cfRule>
  </conditionalFormatting>
  <conditionalFormatting sqref="HM9">
    <cfRule type="containsErrors" dxfId="139" priority="141">
      <formula>ISERROR(HM9)</formula>
    </cfRule>
  </conditionalFormatting>
  <conditionalFormatting sqref="HM3">
    <cfRule type="containsText" dxfId="138" priority="140" operator="containsText" text="CHECK NEEDED">
      <formula>NOT(ISERROR(SEARCH("CHECK NEEDED",HM3)))</formula>
    </cfRule>
  </conditionalFormatting>
  <conditionalFormatting sqref="HU9">
    <cfRule type="containsErrors" dxfId="137" priority="139">
      <formula>ISERROR(HU9)</formula>
    </cfRule>
  </conditionalFormatting>
  <conditionalFormatting sqref="HU1">
    <cfRule type="cellIs" dxfId="136" priority="138" operator="notEqual">
      <formula>0</formula>
    </cfRule>
  </conditionalFormatting>
  <conditionalFormatting sqref="HU1">
    <cfRule type="cellIs" dxfId="135" priority="137" operator="notEqual">
      <formula>0</formula>
    </cfRule>
  </conditionalFormatting>
  <conditionalFormatting sqref="HU3">
    <cfRule type="containsText" dxfId="134" priority="136" operator="containsText" text="CHECK NEEDED">
      <formula>NOT(ISERROR(SEARCH("CHECK NEEDED",HU3)))</formula>
    </cfRule>
  </conditionalFormatting>
  <conditionalFormatting sqref="HU9">
    <cfRule type="containsErrors" dxfId="133" priority="135">
      <formula>ISERROR(HU9)</formula>
    </cfRule>
  </conditionalFormatting>
  <conditionalFormatting sqref="HU1">
    <cfRule type="cellIs" dxfId="132" priority="134" operator="notEqual">
      <formula>0</formula>
    </cfRule>
  </conditionalFormatting>
  <conditionalFormatting sqref="HU1">
    <cfRule type="cellIs" dxfId="131" priority="133" operator="notEqual">
      <formula>0</formula>
    </cfRule>
  </conditionalFormatting>
  <conditionalFormatting sqref="HU3">
    <cfRule type="containsText" dxfId="130" priority="132" operator="containsText" text="CHECK NEEDED">
      <formula>NOT(ISERROR(SEARCH("CHECK NEEDED",HU3)))</formula>
    </cfRule>
  </conditionalFormatting>
  <conditionalFormatting sqref="CF2:CH2">
    <cfRule type="cellIs" dxfId="129" priority="131" operator="notEqual">
      <formula>0</formula>
    </cfRule>
  </conditionalFormatting>
  <conditionalFormatting sqref="CF2:CH2">
    <cfRule type="cellIs" dxfId="128" priority="130" operator="notEqual">
      <formula>0</formula>
    </cfRule>
  </conditionalFormatting>
  <conditionalFormatting sqref="CJ2:CK2 CO2:CU2">
    <cfRule type="cellIs" dxfId="127" priority="129" operator="notEqual">
      <formula>0</formula>
    </cfRule>
  </conditionalFormatting>
  <conditionalFormatting sqref="CJ2:CK2 CO2:CU2">
    <cfRule type="cellIs" dxfId="126" priority="128" operator="notEqual">
      <formula>0</formula>
    </cfRule>
  </conditionalFormatting>
  <conditionalFormatting sqref="GM2:GN2">
    <cfRule type="cellIs" dxfId="125" priority="127" operator="notEqual">
      <formula>0</formula>
    </cfRule>
  </conditionalFormatting>
  <conditionalFormatting sqref="GM2:GN2">
    <cfRule type="cellIs" dxfId="124" priority="126" operator="notEqual">
      <formula>0</formula>
    </cfRule>
  </conditionalFormatting>
  <conditionalFormatting sqref="GQ2:GU2">
    <cfRule type="cellIs" dxfId="123" priority="125" operator="notEqual">
      <formula>0</formula>
    </cfRule>
  </conditionalFormatting>
  <conditionalFormatting sqref="GQ2:GU2">
    <cfRule type="cellIs" dxfId="122" priority="124" operator="notEqual">
      <formula>0</formula>
    </cfRule>
  </conditionalFormatting>
  <conditionalFormatting sqref="GW2:HF2">
    <cfRule type="cellIs" dxfId="121" priority="123" operator="notEqual">
      <formula>0</formula>
    </cfRule>
  </conditionalFormatting>
  <conditionalFormatting sqref="GW2:HF2">
    <cfRule type="cellIs" dxfId="120" priority="122" operator="notEqual">
      <formula>0</formula>
    </cfRule>
  </conditionalFormatting>
  <conditionalFormatting sqref="HH2">
    <cfRule type="cellIs" dxfId="119" priority="121" operator="notEqual">
      <formula>0</formula>
    </cfRule>
  </conditionalFormatting>
  <conditionalFormatting sqref="HH2">
    <cfRule type="cellIs" dxfId="118" priority="120" operator="notEqual">
      <formula>0</formula>
    </cfRule>
  </conditionalFormatting>
  <conditionalFormatting sqref="HM2">
    <cfRule type="cellIs" dxfId="117" priority="119" operator="notEqual">
      <formula>0</formula>
    </cfRule>
  </conditionalFormatting>
  <conditionalFormatting sqref="HM2">
    <cfRule type="cellIs" dxfId="116" priority="118" operator="notEqual">
      <formula>0</formula>
    </cfRule>
  </conditionalFormatting>
  <conditionalFormatting sqref="HU2">
    <cfRule type="cellIs" dxfId="115" priority="117" operator="notEqual">
      <formula>0</formula>
    </cfRule>
  </conditionalFormatting>
  <conditionalFormatting sqref="HU2">
    <cfRule type="cellIs" dxfId="114" priority="116" operator="notEqual">
      <formula>0</formula>
    </cfRule>
  </conditionalFormatting>
  <conditionalFormatting sqref="I1">
    <cfRule type="cellIs" dxfId="113" priority="115" operator="notEqual">
      <formula>0</formula>
    </cfRule>
  </conditionalFormatting>
  <conditionalFormatting sqref="HM1">
    <cfRule type="cellIs" dxfId="112" priority="114" operator="notEqual">
      <formula>0</formula>
    </cfRule>
  </conditionalFormatting>
  <conditionalFormatting sqref="HM1">
    <cfRule type="cellIs" dxfId="111" priority="113" operator="notEqual">
      <formula>0</formula>
    </cfRule>
  </conditionalFormatting>
  <conditionalFormatting sqref="HM1">
    <cfRule type="cellIs" dxfId="110" priority="112" operator="notEqual">
      <formula>0</formula>
    </cfRule>
  </conditionalFormatting>
  <conditionalFormatting sqref="HM1">
    <cfRule type="cellIs" dxfId="109" priority="111" operator="notEqual">
      <formula>0</formula>
    </cfRule>
  </conditionalFormatting>
  <conditionalFormatting sqref="Y3:AD3">
    <cfRule type="containsText" dxfId="108" priority="110" operator="containsText" text="CHECK NEEDED">
      <formula>NOT(ISERROR(SEARCH("CHECK NEEDED",Y3)))</formula>
    </cfRule>
  </conditionalFormatting>
  <conditionalFormatting sqref="Y1:AD1">
    <cfRule type="cellIs" dxfId="107" priority="109" operator="notEqual">
      <formula>0</formula>
    </cfRule>
  </conditionalFormatting>
  <conditionalFormatting sqref="Y1:AD1">
    <cfRule type="cellIs" dxfId="106" priority="108" operator="notEqual">
      <formula>0</formula>
    </cfRule>
  </conditionalFormatting>
  <conditionalFormatting sqref="Y9:AD9">
    <cfRule type="containsErrors" dxfId="105" priority="107">
      <formula>ISERROR(Y9)</formula>
    </cfRule>
  </conditionalFormatting>
  <conditionalFormatting sqref="AE9">
    <cfRule type="containsErrors" dxfId="104" priority="106">
      <formula>ISERROR(AE9)</formula>
    </cfRule>
  </conditionalFormatting>
  <conditionalFormatting sqref="AE1">
    <cfRule type="cellIs" dxfId="103" priority="105" operator="notEqual">
      <formula>0</formula>
    </cfRule>
  </conditionalFormatting>
  <conditionalFormatting sqref="AE3">
    <cfRule type="containsText" dxfId="102" priority="104" operator="containsText" text="CHECK NEEDED">
      <formula>NOT(ISERROR(SEARCH("CHECK NEEDED",AE3)))</formula>
    </cfRule>
  </conditionalFormatting>
  <conditionalFormatting sqref="AH9">
    <cfRule type="containsErrors" dxfId="101" priority="103">
      <formula>ISERROR(AH9)</formula>
    </cfRule>
  </conditionalFormatting>
  <conditionalFormatting sqref="AH1">
    <cfRule type="cellIs" dxfId="100" priority="102" operator="notEqual">
      <formula>0</formula>
    </cfRule>
  </conditionalFormatting>
  <conditionalFormatting sqref="AH3">
    <cfRule type="containsText" dxfId="99" priority="101" operator="containsText" text="CHECK NEEDED">
      <formula>NOT(ISERROR(SEARCH("CHECK NEEDED",AH3)))</formula>
    </cfRule>
  </conditionalFormatting>
  <conditionalFormatting sqref="AL9">
    <cfRule type="containsErrors" dxfId="98" priority="100">
      <formula>ISERROR(AL9)</formula>
    </cfRule>
  </conditionalFormatting>
  <conditionalFormatting sqref="AL1">
    <cfRule type="cellIs" dxfId="97" priority="99" operator="notEqual">
      <formula>0</formula>
    </cfRule>
  </conditionalFormatting>
  <conditionalFormatting sqref="AL1">
    <cfRule type="cellIs" dxfId="96" priority="98" operator="notEqual">
      <formula>0</formula>
    </cfRule>
  </conditionalFormatting>
  <conditionalFormatting sqref="AL3">
    <cfRule type="containsText" dxfId="95" priority="97" operator="containsText" text="CHECK NEEDED">
      <formula>NOT(ISERROR(SEARCH("CHECK NEEDED",AL3)))</formula>
    </cfRule>
  </conditionalFormatting>
  <conditionalFormatting sqref="AP9:AR9">
    <cfRule type="containsErrors" dxfId="94" priority="96">
      <formula>ISERROR(AP9)</formula>
    </cfRule>
  </conditionalFormatting>
  <conditionalFormatting sqref="AP1:AR1">
    <cfRule type="cellIs" dxfId="93" priority="95" operator="notEqual">
      <formula>0</formula>
    </cfRule>
  </conditionalFormatting>
  <conditionalFormatting sqref="AP1:AR1">
    <cfRule type="cellIs" dxfId="92" priority="94" operator="notEqual">
      <formula>0</formula>
    </cfRule>
  </conditionalFormatting>
  <conditionalFormatting sqref="AP3:AR3">
    <cfRule type="containsText" dxfId="91" priority="93" operator="containsText" text="CHECK NEEDED">
      <formula>NOT(ISERROR(SEARCH("CHECK NEEDED",AP3)))</formula>
    </cfRule>
  </conditionalFormatting>
  <conditionalFormatting sqref="AT9:AW9">
    <cfRule type="containsErrors" dxfId="90" priority="92">
      <formula>ISERROR(AT9)</formula>
    </cfRule>
  </conditionalFormatting>
  <conditionalFormatting sqref="AT1:AW1">
    <cfRule type="cellIs" dxfId="89" priority="91" operator="notEqual">
      <formula>0</formula>
    </cfRule>
  </conditionalFormatting>
  <conditionalFormatting sqref="AT1:AW1">
    <cfRule type="cellIs" dxfId="88" priority="90" operator="notEqual">
      <formula>0</formula>
    </cfRule>
  </conditionalFormatting>
  <conditionalFormatting sqref="AT3:AW3">
    <cfRule type="containsText" dxfId="87" priority="89" operator="containsText" text="CHECK NEEDED">
      <formula>NOT(ISERROR(SEARCH("CHECK NEEDED",AT3)))</formula>
    </cfRule>
  </conditionalFormatting>
  <conditionalFormatting sqref="AZ9:BG9">
    <cfRule type="containsErrors" dxfId="86" priority="88">
      <formula>ISERROR(AZ9)</formula>
    </cfRule>
  </conditionalFormatting>
  <conditionalFormatting sqref="AZ1:BG1">
    <cfRule type="cellIs" dxfId="85" priority="87" operator="notEqual">
      <formula>0</formula>
    </cfRule>
  </conditionalFormatting>
  <conditionalFormatting sqref="AZ1:BG1">
    <cfRule type="cellIs" dxfId="84" priority="86" operator="notEqual">
      <formula>0</formula>
    </cfRule>
  </conditionalFormatting>
  <conditionalFormatting sqref="AZ3:BG3">
    <cfRule type="containsText" dxfId="83" priority="85" operator="containsText" text="CHECK NEEDED">
      <formula>NOT(ISERROR(SEARCH("CHECK NEEDED",AZ3)))</formula>
    </cfRule>
  </conditionalFormatting>
  <conditionalFormatting sqref="BJ9">
    <cfRule type="containsErrors" dxfId="82" priority="84">
      <formula>ISERROR(BJ9)</formula>
    </cfRule>
  </conditionalFormatting>
  <conditionalFormatting sqref="BJ1">
    <cfRule type="cellIs" dxfId="81" priority="83" operator="notEqual">
      <formula>0</formula>
    </cfRule>
  </conditionalFormatting>
  <conditionalFormatting sqref="BJ1">
    <cfRule type="cellIs" dxfId="80" priority="82" operator="notEqual">
      <formula>0</formula>
    </cfRule>
  </conditionalFormatting>
  <conditionalFormatting sqref="BJ3">
    <cfRule type="containsText" dxfId="79" priority="81" operator="containsText" text="CHECK NEEDED">
      <formula>NOT(ISERROR(SEARCH("CHECK NEEDED",BJ3)))</formula>
    </cfRule>
  </conditionalFormatting>
  <conditionalFormatting sqref="BL9">
    <cfRule type="containsErrors" dxfId="78" priority="80">
      <formula>ISERROR(BL9)</formula>
    </cfRule>
  </conditionalFormatting>
  <conditionalFormatting sqref="BL1">
    <cfRule type="cellIs" dxfId="77" priority="79" operator="notEqual">
      <formula>0</formula>
    </cfRule>
  </conditionalFormatting>
  <conditionalFormatting sqref="BL1">
    <cfRule type="cellIs" dxfId="76" priority="78" operator="notEqual">
      <formula>0</formula>
    </cfRule>
  </conditionalFormatting>
  <conditionalFormatting sqref="BL3">
    <cfRule type="containsText" dxfId="75" priority="77" operator="containsText" text="CHECK NEEDED">
      <formula>NOT(ISERROR(SEARCH("CHECK NEEDED",BL3)))</formula>
    </cfRule>
  </conditionalFormatting>
  <conditionalFormatting sqref="BS9">
    <cfRule type="containsErrors" dxfId="74" priority="76">
      <formula>ISERROR(BS9)</formula>
    </cfRule>
  </conditionalFormatting>
  <conditionalFormatting sqref="BS1">
    <cfRule type="cellIs" dxfId="73" priority="75" operator="notEqual">
      <formula>0</formula>
    </cfRule>
  </conditionalFormatting>
  <conditionalFormatting sqref="BS1">
    <cfRule type="cellIs" dxfId="72" priority="74" operator="notEqual">
      <formula>0</formula>
    </cfRule>
  </conditionalFormatting>
  <conditionalFormatting sqref="BS3">
    <cfRule type="containsText" dxfId="71" priority="73" operator="containsText" text="CHECK NEEDED">
      <formula>NOT(ISERROR(SEARCH("CHECK NEEDED",BS3)))</formula>
    </cfRule>
  </conditionalFormatting>
  <conditionalFormatting sqref="BV9">
    <cfRule type="containsErrors" dxfId="70" priority="72">
      <formula>ISERROR(BV9)</formula>
    </cfRule>
  </conditionalFormatting>
  <conditionalFormatting sqref="BV1">
    <cfRule type="cellIs" dxfId="69" priority="71" operator="notEqual">
      <formula>0</formula>
    </cfRule>
  </conditionalFormatting>
  <conditionalFormatting sqref="BV1">
    <cfRule type="cellIs" dxfId="68" priority="70" operator="notEqual">
      <formula>0</formula>
    </cfRule>
  </conditionalFormatting>
  <conditionalFormatting sqref="BV3">
    <cfRule type="containsText" dxfId="67" priority="69" operator="containsText" text="CHECK NEEDED">
      <formula>NOT(ISERROR(SEARCH("CHECK NEEDED",BV3)))</formula>
    </cfRule>
  </conditionalFormatting>
  <conditionalFormatting sqref="BZ9:CA9">
    <cfRule type="containsErrors" dxfId="66" priority="68">
      <formula>ISERROR(BZ9)</formula>
    </cfRule>
  </conditionalFormatting>
  <conditionalFormatting sqref="BZ3:CA3">
    <cfRule type="containsText" dxfId="65" priority="67" operator="containsText" text="CHECK NEEDED">
      <formula>NOT(ISERROR(SEARCH("CHECK NEEDED",BZ3)))</formula>
    </cfRule>
  </conditionalFormatting>
  <conditionalFormatting sqref="BZ1:CA1">
    <cfRule type="cellIs" dxfId="64" priority="66" operator="notEqual">
      <formula>0</formula>
    </cfRule>
  </conditionalFormatting>
  <conditionalFormatting sqref="BZ1:CA1">
    <cfRule type="cellIs" dxfId="63" priority="65" operator="notEqual">
      <formula>0</formula>
    </cfRule>
  </conditionalFormatting>
  <conditionalFormatting sqref="CX9">
    <cfRule type="containsErrors" dxfId="62" priority="64">
      <formula>ISERROR(CX9)</formula>
    </cfRule>
  </conditionalFormatting>
  <conditionalFormatting sqref="CX1">
    <cfRule type="cellIs" dxfId="61" priority="63" operator="notEqual">
      <formula>0</formula>
    </cfRule>
  </conditionalFormatting>
  <conditionalFormatting sqref="CX1">
    <cfRule type="cellIs" dxfId="60" priority="62" operator="notEqual">
      <formula>0</formula>
    </cfRule>
  </conditionalFormatting>
  <conditionalFormatting sqref="CX3">
    <cfRule type="containsText" dxfId="59" priority="61" operator="containsText" text="CHECK NEEDED">
      <formula>NOT(ISERROR(SEARCH("CHECK NEEDED",CX3)))</formula>
    </cfRule>
  </conditionalFormatting>
  <conditionalFormatting sqref="CX9">
    <cfRule type="containsErrors" dxfId="58" priority="60">
      <formula>ISERROR(CX9)</formula>
    </cfRule>
  </conditionalFormatting>
  <conditionalFormatting sqref="CX1">
    <cfRule type="cellIs" dxfId="57" priority="59" operator="notEqual">
      <formula>0</formula>
    </cfRule>
  </conditionalFormatting>
  <conditionalFormatting sqref="CX1">
    <cfRule type="cellIs" dxfId="56" priority="58" operator="notEqual">
      <formula>0</formula>
    </cfRule>
  </conditionalFormatting>
  <conditionalFormatting sqref="CX3">
    <cfRule type="containsText" dxfId="55" priority="57" operator="containsText" text="CHECK NEEDED">
      <formula>NOT(ISERROR(SEARCH("CHECK NEEDED",CX3)))</formula>
    </cfRule>
  </conditionalFormatting>
  <conditionalFormatting sqref="CX2">
    <cfRule type="cellIs" dxfId="54" priority="56" operator="notEqual">
      <formula>0</formula>
    </cfRule>
  </conditionalFormatting>
  <conditionalFormatting sqref="CX2">
    <cfRule type="cellIs" dxfId="53" priority="55" operator="notEqual">
      <formula>0</formula>
    </cfRule>
  </conditionalFormatting>
  <conditionalFormatting sqref="CZ9">
    <cfRule type="containsErrors" dxfId="52" priority="54">
      <formula>ISERROR(CZ9)</formula>
    </cfRule>
  </conditionalFormatting>
  <conditionalFormatting sqref="CZ1">
    <cfRule type="cellIs" dxfId="51" priority="53" operator="notEqual">
      <formula>0</formula>
    </cfRule>
  </conditionalFormatting>
  <conditionalFormatting sqref="CZ1">
    <cfRule type="cellIs" dxfId="50" priority="52" operator="notEqual">
      <formula>0</formula>
    </cfRule>
  </conditionalFormatting>
  <conditionalFormatting sqref="CZ3">
    <cfRule type="containsText" dxfId="49" priority="51" operator="containsText" text="CHECK NEEDED">
      <formula>NOT(ISERROR(SEARCH("CHECK NEEDED",CZ3)))</formula>
    </cfRule>
  </conditionalFormatting>
  <conditionalFormatting sqref="CZ9">
    <cfRule type="containsErrors" dxfId="48" priority="50">
      <formula>ISERROR(CZ9)</formula>
    </cfRule>
  </conditionalFormatting>
  <conditionalFormatting sqref="CZ1">
    <cfRule type="cellIs" dxfId="47" priority="49" operator="notEqual">
      <formula>0</formula>
    </cfRule>
  </conditionalFormatting>
  <conditionalFormatting sqref="CZ1">
    <cfRule type="cellIs" dxfId="46" priority="48" operator="notEqual">
      <formula>0</formula>
    </cfRule>
  </conditionalFormatting>
  <conditionalFormatting sqref="CZ3">
    <cfRule type="containsText" dxfId="45" priority="47" operator="containsText" text="CHECK NEEDED">
      <formula>NOT(ISERROR(SEARCH("CHECK NEEDED",CZ3)))</formula>
    </cfRule>
  </conditionalFormatting>
  <conditionalFormatting sqref="CZ2">
    <cfRule type="cellIs" dxfId="44" priority="46" operator="notEqual">
      <formula>0</formula>
    </cfRule>
  </conditionalFormatting>
  <conditionalFormatting sqref="CZ2">
    <cfRule type="cellIs" dxfId="43" priority="45" operator="notEqual">
      <formula>0</formula>
    </cfRule>
  </conditionalFormatting>
  <conditionalFormatting sqref="DG9:DI9">
    <cfRule type="containsErrors" dxfId="42" priority="44">
      <formula>ISERROR(DG9)</formula>
    </cfRule>
  </conditionalFormatting>
  <conditionalFormatting sqref="DG3:DI3">
    <cfRule type="containsText" dxfId="41" priority="43" operator="containsText" text="CHECK NEEDED">
      <formula>NOT(ISERROR(SEARCH("CHECK NEEDED",DG3)))</formula>
    </cfRule>
  </conditionalFormatting>
  <conditionalFormatting sqref="DG1:DI1">
    <cfRule type="cellIs" dxfId="40" priority="42" operator="notEqual">
      <formula>0</formula>
    </cfRule>
  </conditionalFormatting>
  <conditionalFormatting sqref="DG1:DI1">
    <cfRule type="cellIs" dxfId="39" priority="41" operator="notEqual">
      <formula>0</formula>
    </cfRule>
  </conditionalFormatting>
  <conditionalFormatting sqref="DM9:DN9">
    <cfRule type="containsErrors" dxfId="38" priority="40">
      <formula>ISERROR(DM9)</formula>
    </cfRule>
  </conditionalFormatting>
  <conditionalFormatting sqref="DM3:DN3">
    <cfRule type="containsText" dxfId="37" priority="39" operator="containsText" text="CHECK NEEDED">
      <formula>NOT(ISERROR(SEARCH("CHECK NEEDED",DM3)))</formula>
    </cfRule>
  </conditionalFormatting>
  <conditionalFormatting sqref="DM1:DN1">
    <cfRule type="cellIs" dxfId="36" priority="38" operator="notEqual">
      <formula>0</formula>
    </cfRule>
  </conditionalFormatting>
  <conditionalFormatting sqref="DM1:DN1">
    <cfRule type="cellIs" dxfId="35" priority="37" operator="notEqual">
      <formula>0</formula>
    </cfRule>
  </conditionalFormatting>
  <conditionalFormatting sqref="DQ9:EF9">
    <cfRule type="containsErrors" dxfId="34" priority="36">
      <formula>ISERROR(DQ9)</formula>
    </cfRule>
  </conditionalFormatting>
  <conditionalFormatting sqref="DQ3:EF3">
    <cfRule type="containsText" dxfId="33" priority="35" operator="containsText" text="CHECK NEEDED">
      <formula>NOT(ISERROR(SEARCH("CHECK NEEDED",DQ3)))</formula>
    </cfRule>
  </conditionalFormatting>
  <conditionalFormatting sqref="DQ1:EF1">
    <cfRule type="cellIs" dxfId="32" priority="34" operator="notEqual">
      <formula>0</formula>
    </cfRule>
  </conditionalFormatting>
  <conditionalFormatting sqref="DQ1:EF1">
    <cfRule type="cellIs" dxfId="31" priority="33" operator="notEqual">
      <formula>0</formula>
    </cfRule>
  </conditionalFormatting>
  <conditionalFormatting sqref="EH9">
    <cfRule type="containsErrors" dxfId="30" priority="32">
      <formula>ISERROR(EH9)</formula>
    </cfRule>
  </conditionalFormatting>
  <conditionalFormatting sqref="EH3">
    <cfRule type="containsText" dxfId="29" priority="31" operator="containsText" text="CHECK NEEDED">
      <formula>NOT(ISERROR(SEARCH("CHECK NEEDED",EH3)))</formula>
    </cfRule>
  </conditionalFormatting>
  <conditionalFormatting sqref="EH1">
    <cfRule type="cellIs" dxfId="28" priority="30" operator="notEqual">
      <formula>0</formula>
    </cfRule>
  </conditionalFormatting>
  <conditionalFormatting sqref="EH1">
    <cfRule type="cellIs" dxfId="27" priority="29" operator="notEqual">
      <formula>0</formula>
    </cfRule>
  </conditionalFormatting>
  <conditionalFormatting sqref="EM9">
    <cfRule type="containsErrors" dxfId="26" priority="28">
      <formula>ISERROR(EM9)</formula>
    </cfRule>
  </conditionalFormatting>
  <conditionalFormatting sqref="EM3">
    <cfRule type="containsText" dxfId="25" priority="27" operator="containsText" text="CHECK NEEDED">
      <formula>NOT(ISERROR(SEARCH("CHECK NEEDED",EM3)))</formula>
    </cfRule>
  </conditionalFormatting>
  <conditionalFormatting sqref="EM1">
    <cfRule type="cellIs" dxfId="24" priority="26" operator="notEqual">
      <formula>0</formula>
    </cfRule>
  </conditionalFormatting>
  <conditionalFormatting sqref="EM1">
    <cfRule type="cellIs" dxfId="23" priority="25" operator="notEqual">
      <formula>0</formula>
    </cfRule>
  </conditionalFormatting>
  <conditionalFormatting sqref="EZ9:FA9">
    <cfRule type="containsErrors" dxfId="22" priority="24">
      <formula>ISERROR(EZ9)</formula>
    </cfRule>
  </conditionalFormatting>
  <conditionalFormatting sqref="EZ3:FA3">
    <cfRule type="containsText" dxfId="21" priority="23" operator="containsText" text="CHECK NEEDED">
      <formula>NOT(ISERROR(SEARCH("CHECK NEEDED",EZ3)))</formula>
    </cfRule>
  </conditionalFormatting>
  <conditionalFormatting sqref="EZ1:FA1">
    <cfRule type="cellIs" dxfId="20" priority="22" operator="notEqual">
      <formula>0</formula>
    </cfRule>
  </conditionalFormatting>
  <conditionalFormatting sqref="EZ1:FA1">
    <cfRule type="cellIs" dxfId="19" priority="21" operator="notEqual">
      <formula>0</formula>
    </cfRule>
  </conditionalFormatting>
  <conditionalFormatting sqref="FD9:FH9">
    <cfRule type="containsErrors" dxfId="18" priority="20">
      <formula>ISERROR(FD9)</formula>
    </cfRule>
  </conditionalFormatting>
  <conditionalFormatting sqref="FD1:FH1">
    <cfRule type="cellIs" dxfId="17" priority="19" operator="notEqual">
      <formula>0</formula>
    </cfRule>
  </conditionalFormatting>
  <conditionalFormatting sqref="FD1:FH1">
    <cfRule type="cellIs" dxfId="16" priority="18" operator="notEqual">
      <formula>0</formula>
    </cfRule>
  </conditionalFormatting>
  <conditionalFormatting sqref="FD3:FH3">
    <cfRule type="containsText" dxfId="15" priority="17" operator="containsText" text="CHECK NEEDED">
      <formula>NOT(ISERROR(SEARCH("CHECK NEEDED",FD3)))</formula>
    </cfRule>
  </conditionalFormatting>
  <conditionalFormatting sqref="FJ9:FS9">
    <cfRule type="containsErrors" dxfId="14" priority="16">
      <formula>ISERROR(FJ9)</formula>
    </cfRule>
  </conditionalFormatting>
  <conditionalFormatting sqref="FJ1:FS1">
    <cfRule type="cellIs" dxfId="13" priority="15" operator="notEqual">
      <formula>0</formula>
    </cfRule>
  </conditionalFormatting>
  <conditionalFormatting sqref="FJ1:FS1">
    <cfRule type="cellIs" dxfId="12" priority="14" operator="notEqual">
      <formula>0</formula>
    </cfRule>
  </conditionalFormatting>
  <conditionalFormatting sqref="FJ3:FS3">
    <cfRule type="containsText" dxfId="11" priority="13" operator="containsText" text="CHECK NEEDED">
      <formula>NOT(ISERROR(SEARCH("CHECK NEEDED",FJ3)))</formula>
    </cfRule>
  </conditionalFormatting>
  <conditionalFormatting sqref="FZ9">
    <cfRule type="containsErrors" dxfId="10" priority="12">
      <formula>ISERROR(FZ9)</formula>
    </cfRule>
  </conditionalFormatting>
  <conditionalFormatting sqref="FZ1">
    <cfRule type="cellIs" dxfId="9" priority="10" operator="notEqual">
      <formula>0</formula>
    </cfRule>
  </conditionalFormatting>
  <conditionalFormatting sqref="FZ1">
    <cfRule type="cellIs" dxfId="8" priority="9" operator="notEqual">
      <formula>0</formula>
    </cfRule>
  </conditionalFormatting>
  <conditionalFormatting sqref="FX9">
    <cfRule type="containsErrors" dxfId="7" priority="8">
      <formula>ISERROR(FX9)</formula>
    </cfRule>
  </conditionalFormatting>
  <conditionalFormatting sqref="FY3">
    <cfRule type="containsText" dxfId="6" priority="7" operator="containsText" text="CHECK NEEDED">
      <formula>NOT(ISERROR(SEARCH("CHECK NEEDED",FY3)))</formula>
    </cfRule>
  </conditionalFormatting>
  <conditionalFormatting sqref="FX1">
    <cfRule type="cellIs" dxfId="5" priority="6" operator="notEqual">
      <formula>0</formula>
    </cfRule>
  </conditionalFormatting>
  <conditionalFormatting sqref="FX1">
    <cfRule type="cellIs" dxfId="4" priority="5" operator="notEqual">
      <formula>0</formula>
    </cfRule>
  </conditionalFormatting>
  <conditionalFormatting sqref="FU9">
    <cfRule type="containsErrors" dxfId="3" priority="4">
      <formula>ISERROR(FU9)</formula>
    </cfRule>
  </conditionalFormatting>
  <conditionalFormatting sqref="FU3">
    <cfRule type="containsText" dxfId="2" priority="3" operator="containsText" text="CHECK NEEDED">
      <formula>NOT(ISERROR(SEARCH("CHECK NEEDED",FU3)))</formula>
    </cfRule>
  </conditionalFormatting>
  <conditionalFormatting sqref="FU1">
    <cfRule type="cellIs" dxfId="1" priority="2" operator="notEqual">
      <formula>0</formula>
    </cfRule>
  </conditionalFormatting>
  <conditionalFormatting sqref="FU1">
    <cfRule type="cellIs" dxfId="0" priority="1" operator="notEqual">
      <formula>0</formula>
    </cfRule>
  </conditionalFormatting>
  <pageMargins left="0.75" right="0.7" top="0.75" bottom="0.75" header="0.3" footer="0.3"/>
  <pageSetup scale="58" fitToWidth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5B39A5-27AB-462D-ADD7-143AB6E72FC3}"/>
</file>

<file path=customXml/itemProps2.xml><?xml version="1.0" encoding="utf-8"?>
<ds:datastoreItem xmlns:ds="http://schemas.openxmlformats.org/officeDocument/2006/customXml" ds:itemID="{5E45EED3-953C-4287-A94F-6146E962E178}"/>
</file>

<file path=customXml/itemProps3.xml><?xml version="1.0" encoding="utf-8"?>
<ds:datastoreItem xmlns:ds="http://schemas.openxmlformats.org/officeDocument/2006/customXml" ds:itemID="{F339B17A-D334-4FEC-B4FB-7A4F719EB1E7}"/>
</file>

<file path=customXml/itemProps4.xml><?xml version="1.0" encoding="utf-8"?>
<ds:datastoreItem xmlns:ds="http://schemas.openxmlformats.org/officeDocument/2006/customXml" ds:itemID="{E3360B25-A6F9-410C-9CAE-08909075B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Detailed Summary</vt:lpstr>
      <vt:lpstr>'Detailed Summary'!Print_Area</vt:lpstr>
      <vt:lpstr>Summary!Print_Area</vt:lpstr>
      <vt:lpstr>'Detailed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