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arss\AppData\Local\Temp\Workshare\a6370c9f-83b2-48d1-b29d-db3229374c82\SEF Excel Exh\"/>
    </mc:Choice>
  </mc:AlternateContent>
  <xr:revisionPtr revIDLastSave="0" documentId="13_ncr:1_{49FAAB8C-68F3-47B0-8ECF-7AADD9017AF2}" xr6:coauthVersionLast="47" xr6:coauthVersionMax="47" xr10:uidLastSave="{00000000-0000-0000-0000-000000000000}"/>
  <bookViews>
    <workbookView xWindow="760" yWindow="760" windowWidth="14400" windowHeight="7360" activeTab="1" xr2:uid="{00000000-000D-0000-FFFF-FFFF00000000}"/>
  </bookViews>
  <sheets>
    <sheet name="Summary" sheetId="1" r:id="rId1"/>
    <sheet name="Detailed Summary" sheetId="2" r:id="rId2"/>
  </sheets>
  <externalReferences>
    <externalReference r:id="rId3"/>
  </externalReferences>
  <definedNames>
    <definedName name="Company">'[1]Named Ranges E'!$B$2</definedName>
    <definedName name="FIT">'[1]Named Ranges E'!$B$10</definedName>
    <definedName name="_xlnm.Print_Area" localSheetId="1">'Detailed Summary'!$A$1:$JX$59</definedName>
    <definedName name="_xlnm.Print_Area" localSheetId="0">Summary!$A$1:$O$82</definedName>
    <definedName name="_xlnm.Print_Titles" localSheetId="1">'Detailed Summary'!$A:$B</definedName>
    <definedName name="RateCase">'[1]Named Ranges E'!$B$7</definedName>
    <definedName name="TestYear">'[1]Named Ranges E'!$B$3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X57" i="2" l="1"/>
  <c r="JW57" i="2"/>
  <c r="JU57" i="2"/>
  <c r="JQ57" i="2"/>
  <c r="JN57" i="2"/>
  <c r="JN46" i="2" s="1"/>
  <c r="JL57" i="2"/>
  <c r="JL46" i="2" s="1"/>
  <c r="JK57" i="2"/>
  <c r="JK46" i="2" s="1"/>
  <c r="JB57" i="2"/>
  <c r="JB46" i="2" s="1"/>
  <c r="IX57" i="2"/>
  <c r="IX46" i="2" s="1"/>
  <c r="IW57" i="2"/>
  <c r="IW46" i="2" s="1"/>
  <c r="IV57" i="2"/>
  <c r="IU57" i="2"/>
  <c r="IT57" i="2"/>
  <c r="IT46" i="2" s="1"/>
  <c r="IS57" i="2"/>
  <c r="IS46" i="2" s="1"/>
  <c r="IR57" i="2"/>
  <c r="IR46" i="2" s="1"/>
  <c r="IQ57" i="2"/>
  <c r="IQ46" i="2" s="1"/>
  <c r="IP57" i="2"/>
  <c r="IP46" i="2" s="1"/>
  <c r="IO57" i="2"/>
  <c r="IO46" i="2" s="1"/>
  <c r="IN57" i="2"/>
  <c r="IN46" i="2" s="1"/>
  <c r="IM57" i="2"/>
  <c r="IL57" i="2"/>
  <c r="IL46" i="2" s="1"/>
  <c r="IK57" i="2"/>
  <c r="IK46" i="2" s="1"/>
  <c r="IJ57" i="2"/>
  <c r="IJ46" i="2" s="1"/>
  <c r="II57" i="2"/>
  <c r="II46" i="2" s="1"/>
  <c r="IH57" i="2"/>
  <c r="IG57" i="2"/>
  <c r="IE57" i="2"/>
  <c r="IE46" i="2" s="1"/>
  <c r="ID57" i="2"/>
  <c r="IC57" i="2"/>
  <c r="IC46" i="2" s="1"/>
  <c r="HY57" i="2"/>
  <c r="HY46" i="2" s="1"/>
  <c r="HU57" i="2"/>
  <c r="HU46" i="2" s="1"/>
  <c r="HR57" i="2"/>
  <c r="HR46" i="2" s="1"/>
  <c r="HP57" i="2"/>
  <c r="HO57" i="2"/>
  <c r="HO46" i="2" s="1"/>
  <c r="HF57" i="2"/>
  <c r="HF46" i="2" s="1"/>
  <c r="HB57" i="2"/>
  <c r="HB46" i="2" s="1"/>
  <c r="HA57" i="2"/>
  <c r="HA46" i="2" s="1"/>
  <c r="GZ57" i="2"/>
  <c r="GY57" i="2"/>
  <c r="GY46" i="2" s="1"/>
  <c r="GX57" i="2"/>
  <c r="GX46" i="2" s="1"/>
  <c r="GW57" i="2"/>
  <c r="GV57" i="2"/>
  <c r="GU57" i="2"/>
  <c r="GU46" i="2" s="1"/>
  <c r="GT57" i="2"/>
  <c r="GT46" i="2" s="1"/>
  <c r="GS57" i="2"/>
  <c r="GS46" i="2" s="1"/>
  <c r="GR57" i="2"/>
  <c r="GQ57" i="2"/>
  <c r="GQ46" i="2" s="1"/>
  <c r="GP57" i="2"/>
  <c r="GP46" i="2" s="1"/>
  <c r="GO57" i="2"/>
  <c r="GO46" i="2" s="1"/>
  <c r="GN57" i="2"/>
  <c r="GN46" i="2" s="1"/>
  <c r="GM57" i="2"/>
  <c r="GM46" i="2" s="1"/>
  <c r="GL57" i="2"/>
  <c r="GL46" i="2" s="1"/>
  <c r="GK57" i="2"/>
  <c r="GK46" i="2" s="1"/>
  <c r="GI57" i="2"/>
  <c r="GI46" i="2" s="1"/>
  <c r="GH57" i="2"/>
  <c r="GH46" i="2" s="1"/>
  <c r="GG57" i="2"/>
  <c r="GG46" i="2" s="1"/>
  <c r="GC57" i="2"/>
  <c r="GC46" i="2" s="1"/>
  <c r="FY57" i="2"/>
  <c r="FV57" i="2"/>
  <c r="FV46" i="2" s="1"/>
  <c r="FT57" i="2"/>
  <c r="FS57" i="2"/>
  <c r="FS46" i="2" s="1"/>
  <c r="FJ57" i="2"/>
  <c r="FJ46" i="2" s="1"/>
  <c r="FF57" i="2"/>
  <c r="FF46" i="2" s="1"/>
  <c r="FE57" i="2"/>
  <c r="FE46" i="2" s="1"/>
  <c r="FD57" i="2"/>
  <c r="FD46" i="2" s="1"/>
  <c r="FC57" i="2"/>
  <c r="FC46" i="2" s="1"/>
  <c r="FB57" i="2"/>
  <c r="FB46" i="2" s="1"/>
  <c r="FA57" i="2"/>
  <c r="FA46" i="2" s="1"/>
  <c r="EZ57" i="2"/>
  <c r="EZ46" i="2" s="1"/>
  <c r="EY57" i="2"/>
  <c r="EY46" i="2" s="1"/>
  <c r="EX57" i="2"/>
  <c r="EX46" i="2" s="1"/>
  <c r="EW57" i="2"/>
  <c r="EW46" i="2" s="1"/>
  <c r="EV57" i="2"/>
  <c r="EU57" i="2"/>
  <c r="ET57" i="2"/>
  <c r="ET46" i="2" s="1"/>
  <c r="ES57" i="2"/>
  <c r="ES46" i="2" s="1"/>
  <c r="ER57" i="2"/>
  <c r="EQ57" i="2"/>
  <c r="EQ46" i="2" s="1"/>
  <c r="EP57" i="2"/>
  <c r="EP46" i="2" s="1"/>
  <c r="EO57" i="2"/>
  <c r="EO46" i="2" s="1"/>
  <c r="EM57" i="2"/>
  <c r="EL57" i="2"/>
  <c r="EL46" i="2" s="1"/>
  <c r="EK57" i="2"/>
  <c r="EK46" i="2" s="1"/>
  <c r="EC57" i="2"/>
  <c r="DZ57" i="2"/>
  <c r="DZ46" i="2" s="1"/>
  <c r="DX57" i="2"/>
  <c r="DX46" i="2" s="1"/>
  <c r="DW57" i="2"/>
  <c r="DW46" i="2" s="1"/>
  <c r="DN57" i="2"/>
  <c r="DN46" i="2" s="1"/>
  <c r="DJ57" i="2"/>
  <c r="DJ46" i="2" s="1"/>
  <c r="DI57" i="2"/>
  <c r="DH57" i="2"/>
  <c r="DH46" i="2" s="1"/>
  <c r="DG57" i="2"/>
  <c r="DF57" i="2"/>
  <c r="DE57" i="2"/>
  <c r="DE46" i="2" s="1"/>
  <c r="DD57" i="2"/>
  <c r="DD46" i="2" s="1"/>
  <c r="DC57" i="2"/>
  <c r="DC46" i="2" s="1"/>
  <c r="DB57" i="2"/>
  <c r="DB46" i="2" s="1"/>
  <c r="DA57" i="2"/>
  <c r="CZ57" i="2"/>
  <c r="CZ46" i="2" s="1"/>
  <c r="CY57" i="2"/>
  <c r="CX57" i="2"/>
  <c r="CW57" i="2"/>
  <c r="CW46" i="2" s="1"/>
  <c r="CV57" i="2"/>
  <c r="CV46" i="2" s="1"/>
  <c r="CU57" i="2"/>
  <c r="CU46" i="2" s="1"/>
  <c r="CT57" i="2"/>
  <c r="CT46" i="2" s="1"/>
  <c r="CS57" i="2"/>
  <c r="CQ57" i="2"/>
  <c r="CQ46" i="2" s="1"/>
  <c r="CP57" i="2"/>
  <c r="CO57" i="2"/>
  <c r="CO46" i="2" s="1"/>
  <c r="CG57" i="2"/>
  <c r="CG46" i="2" s="1"/>
  <c r="CD57" i="2"/>
  <c r="CD46" i="2" s="1"/>
  <c r="CB57" i="2"/>
  <c r="CB46" i="2" s="1"/>
  <c r="CA57" i="2"/>
  <c r="CA46" i="2" s="1"/>
  <c r="BR57" i="2"/>
  <c r="BO57" i="2"/>
  <c r="BN57" i="2"/>
  <c r="BM57" i="2"/>
  <c r="BL57" i="2"/>
  <c r="BL46" i="2" s="1"/>
  <c r="BK57" i="2"/>
  <c r="BK46" i="2" s="1"/>
  <c r="BJ57" i="2"/>
  <c r="BJ46" i="2" s="1"/>
  <c r="BI57" i="2"/>
  <c r="BI46" i="2" s="1"/>
  <c r="BH57" i="2"/>
  <c r="BG57" i="2"/>
  <c r="BG46" i="2" s="1"/>
  <c r="BF57" i="2"/>
  <c r="BE57" i="2"/>
  <c r="BE46" i="2" s="1"/>
  <c r="BD57" i="2"/>
  <c r="BD46" i="2" s="1"/>
  <c r="BC57" i="2"/>
  <c r="BB57" i="2"/>
  <c r="BB46" i="2" s="1"/>
  <c r="BA57" i="2"/>
  <c r="BA46" i="2" s="1"/>
  <c r="AZ57" i="2"/>
  <c r="AZ46" i="2" s="1"/>
  <c r="AY57" i="2"/>
  <c r="AX57" i="2"/>
  <c r="AW57" i="2"/>
  <c r="AW46" i="2" s="1"/>
  <c r="AU57" i="2"/>
  <c r="AU46" i="2" s="1"/>
  <c r="AT57" i="2"/>
  <c r="AT46" i="2" s="1"/>
  <c r="AS57" i="2"/>
  <c r="AS46" i="2" s="1"/>
  <c r="AO57" i="2"/>
  <c r="AM57" i="2"/>
  <c r="AM46" i="2" s="1"/>
  <c r="AL57" i="2"/>
  <c r="AL46" i="2" s="1"/>
  <c r="AK57" i="2"/>
  <c r="AH57" i="2"/>
  <c r="AH46" i="2" s="1"/>
  <c r="AF57" i="2"/>
  <c r="AE57" i="2"/>
  <c r="AE46" i="2" s="1"/>
  <c r="AC57" i="2"/>
  <c r="AC46" i="2" s="1"/>
  <c r="Z57" i="2"/>
  <c r="Z46" i="2" s="1"/>
  <c r="Y57" i="2"/>
  <c r="X57" i="2"/>
  <c r="U57" i="2"/>
  <c r="T57" i="2"/>
  <c r="T46" i="2" s="1"/>
  <c r="S57" i="2"/>
  <c r="S46" i="2" s="1"/>
  <c r="R57" i="2"/>
  <c r="R46" i="2" s="1"/>
  <c r="Q57" i="2"/>
  <c r="Q46" i="2" s="1"/>
  <c r="P57" i="2"/>
  <c r="P46" i="2" s="1"/>
  <c r="O57" i="2"/>
  <c r="O46" i="2" s="1"/>
  <c r="N57" i="2"/>
  <c r="N46" i="2" s="1"/>
  <c r="M57" i="2"/>
  <c r="L57" i="2"/>
  <c r="L46" i="2" s="1"/>
  <c r="K57" i="2"/>
  <c r="K46" i="2" s="1"/>
  <c r="J57" i="2"/>
  <c r="J46" i="2" s="1"/>
  <c r="I57" i="2"/>
  <c r="I46" i="2" s="1"/>
  <c r="H57" i="2"/>
  <c r="H46" i="2" s="1"/>
  <c r="G57" i="2"/>
  <c r="F57" i="2"/>
  <c r="F46" i="2" s="1"/>
  <c r="E57" i="2"/>
  <c r="D57" i="2"/>
  <c r="D46" i="2" s="1"/>
  <c r="A57" i="2"/>
  <c r="IA56" i="2"/>
  <c r="GE56" i="2"/>
  <c r="J56" i="1" s="1"/>
  <c r="EI56" i="2"/>
  <c r="CM56" i="2"/>
  <c r="AQ56" i="2"/>
  <c r="A56" i="2"/>
  <c r="IA55" i="2"/>
  <c r="L55" i="1" s="1"/>
  <c r="GE55" i="2"/>
  <c r="EI55" i="2"/>
  <c r="H55" i="1" s="1"/>
  <c r="CM55" i="2"/>
  <c r="F55" i="1" s="1"/>
  <c r="AQ55" i="2"/>
  <c r="AR55" i="2" s="1"/>
  <c r="A55" i="2"/>
  <c r="IF57" i="2"/>
  <c r="GJ57" i="2"/>
  <c r="EN57" i="2"/>
  <c r="EN46" i="2" s="1"/>
  <c r="CR57" i="2"/>
  <c r="A54" i="2"/>
  <c r="JT57" i="2"/>
  <c r="EG57" i="2"/>
  <c r="ED57" i="2"/>
  <c r="EA57" i="2"/>
  <c r="EA46" i="2" s="1"/>
  <c r="CE57" i="2"/>
  <c r="CE46" i="2" s="1"/>
  <c r="BS57" i="2"/>
  <c r="BS46" i="2" s="1"/>
  <c r="A53" i="2"/>
  <c r="JF57" i="2"/>
  <c r="W57" i="2"/>
  <c r="W46" i="2" s="1"/>
  <c r="A52" i="2"/>
  <c r="JD57" i="2"/>
  <c r="FR57" i="2"/>
  <c r="EH57" i="2"/>
  <c r="BT57" i="2"/>
  <c r="A51" i="2"/>
  <c r="A50" i="2"/>
  <c r="A49" i="2"/>
  <c r="A48" i="2"/>
  <c r="A47" i="2"/>
  <c r="JQ46" i="2"/>
  <c r="IV46" i="2"/>
  <c r="IU46" i="2"/>
  <c r="IM46" i="2"/>
  <c r="IH46" i="2"/>
  <c r="IG46" i="2"/>
  <c r="ID46" i="2"/>
  <c r="GW46" i="2"/>
  <c r="GV46" i="2"/>
  <c r="FY46" i="2"/>
  <c r="FT46" i="2"/>
  <c r="EV46" i="2"/>
  <c r="EU46" i="2"/>
  <c r="ER46" i="2"/>
  <c r="EM46" i="2"/>
  <c r="EC46" i="2"/>
  <c r="DG46" i="2"/>
  <c r="DF46" i="2"/>
  <c r="CY46" i="2"/>
  <c r="CX46" i="2"/>
  <c r="CP46" i="2"/>
  <c r="BR46" i="2"/>
  <c r="BO46" i="2"/>
  <c r="BN46" i="2"/>
  <c r="BM46" i="2"/>
  <c r="BH46" i="2"/>
  <c r="BF46" i="2"/>
  <c r="AY46" i="2"/>
  <c r="AX46" i="2"/>
  <c r="AK46" i="2"/>
  <c r="Y46" i="2"/>
  <c r="U46" i="2"/>
  <c r="M46" i="2"/>
  <c r="G46" i="2"/>
  <c r="E46" i="2"/>
  <c r="A46" i="2"/>
  <c r="A45" i="2"/>
  <c r="A44" i="2"/>
  <c r="A43" i="2"/>
  <c r="A42" i="2"/>
  <c r="IA41" i="2"/>
  <c r="L43" i="1" s="1"/>
  <c r="EI41" i="2"/>
  <c r="H43" i="1" s="1"/>
  <c r="CM41" i="2"/>
  <c r="F43" i="1" s="1"/>
  <c r="AQ41" i="2"/>
  <c r="AR41" i="2" s="1"/>
  <c r="A41" i="2"/>
  <c r="A40" i="2"/>
  <c r="A39" i="2"/>
  <c r="A38" i="2"/>
  <c r="IA37" i="2"/>
  <c r="L39" i="1" s="1"/>
  <c r="EI37" i="2"/>
  <c r="A37" i="2"/>
  <c r="A36" i="2"/>
  <c r="A35" i="2"/>
  <c r="A34" i="2"/>
  <c r="IA33" i="2"/>
  <c r="L35" i="1" s="1"/>
  <c r="GE33" i="2"/>
  <c r="EI33" i="2"/>
  <c r="CM33" i="2"/>
  <c r="AQ33" i="2"/>
  <c r="A33" i="2"/>
  <c r="EI32" i="2"/>
  <c r="H34" i="1" s="1"/>
  <c r="CM32" i="2"/>
  <c r="F34" i="1" s="1"/>
  <c r="A32" i="2"/>
  <c r="A31" i="2"/>
  <c r="EI30" i="2"/>
  <c r="H32" i="1" s="1"/>
  <c r="CM30" i="2"/>
  <c r="A30" i="2"/>
  <c r="EI29" i="2"/>
  <c r="H31" i="1" s="1"/>
  <c r="CM29" i="2"/>
  <c r="F31" i="1" s="1"/>
  <c r="A29" i="2"/>
  <c r="A28" i="2"/>
  <c r="A27" i="2"/>
  <c r="JV26" i="2"/>
  <c r="JU26" i="2"/>
  <c r="JU42" i="2" s="1"/>
  <c r="JT26" i="2"/>
  <c r="JT42" i="2" s="1"/>
  <c r="JS26" i="2"/>
  <c r="JR26" i="2"/>
  <c r="JQ26" i="2"/>
  <c r="JP26" i="2"/>
  <c r="JP42" i="2" s="1"/>
  <c r="JO26" i="2"/>
  <c r="JN26" i="2"/>
  <c r="JN42" i="2" s="1"/>
  <c r="JM26" i="2"/>
  <c r="JM42" i="2" s="1"/>
  <c r="JL26" i="2"/>
  <c r="JJ26" i="2"/>
  <c r="JI26" i="2"/>
  <c r="JH26" i="2"/>
  <c r="JG26" i="2"/>
  <c r="JG42" i="2" s="1"/>
  <c r="JF26" i="2"/>
  <c r="JE26" i="2"/>
  <c r="JD26" i="2"/>
  <c r="JD42" i="2" s="1"/>
  <c r="JC26" i="2"/>
  <c r="JB26" i="2"/>
  <c r="JB42" i="2" s="1"/>
  <c r="JA26" i="2"/>
  <c r="JA42" i="2" s="1"/>
  <c r="IZ26" i="2"/>
  <c r="IY26" i="2"/>
  <c r="IX26" i="2"/>
  <c r="IW26" i="2"/>
  <c r="IW42" i="2" s="1"/>
  <c r="IV26" i="2"/>
  <c r="IV42" i="2" s="1"/>
  <c r="IU26" i="2"/>
  <c r="IU42" i="2" s="1"/>
  <c r="IT26" i="2"/>
  <c r="IT42" i="2" s="1"/>
  <c r="IS26" i="2"/>
  <c r="IS42" i="2" s="1"/>
  <c r="IR26" i="2"/>
  <c r="IR42" i="2" s="1"/>
  <c r="IQ26" i="2"/>
  <c r="IQ42" i="2" s="1"/>
  <c r="IP26" i="2"/>
  <c r="IP42" i="2" s="1"/>
  <c r="IO26" i="2"/>
  <c r="IO42" i="2" s="1"/>
  <c r="IN26" i="2"/>
  <c r="IN42" i="2" s="1"/>
  <c r="IL26" i="2"/>
  <c r="IL42" i="2" s="1"/>
  <c r="IK26" i="2"/>
  <c r="IK42" i="2" s="1"/>
  <c r="IJ26" i="2"/>
  <c r="IJ42" i="2" s="1"/>
  <c r="II26" i="2"/>
  <c r="II42" i="2" s="1"/>
  <c r="IH26" i="2"/>
  <c r="IH42" i="2" s="1"/>
  <c r="IG26" i="2"/>
  <c r="IG42" i="2" s="1"/>
  <c r="IF26" i="2"/>
  <c r="IE26" i="2"/>
  <c r="IE42" i="2" s="1"/>
  <c r="ID26" i="2"/>
  <c r="ID42" i="2" s="1"/>
  <c r="IC26" i="2"/>
  <c r="HZ26" i="2"/>
  <c r="HY26" i="2"/>
  <c r="HY42" i="2" s="1"/>
  <c r="HX26" i="2"/>
  <c r="HW26" i="2"/>
  <c r="HV26" i="2"/>
  <c r="HU26" i="2"/>
  <c r="HU42" i="2" s="1"/>
  <c r="HT26" i="2"/>
  <c r="HS26" i="2"/>
  <c r="HS42" i="2" s="1"/>
  <c r="HR26" i="2"/>
  <c r="HR42" i="2" s="1"/>
  <c r="HQ26" i="2"/>
  <c r="HQ42" i="2" s="1"/>
  <c r="HP26" i="2"/>
  <c r="HP42" i="2" s="1"/>
  <c r="HN26" i="2"/>
  <c r="HM26" i="2"/>
  <c r="HL26" i="2"/>
  <c r="HK26" i="2"/>
  <c r="HJ26" i="2"/>
  <c r="HJ42" i="2" s="1"/>
  <c r="HI26" i="2"/>
  <c r="HI42" i="2" s="1"/>
  <c r="HH26" i="2"/>
  <c r="HH42" i="2" s="1"/>
  <c r="HG26" i="2"/>
  <c r="HF26" i="2"/>
  <c r="HF42" i="2" s="1"/>
  <c r="HE26" i="2"/>
  <c r="HE42" i="2" s="1"/>
  <c r="HD26" i="2"/>
  <c r="HC26" i="2"/>
  <c r="HB26" i="2"/>
  <c r="HA26" i="2"/>
  <c r="HA42" i="2" s="1"/>
  <c r="GZ26" i="2"/>
  <c r="GZ42" i="2" s="1"/>
  <c r="GY26" i="2"/>
  <c r="GY42" i="2" s="1"/>
  <c r="GX26" i="2"/>
  <c r="GX42" i="2" s="1"/>
  <c r="GW26" i="2"/>
  <c r="GW42" i="2" s="1"/>
  <c r="GV26" i="2"/>
  <c r="GV42" i="2" s="1"/>
  <c r="GU26" i="2"/>
  <c r="GU42" i="2" s="1"/>
  <c r="GT26" i="2"/>
  <c r="GT42" i="2" s="1"/>
  <c r="GS26" i="2"/>
  <c r="GS42" i="2" s="1"/>
  <c r="GR26" i="2"/>
  <c r="GR42" i="2" s="1"/>
  <c r="GP26" i="2"/>
  <c r="GP42" i="2" s="1"/>
  <c r="GO26" i="2"/>
  <c r="GO42" i="2" s="1"/>
  <c r="GN26" i="2"/>
  <c r="GN42" i="2" s="1"/>
  <c r="GM26" i="2"/>
  <c r="GM42" i="2" s="1"/>
  <c r="GL26" i="2"/>
  <c r="GL42" i="2" s="1"/>
  <c r="GK26" i="2"/>
  <c r="GK42" i="2" s="1"/>
  <c r="GJ26" i="2"/>
  <c r="GI26" i="2"/>
  <c r="GI42" i="2" s="1"/>
  <c r="GH26" i="2"/>
  <c r="GH42" i="2" s="1"/>
  <c r="GG26" i="2"/>
  <c r="GD26" i="2"/>
  <c r="GC26" i="2"/>
  <c r="GC42" i="2" s="1"/>
  <c r="GB26" i="2"/>
  <c r="GA26" i="2"/>
  <c r="FZ26" i="2"/>
  <c r="FY26" i="2"/>
  <c r="FX26" i="2"/>
  <c r="FW26" i="2"/>
  <c r="FV26" i="2"/>
  <c r="FU26" i="2"/>
  <c r="FT26" i="2"/>
  <c r="FR26" i="2"/>
  <c r="FQ26" i="2"/>
  <c r="FP26" i="2"/>
  <c r="FO26" i="2"/>
  <c r="FO42" i="2" s="1"/>
  <c r="FN26" i="2"/>
  <c r="FM26" i="2"/>
  <c r="FL26" i="2"/>
  <c r="FL42" i="2" s="1"/>
  <c r="FK26" i="2"/>
  <c r="FK42" i="2" s="1"/>
  <c r="FJ26" i="2"/>
  <c r="FJ42" i="2" s="1"/>
  <c r="FI26" i="2"/>
  <c r="FH26" i="2"/>
  <c r="FH42" i="2" s="1"/>
  <c r="FG26" i="2"/>
  <c r="FG42" i="2" s="1"/>
  <c r="FF26" i="2"/>
  <c r="FE26" i="2"/>
  <c r="FE42" i="2" s="1"/>
  <c r="FD26" i="2"/>
  <c r="FD42" i="2" s="1"/>
  <c r="FC26" i="2"/>
  <c r="FC42" i="2" s="1"/>
  <c r="FB26" i="2"/>
  <c r="FB42" i="2" s="1"/>
  <c r="FA26" i="2"/>
  <c r="FA42" i="2" s="1"/>
  <c r="EZ26" i="2"/>
  <c r="EZ42" i="2" s="1"/>
  <c r="EY26" i="2"/>
  <c r="EY42" i="2" s="1"/>
  <c r="EX26" i="2"/>
  <c r="EX42" i="2" s="1"/>
  <c r="EW26" i="2"/>
  <c r="EW42" i="2" s="1"/>
  <c r="EV26" i="2"/>
  <c r="EV42" i="2" s="1"/>
  <c r="ET26" i="2"/>
  <c r="ET42" i="2" s="1"/>
  <c r="ES26" i="2"/>
  <c r="ES42" i="2" s="1"/>
  <c r="ER26" i="2"/>
  <c r="ER42" i="2" s="1"/>
  <c r="EQ26" i="2"/>
  <c r="EQ42" i="2" s="1"/>
  <c r="EP26" i="2"/>
  <c r="EP42" i="2" s="1"/>
  <c r="EO26" i="2"/>
  <c r="EO42" i="2" s="1"/>
  <c r="EN26" i="2"/>
  <c r="EM26" i="2"/>
  <c r="EM42" i="2" s="1"/>
  <c r="EL26" i="2"/>
  <c r="EL42" i="2" s="1"/>
  <c r="EK26" i="2"/>
  <c r="EH26" i="2"/>
  <c r="EG26" i="2"/>
  <c r="EG42" i="2" s="1"/>
  <c r="EF26" i="2"/>
  <c r="EF42" i="2" s="1"/>
  <c r="EE26" i="2"/>
  <c r="ED26" i="2"/>
  <c r="ED42" i="2" s="1"/>
  <c r="EC26" i="2"/>
  <c r="EC42" i="2" s="1"/>
  <c r="EB26" i="2"/>
  <c r="EA26" i="2"/>
  <c r="DZ26" i="2"/>
  <c r="DZ42" i="2" s="1"/>
  <c r="DY26" i="2"/>
  <c r="DY42" i="2" s="1"/>
  <c r="DX26" i="2"/>
  <c r="DX42" i="2" s="1"/>
  <c r="DW26" i="2"/>
  <c r="DW42" i="2" s="1"/>
  <c r="DV26" i="2"/>
  <c r="DU26" i="2"/>
  <c r="DU42" i="2" s="1"/>
  <c r="DT26" i="2"/>
  <c r="DS26" i="2"/>
  <c r="DR26" i="2"/>
  <c r="DQ26" i="2"/>
  <c r="DP26" i="2"/>
  <c r="DP42" i="2" s="1"/>
  <c r="DO26" i="2"/>
  <c r="DO42" i="2" s="1"/>
  <c r="DN26" i="2"/>
  <c r="DM26" i="2"/>
  <c r="DM42" i="2" s="1"/>
  <c r="DL26" i="2"/>
  <c r="DL42" i="2" s="1"/>
  <c r="DK26" i="2"/>
  <c r="DJ26" i="2"/>
  <c r="DJ42" i="2" s="1"/>
  <c r="DI26" i="2"/>
  <c r="DI42" i="2" s="1"/>
  <c r="DH26" i="2"/>
  <c r="DH42" i="2" s="1"/>
  <c r="DG26" i="2"/>
  <c r="DG42" i="2" s="1"/>
  <c r="DF26" i="2"/>
  <c r="DF42" i="2" s="1"/>
  <c r="DE26" i="2"/>
  <c r="DE42" i="2" s="1"/>
  <c r="DD26" i="2"/>
  <c r="DD42" i="2" s="1"/>
  <c r="DC26" i="2"/>
  <c r="DB26" i="2"/>
  <c r="DB42" i="2" s="1"/>
  <c r="DA26" i="2"/>
  <c r="DA42" i="2" s="1"/>
  <c r="CZ26" i="2"/>
  <c r="CZ42" i="2" s="1"/>
  <c r="CX26" i="2"/>
  <c r="CX42" i="2" s="1"/>
  <c r="CW26" i="2"/>
  <c r="CW42" i="2" s="1"/>
  <c r="CV26" i="2"/>
  <c r="CV42" i="2" s="1"/>
  <c r="CU26" i="2"/>
  <c r="CU42" i="2" s="1"/>
  <c r="CT26" i="2"/>
  <c r="CT42" i="2" s="1"/>
  <c r="CS26" i="2"/>
  <c r="CR26" i="2"/>
  <c r="CQ26" i="2"/>
  <c r="CQ42" i="2" s="1"/>
  <c r="CP26" i="2"/>
  <c r="CP42" i="2" s="1"/>
  <c r="CO26" i="2"/>
  <c r="CL26" i="2"/>
  <c r="CK26" i="2"/>
  <c r="CK42" i="2" s="1"/>
  <c r="CJ26" i="2"/>
  <c r="CI26" i="2"/>
  <c r="CH26" i="2"/>
  <c r="CG26" i="2"/>
  <c r="CG42" i="2" s="1"/>
  <c r="CF26" i="2"/>
  <c r="CE26" i="2"/>
  <c r="CD26" i="2"/>
  <c r="CC26" i="2"/>
  <c r="CC42" i="2" s="1"/>
  <c r="CB26" i="2"/>
  <c r="CB42" i="2" s="1"/>
  <c r="CA26" i="2"/>
  <c r="CA42" i="2" s="1"/>
  <c r="BZ26" i="2"/>
  <c r="BZ42" i="2" s="1"/>
  <c r="BY26" i="2"/>
  <c r="BY42" i="2" s="1"/>
  <c r="BX26" i="2"/>
  <c r="BW26" i="2"/>
  <c r="BV26" i="2"/>
  <c r="BU26" i="2"/>
  <c r="BT26" i="2"/>
  <c r="BT42" i="2" s="1"/>
  <c r="BS26" i="2"/>
  <c r="BS42" i="2" s="1"/>
  <c r="BR26" i="2"/>
  <c r="BQ26" i="2"/>
  <c r="BQ42" i="2" s="1"/>
  <c r="BP26" i="2"/>
  <c r="BP42" i="2" s="1"/>
  <c r="BO26" i="2"/>
  <c r="BN26" i="2"/>
  <c r="BN42" i="2" s="1"/>
  <c r="BM26" i="2"/>
  <c r="BM42" i="2" s="1"/>
  <c r="BL26" i="2"/>
  <c r="BL42" i="2" s="1"/>
  <c r="BK26" i="2"/>
  <c r="BK42" i="2" s="1"/>
  <c r="BJ26" i="2"/>
  <c r="BJ42" i="2" s="1"/>
  <c r="BI26" i="2"/>
  <c r="BH26" i="2"/>
  <c r="BH42" i="2" s="1"/>
  <c r="BG26" i="2"/>
  <c r="BF26" i="2"/>
  <c r="BF42" i="2" s="1"/>
  <c r="BE26" i="2"/>
  <c r="BE42" i="2" s="1"/>
  <c r="BD26" i="2"/>
  <c r="BD42" i="2" s="1"/>
  <c r="BB26" i="2"/>
  <c r="BB42" i="2" s="1"/>
  <c r="BA26" i="2"/>
  <c r="AZ26" i="2"/>
  <c r="AZ42" i="2" s="1"/>
  <c r="AY26" i="2"/>
  <c r="AY42" i="2" s="1"/>
  <c r="AX26" i="2"/>
  <c r="AX42" i="2" s="1"/>
  <c r="AW26" i="2"/>
  <c r="AW42" i="2" s="1"/>
  <c r="AV26" i="2"/>
  <c r="AV42" i="2" s="1"/>
  <c r="AU26" i="2"/>
  <c r="AT26" i="2"/>
  <c r="AT42" i="2" s="1"/>
  <c r="AS26" i="2"/>
  <c r="AP26" i="2"/>
  <c r="AO26" i="2"/>
  <c r="AO42" i="2" s="1"/>
  <c r="AN26" i="2"/>
  <c r="AM26" i="2"/>
  <c r="AM42" i="2" s="1"/>
  <c r="AL26" i="2"/>
  <c r="AL42" i="2" s="1"/>
  <c r="AK26" i="2"/>
  <c r="AJ26" i="2"/>
  <c r="AI26" i="2"/>
  <c r="AH26" i="2"/>
  <c r="AG26" i="2"/>
  <c r="AF26" i="2"/>
  <c r="AD26" i="2"/>
  <c r="AD42" i="2" s="1"/>
  <c r="AC26" i="2"/>
  <c r="AB26" i="2"/>
  <c r="AB42" i="2" s="1"/>
  <c r="AA26" i="2"/>
  <c r="AA42" i="2" s="1"/>
  <c r="Z26" i="2"/>
  <c r="Z42" i="2" s="1"/>
  <c r="Y26" i="2"/>
  <c r="Y42" i="2" s="1"/>
  <c r="X26" i="2"/>
  <c r="X42" i="2" s="1"/>
  <c r="W26" i="2"/>
  <c r="V26" i="2"/>
  <c r="V42" i="2" s="1"/>
  <c r="T26" i="2"/>
  <c r="S26" i="2"/>
  <c r="S42" i="2" s="1"/>
  <c r="R26" i="2"/>
  <c r="Q26" i="2"/>
  <c r="Q42" i="2" s="1"/>
  <c r="P26" i="2"/>
  <c r="P42" i="2" s="1"/>
  <c r="O26" i="2"/>
  <c r="M26" i="2"/>
  <c r="L26" i="2"/>
  <c r="K26" i="2"/>
  <c r="K42" i="2" s="1"/>
  <c r="J26" i="2"/>
  <c r="I26" i="2"/>
  <c r="H26" i="2"/>
  <c r="H42" i="2" s="1"/>
  <c r="G26" i="2"/>
  <c r="F26" i="2"/>
  <c r="D26" i="2"/>
  <c r="A26" i="2"/>
  <c r="IA25" i="2"/>
  <c r="GE25" i="2"/>
  <c r="J27" i="1" s="1"/>
  <c r="EI25" i="2"/>
  <c r="H27" i="1" s="1"/>
  <c r="CM25" i="2"/>
  <c r="AQ25" i="2"/>
  <c r="AR25" i="2" s="1"/>
  <c r="A25" i="2"/>
  <c r="IA24" i="2"/>
  <c r="GE24" i="2"/>
  <c r="EI24" i="2"/>
  <c r="H26" i="1" s="1"/>
  <c r="CM24" i="2"/>
  <c r="AQ24" i="2"/>
  <c r="AR24" i="2" s="1"/>
  <c r="A24" i="2"/>
  <c r="IM26" i="2"/>
  <c r="EU26" i="2"/>
  <c r="EI23" i="2"/>
  <c r="H25" i="1" s="1"/>
  <c r="BC26" i="2"/>
  <c r="AE26" i="2"/>
  <c r="U26" i="2"/>
  <c r="N26" i="2"/>
  <c r="A23" i="2"/>
  <c r="GE22" i="2"/>
  <c r="J24" i="1" s="1"/>
  <c r="EI22" i="2"/>
  <c r="H24" i="1" s="1"/>
  <c r="CM22" i="2"/>
  <c r="AQ22" i="2"/>
  <c r="C26" i="2"/>
  <c r="C42" i="2" s="1"/>
  <c r="A22" i="2"/>
  <c r="A21" i="2"/>
  <c r="A20" i="2"/>
  <c r="A19" i="2"/>
  <c r="A18" i="2"/>
  <c r="JV17" i="2"/>
  <c r="JU17" i="2"/>
  <c r="JU44" i="2" s="1"/>
  <c r="JT17" i="2"/>
  <c r="JS17" i="2"/>
  <c r="JR17" i="2"/>
  <c r="JQ17" i="2"/>
  <c r="JP17" i="2"/>
  <c r="JP44" i="2" s="1"/>
  <c r="JO17" i="2"/>
  <c r="JN17" i="2"/>
  <c r="JM17" i="2"/>
  <c r="JM44" i="2" s="1"/>
  <c r="JL17" i="2"/>
  <c r="JJ17" i="2"/>
  <c r="JI17" i="2"/>
  <c r="JH17" i="2"/>
  <c r="JG17" i="2"/>
  <c r="JF17" i="2"/>
  <c r="JE17" i="2"/>
  <c r="JD17" i="2"/>
  <c r="JC17" i="2"/>
  <c r="JB17" i="2"/>
  <c r="JB44" i="2" s="1"/>
  <c r="JA17" i="2"/>
  <c r="JA44" i="2" s="1"/>
  <c r="IY17" i="2"/>
  <c r="IX17" i="2"/>
  <c r="IW17" i="2"/>
  <c r="IV17" i="2"/>
  <c r="IU17" i="2"/>
  <c r="IT17" i="2"/>
  <c r="IS17" i="2"/>
  <c r="IR17" i="2"/>
  <c r="IQ17" i="2"/>
  <c r="IP17" i="2"/>
  <c r="IO17" i="2"/>
  <c r="IN17" i="2"/>
  <c r="IM17" i="2"/>
  <c r="IL17" i="2"/>
  <c r="IL44" i="2" s="1"/>
  <c r="IK17" i="2"/>
  <c r="IK44" i="2" s="1"/>
  <c r="IJ17" i="2"/>
  <c r="IJ44" i="2" s="1"/>
  <c r="II17" i="2"/>
  <c r="IH17" i="2"/>
  <c r="IG17" i="2"/>
  <c r="IG44" i="2" s="1"/>
  <c r="IF17" i="2"/>
  <c r="IE17" i="2"/>
  <c r="ID17" i="2"/>
  <c r="ID44" i="2" s="1"/>
  <c r="HZ17" i="2"/>
  <c r="HY17" i="2"/>
  <c r="HX17" i="2"/>
  <c r="HW17" i="2"/>
  <c r="HV17" i="2"/>
  <c r="HU17" i="2"/>
  <c r="HU44" i="2" s="1"/>
  <c r="HT17" i="2"/>
  <c r="HS17" i="2"/>
  <c r="HR17" i="2"/>
  <c r="HQ17" i="2"/>
  <c r="HP17" i="2"/>
  <c r="HN17" i="2"/>
  <c r="HM17" i="2"/>
  <c r="HL17" i="2"/>
  <c r="HK17" i="2"/>
  <c r="HJ17" i="2"/>
  <c r="HI17" i="2"/>
  <c r="HH17" i="2"/>
  <c r="HG17" i="2"/>
  <c r="HF17" i="2"/>
  <c r="HF44" i="2" s="1"/>
  <c r="HE17" i="2"/>
  <c r="HC17" i="2"/>
  <c r="HB17" i="2"/>
  <c r="HA17" i="2"/>
  <c r="GZ17" i="2"/>
  <c r="GY17" i="2"/>
  <c r="GX17" i="2"/>
  <c r="GX44" i="2" s="1"/>
  <c r="GW17" i="2"/>
  <c r="GW44" i="2" s="1"/>
  <c r="GV17" i="2"/>
  <c r="GU17" i="2"/>
  <c r="GT17" i="2"/>
  <c r="GS17" i="2"/>
  <c r="GR17" i="2"/>
  <c r="GQ17" i="2"/>
  <c r="GP17" i="2"/>
  <c r="GO17" i="2"/>
  <c r="GO44" i="2" s="1"/>
  <c r="GN17" i="2"/>
  <c r="GM17" i="2"/>
  <c r="GL17" i="2"/>
  <c r="GK17" i="2"/>
  <c r="GJ17" i="2"/>
  <c r="GI17" i="2"/>
  <c r="GH17" i="2"/>
  <c r="GD17" i="2"/>
  <c r="GC17" i="2"/>
  <c r="GB17" i="2"/>
  <c r="GA17" i="2"/>
  <c r="FZ17" i="2"/>
  <c r="FY17" i="2"/>
  <c r="FX17" i="2"/>
  <c r="FW17" i="2"/>
  <c r="FV17" i="2"/>
  <c r="FU17" i="2"/>
  <c r="FT17" i="2"/>
  <c r="FR17" i="2"/>
  <c r="FQ17" i="2"/>
  <c r="FP17" i="2"/>
  <c r="FO17" i="2"/>
  <c r="FN17" i="2"/>
  <c r="FM17" i="2"/>
  <c r="FL17" i="2"/>
  <c r="FK17" i="2"/>
  <c r="FJ17" i="2"/>
  <c r="FI17" i="2"/>
  <c r="FG17" i="2"/>
  <c r="FF17" i="2"/>
  <c r="FE17" i="2"/>
  <c r="FE44" i="2" s="1"/>
  <c r="FD17" i="2"/>
  <c r="FC17" i="2"/>
  <c r="FB17" i="2"/>
  <c r="FA17" i="2"/>
  <c r="EZ17" i="2"/>
  <c r="EY17" i="2"/>
  <c r="EX17" i="2"/>
  <c r="EW17" i="2"/>
  <c r="EW44" i="2" s="1"/>
  <c r="EV17" i="2"/>
  <c r="EU17" i="2"/>
  <c r="ET17" i="2"/>
  <c r="ES17" i="2"/>
  <c r="ER17" i="2"/>
  <c r="EQ17" i="2"/>
  <c r="EP17" i="2"/>
  <c r="EO17" i="2"/>
  <c r="EO44" i="2" s="1"/>
  <c r="EN17" i="2"/>
  <c r="EM17" i="2"/>
  <c r="EL17" i="2"/>
  <c r="EH17" i="2"/>
  <c r="EG17" i="2"/>
  <c r="EF17" i="2"/>
  <c r="EE17" i="2"/>
  <c r="ED17" i="2"/>
  <c r="ED44" i="2" s="1"/>
  <c r="EC17" i="2"/>
  <c r="EB17" i="2"/>
  <c r="EA17" i="2"/>
  <c r="DZ17" i="2"/>
  <c r="DY17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F44" i="2" s="1"/>
  <c r="DE17" i="2"/>
  <c r="DD17" i="2"/>
  <c r="DC17" i="2"/>
  <c r="DB17" i="2"/>
  <c r="DA17" i="2"/>
  <c r="CZ17" i="2"/>
  <c r="CY17" i="2"/>
  <c r="CX17" i="2"/>
  <c r="CX44" i="2" s="1"/>
  <c r="CW17" i="2"/>
  <c r="CV17" i="2"/>
  <c r="CU17" i="2"/>
  <c r="CT17" i="2"/>
  <c r="CS17" i="2"/>
  <c r="CR17" i="2"/>
  <c r="CQ17" i="2"/>
  <c r="CP17" i="2"/>
  <c r="CP44" i="2" s="1"/>
  <c r="CL17" i="2"/>
  <c r="CK17" i="2"/>
  <c r="CJ17" i="2"/>
  <c r="CI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T44" i="2" s="1"/>
  <c r="BS17" i="2"/>
  <c r="BR17" i="2"/>
  <c r="BQ17" i="2"/>
  <c r="BO17" i="2"/>
  <c r="BN17" i="2"/>
  <c r="BN44" i="2" s="1"/>
  <c r="BM17" i="2"/>
  <c r="BL17" i="2"/>
  <c r="BL44" i="2" s="1"/>
  <c r="BK17" i="2"/>
  <c r="BJ17" i="2"/>
  <c r="BI17" i="2"/>
  <c r="BH17" i="2"/>
  <c r="BG17" i="2"/>
  <c r="BF17" i="2"/>
  <c r="BE17" i="2"/>
  <c r="BD17" i="2"/>
  <c r="BD44" i="2" s="1"/>
  <c r="BC17" i="2"/>
  <c r="BB17" i="2"/>
  <c r="BA17" i="2"/>
  <c r="AZ17" i="2"/>
  <c r="AY17" i="2"/>
  <c r="AX17" i="2"/>
  <c r="AW17" i="2"/>
  <c r="AV17" i="2"/>
  <c r="AT17" i="2"/>
  <c r="AP17" i="2"/>
  <c r="AO17" i="2"/>
  <c r="AN17" i="2"/>
  <c r="AM17" i="2"/>
  <c r="AL17" i="2"/>
  <c r="AL44" i="2" s="1"/>
  <c r="AK17" i="2"/>
  <c r="AJ17" i="2"/>
  <c r="AI17" i="2"/>
  <c r="AH17" i="2"/>
  <c r="AG17" i="2"/>
  <c r="AF17" i="2"/>
  <c r="AE17" i="2"/>
  <c r="AD17" i="2"/>
  <c r="AD44" i="2" s="1"/>
  <c r="AC17" i="2"/>
  <c r="AB17" i="2"/>
  <c r="AB44" i="2" s="1"/>
  <c r="AA17" i="2"/>
  <c r="Z17" i="2"/>
  <c r="Y17" i="2"/>
  <c r="X17" i="2"/>
  <c r="W17" i="2"/>
  <c r="V17" i="2"/>
  <c r="V44" i="2" s="1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A17" i="2"/>
  <c r="IZ17" i="2"/>
  <c r="HD17" i="2"/>
  <c r="FH17" i="2"/>
  <c r="EI16" i="2"/>
  <c r="CH17" i="2"/>
  <c r="BP17" i="2"/>
  <c r="A16" i="2"/>
  <c r="IA15" i="2"/>
  <c r="L17" i="1" s="1"/>
  <c r="GE15" i="2"/>
  <c r="J17" i="1" s="1"/>
  <c r="EI15" i="2"/>
  <c r="CM15" i="2"/>
  <c r="AQ15" i="2"/>
  <c r="AR15" i="2" s="1"/>
  <c r="A15" i="2"/>
  <c r="IA14" i="2"/>
  <c r="GE14" i="2"/>
  <c r="J16" i="1" s="1"/>
  <c r="EI14" i="2"/>
  <c r="CM14" i="2"/>
  <c r="F16" i="1" s="1"/>
  <c r="A14" i="2"/>
  <c r="IC17" i="2"/>
  <c r="IA13" i="2"/>
  <c r="GE13" i="2"/>
  <c r="J15" i="1" s="1"/>
  <c r="AU17" i="2"/>
  <c r="C17" i="2"/>
  <c r="C44" i="2" s="1"/>
  <c r="A13" i="2"/>
  <c r="A12" i="2"/>
  <c r="DU10" i="2"/>
  <c r="DS10" i="2"/>
  <c r="DR10" i="2"/>
  <c r="DQ10" i="2"/>
  <c r="DP10" i="2"/>
  <c r="DI10" i="2"/>
  <c r="CL10" i="2"/>
  <c r="CK10" i="2"/>
  <c r="CJ10" i="2"/>
  <c r="CI10" i="2"/>
  <c r="CH10" i="2"/>
  <c r="CE10" i="2"/>
  <c r="CD10" i="2"/>
  <c r="CC10" i="2"/>
  <c r="CB10" i="2"/>
  <c r="CA10" i="2"/>
  <c r="BS10" i="2"/>
  <c r="BP10" i="2"/>
  <c r="DL10" i="2" s="1"/>
  <c r="BO10" i="2"/>
  <c r="BN10" i="2"/>
  <c r="BK10" i="2"/>
  <c r="BH10" i="2"/>
  <c r="DD10" i="2" s="1"/>
  <c r="BG10" i="2"/>
  <c r="BF10" i="2"/>
  <c r="BE10" i="2"/>
  <c r="BD10" i="2"/>
  <c r="BC10" i="2"/>
  <c r="AZ10" i="2"/>
  <c r="CV10" i="2" s="1"/>
  <c r="AY10" i="2"/>
  <c r="AX10" i="2"/>
  <c r="AW10" i="2"/>
  <c r="AV10" i="2"/>
  <c r="AU10" i="2"/>
  <c r="A81" i="1"/>
  <c r="A80" i="1"/>
  <c r="A79" i="1"/>
  <c r="A78" i="1"/>
  <c r="A77" i="1"/>
  <c r="A76" i="1"/>
  <c r="A75" i="1"/>
  <c r="A74" i="1"/>
  <c r="A73" i="1"/>
  <c r="A72" i="1"/>
  <c r="A71" i="1"/>
  <c r="AM44" i="2" l="1"/>
  <c r="CV44" i="2"/>
  <c r="GN44" i="2"/>
  <c r="GV44" i="2"/>
  <c r="HE44" i="2"/>
  <c r="IW44" i="2"/>
  <c r="HY44" i="2"/>
  <c r="IR44" i="2"/>
  <c r="GP44" i="2"/>
  <c r="BP44" i="2"/>
  <c r="AZ44" i="2"/>
  <c r="BH44" i="2"/>
  <c r="DA44" i="2"/>
  <c r="DI44" i="2"/>
  <c r="DY44" i="2"/>
  <c r="EG44" i="2"/>
  <c r="EZ44" i="2"/>
  <c r="IT44" i="2"/>
  <c r="DH44" i="2"/>
  <c r="BZ44" i="2"/>
  <c r="GH44" i="2"/>
  <c r="CN15" i="2"/>
  <c r="EJ15" i="2" s="1"/>
  <c r="GF15" i="2" s="1"/>
  <c r="IB15" i="2" s="1"/>
  <c r="Z44" i="2"/>
  <c r="BJ44" i="2"/>
  <c r="FB44" i="2"/>
  <c r="BM44" i="2"/>
  <c r="HI44" i="2"/>
  <c r="IS44" i="2"/>
  <c r="ER44" i="2"/>
  <c r="FA44" i="2"/>
  <c r="HA44" i="2"/>
  <c r="D26" i="1"/>
  <c r="E26" i="1" s="1"/>
  <c r="G26" i="1" s="1"/>
  <c r="I26" i="1" s="1"/>
  <c r="K26" i="1" s="1"/>
  <c r="M26" i="1" s="1"/>
  <c r="BB44" i="2"/>
  <c r="CA44" i="2"/>
  <c r="EL44" i="2"/>
  <c r="ET44" i="2"/>
  <c r="AT44" i="2"/>
  <c r="BK44" i="2"/>
  <c r="CK44" i="2"/>
  <c r="DD44" i="2"/>
  <c r="DL44" i="2"/>
  <c r="GS44" i="2"/>
  <c r="AV44" i="2"/>
  <c r="CC44" i="2"/>
  <c r="CL42" i="2"/>
  <c r="CO17" i="2"/>
  <c r="W42" i="2"/>
  <c r="W44" i="2" s="1"/>
  <c r="AF42" i="2"/>
  <c r="AF44" i="2" s="1"/>
  <c r="BO42" i="2"/>
  <c r="BO44" i="2" s="1"/>
  <c r="CE42" i="2"/>
  <c r="CE44" i="2" s="1"/>
  <c r="GD42" i="2"/>
  <c r="IF42" i="2"/>
  <c r="AQ36" i="2"/>
  <c r="JV57" i="2"/>
  <c r="FN57" i="2"/>
  <c r="FN46" i="2" s="1"/>
  <c r="CD42" i="2"/>
  <c r="CD44" i="2" s="1"/>
  <c r="F42" i="2"/>
  <c r="FW42" i="2"/>
  <c r="HN57" i="2"/>
  <c r="HN46" i="2" s="1"/>
  <c r="JE57" i="2"/>
  <c r="JE46" i="2" s="1"/>
  <c r="BA42" i="2"/>
  <c r="BA44" i="2" s="1"/>
  <c r="CR42" i="2"/>
  <c r="CR44" i="2" s="1"/>
  <c r="FH44" i="2"/>
  <c r="BF44" i="2"/>
  <c r="EU42" i="2"/>
  <c r="I42" i="2"/>
  <c r="I44" i="2" s="1"/>
  <c r="R42" i="2"/>
  <c r="AJ42" i="2"/>
  <c r="AJ44" i="2" s="1"/>
  <c r="CS42" i="2"/>
  <c r="EH42" i="2"/>
  <c r="EH44" i="2" s="1"/>
  <c r="FI42" i="2"/>
  <c r="FI44" i="2" s="1"/>
  <c r="FZ42" i="2"/>
  <c r="FZ44" i="2" s="1"/>
  <c r="GJ42" i="2"/>
  <c r="FP57" i="2"/>
  <c r="FP46" i="2" s="1"/>
  <c r="HD57" i="2"/>
  <c r="HD46" i="2" s="1"/>
  <c r="AW44" i="2"/>
  <c r="BR42" i="2"/>
  <c r="BR44" i="2" s="1"/>
  <c r="DX44" i="2"/>
  <c r="J42" i="2"/>
  <c r="J44" i="2" s="1"/>
  <c r="AK42" i="2"/>
  <c r="AK44" i="2" s="1"/>
  <c r="AU42" i="2"/>
  <c r="AU44" i="2" s="1"/>
  <c r="CJ42" i="2"/>
  <c r="CJ44" i="2" s="1"/>
  <c r="DC42" i="2"/>
  <c r="DC44" i="2" s="1"/>
  <c r="DK42" i="2"/>
  <c r="DK44" i="2" s="1"/>
  <c r="DS42" i="2"/>
  <c r="DS44" i="2" s="1"/>
  <c r="EA42" i="2"/>
  <c r="EA44" i="2" s="1"/>
  <c r="CM28" i="2"/>
  <c r="F30" i="1" s="1"/>
  <c r="IA32" i="2"/>
  <c r="L34" i="1" s="1"/>
  <c r="CM39" i="2"/>
  <c r="F41" i="1" s="1"/>
  <c r="FQ57" i="2"/>
  <c r="FQ46" i="2" s="1"/>
  <c r="FU57" i="2"/>
  <c r="FU46" i="2" s="1"/>
  <c r="HI57" i="2"/>
  <c r="F17" i="2"/>
  <c r="F44" i="2" s="1"/>
  <c r="CS44" i="2"/>
  <c r="E26" i="2"/>
  <c r="E42" i="2" s="1"/>
  <c r="BU42" i="2"/>
  <c r="BU44" i="2" s="1"/>
  <c r="HJ57" i="2"/>
  <c r="HV57" i="2"/>
  <c r="HV46" i="2" s="1"/>
  <c r="JR57" i="2"/>
  <c r="JR46" i="2" s="1"/>
  <c r="GK44" i="2"/>
  <c r="AC42" i="2"/>
  <c r="AC44" i="2" s="1"/>
  <c r="HC42" i="2"/>
  <c r="HC44" i="2" s="1"/>
  <c r="JC42" i="2"/>
  <c r="JL42" i="2"/>
  <c r="JL44" i="2" s="1"/>
  <c r="GD57" i="2"/>
  <c r="FU42" i="2"/>
  <c r="FU44" i="2" s="1"/>
  <c r="HD42" i="2"/>
  <c r="HD44" i="2" s="1"/>
  <c r="EI34" i="2"/>
  <c r="H36" i="1" s="1"/>
  <c r="CL57" i="2"/>
  <c r="CL46" i="2" s="1"/>
  <c r="EG10" i="2"/>
  <c r="IM42" i="2"/>
  <c r="IM44" i="2" s="1"/>
  <c r="D42" i="2"/>
  <c r="M42" i="2"/>
  <c r="M44" i="2" s="1"/>
  <c r="AN42" i="2"/>
  <c r="AN44" i="2" s="1"/>
  <c r="BG42" i="2"/>
  <c r="BG44" i="2" s="1"/>
  <c r="BW42" i="2"/>
  <c r="BW44" i="2" s="1"/>
  <c r="EN42" i="2"/>
  <c r="EN44" i="2" s="1"/>
  <c r="FV42" i="2"/>
  <c r="IA28" i="2"/>
  <c r="L30" i="1" s="1"/>
  <c r="CB44" i="2"/>
  <c r="O42" i="2"/>
  <c r="O44" i="2" s="1"/>
  <c r="CF42" i="2"/>
  <c r="CF44" i="2" s="1"/>
  <c r="FN42" i="2"/>
  <c r="FN44" i="2" s="1"/>
  <c r="HN42" i="2"/>
  <c r="HN44" i="2" s="1"/>
  <c r="JF42" i="2"/>
  <c r="JF44" i="2" s="1"/>
  <c r="JM57" i="2"/>
  <c r="JM46" i="2" s="1"/>
  <c r="BC42" i="2"/>
  <c r="BC44" i="2" s="1"/>
  <c r="G42" i="2"/>
  <c r="AP42" i="2"/>
  <c r="AP44" i="2" s="1"/>
  <c r="HG42" i="2"/>
  <c r="AG57" i="2"/>
  <c r="AG46" i="2" s="1"/>
  <c r="HO26" i="2"/>
  <c r="HO42" i="2" s="1"/>
  <c r="AI42" i="2"/>
  <c r="AI44" i="2" s="1"/>
  <c r="CH42" i="2"/>
  <c r="CH44" i="2" s="1"/>
  <c r="IZ42" i="2"/>
  <c r="IZ44" i="2" s="1"/>
  <c r="FM57" i="2"/>
  <c r="FM46" i="2" s="1"/>
  <c r="DR42" i="2"/>
  <c r="DR44" i="2" s="1"/>
  <c r="HZ42" i="2"/>
  <c r="HZ44" i="2" s="1"/>
  <c r="DY57" i="2"/>
  <c r="DY46" i="2" s="1"/>
  <c r="JA57" i="2"/>
  <c r="JA46" i="2" s="1"/>
  <c r="AR33" i="2"/>
  <c r="CN33" i="2" s="1"/>
  <c r="EJ33" i="2" s="1"/>
  <c r="GF33" i="2" s="1"/>
  <c r="IB33" i="2" s="1"/>
  <c r="D35" i="1"/>
  <c r="E35" i="1" s="1"/>
  <c r="G35" i="1" s="1"/>
  <c r="I35" i="1" s="1"/>
  <c r="K35" i="1" s="1"/>
  <c r="M35" i="1" s="1"/>
  <c r="DT42" i="2"/>
  <c r="DT44" i="2" s="1"/>
  <c r="GB42" i="2"/>
  <c r="GB44" i="2" s="1"/>
  <c r="CC57" i="2"/>
  <c r="CC46" i="2" s="1"/>
  <c r="BL10" i="2"/>
  <c r="DH10" i="2" s="1"/>
  <c r="FD10" i="2" s="1"/>
  <c r="BV42" i="2"/>
  <c r="BV44" i="2" s="1"/>
  <c r="HL42" i="2"/>
  <c r="HL44" i="2" s="1"/>
  <c r="GE31" i="2"/>
  <c r="J33" i="1" s="1"/>
  <c r="GE37" i="2"/>
  <c r="J39" i="1" s="1"/>
  <c r="GE41" i="2"/>
  <c r="J43" i="1" s="1"/>
  <c r="CO42" i="2"/>
  <c r="EI39" i="2"/>
  <c r="H41" i="1" s="1"/>
  <c r="HW57" i="2"/>
  <c r="HW46" i="2" s="1"/>
  <c r="AQ53" i="2"/>
  <c r="AS17" i="2"/>
  <c r="FS17" i="2"/>
  <c r="HX42" i="2"/>
  <c r="IY42" i="2"/>
  <c r="IY44" i="2" s="1"/>
  <c r="HB42" i="2"/>
  <c r="HB44" i="2" s="1"/>
  <c r="IA31" i="2"/>
  <c r="L33" i="1" s="1"/>
  <c r="DO57" i="2"/>
  <c r="DO46" i="2" s="1"/>
  <c r="AQ16" i="2"/>
  <c r="AS42" i="2"/>
  <c r="DQ42" i="2"/>
  <c r="JH42" i="2"/>
  <c r="JH44" i="2" s="1"/>
  <c r="JQ42" i="2"/>
  <c r="JQ44" i="2" s="1"/>
  <c r="AQ28" i="2"/>
  <c r="D30" i="1" s="1"/>
  <c r="E30" i="1" s="1"/>
  <c r="CM31" i="2"/>
  <c r="F33" i="1" s="1"/>
  <c r="HX57" i="2"/>
  <c r="HX46" i="2" s="1"/>
  <c r="EI13" i="2"/>
  <c r="H15" i="1" s="1"/>
  <c r="H19" i="1" s="1"/>
  <c r="IA16" i="2"/>
  <c r="L18" i="1" s="1"/>
  <c r="FR42" i="2"/>
  <c r="FR44" i="2" s="1"/>
  <c r="JJ42" i="2"/>
  <c r="JJ44" i="2" s="1"/>
  <c r="GB57" i="2"/>
  <c r="GB46" i="2" s="1"/>
  <c r="JC57" i="2"/>
  <c r="JC46" i="2" s="1"/>
  <c r="FQ10" i="2"/>
  <c r="EA10" i="2"/>
  <c r="CZ10" i="2"/>
  <c r="EV10" i="2" s="1"/>
  <c r="AR56" i="2"/>
  <c r="CN56" i="2" s="1"/>
  <c r="EJ56" i="2" s="1"/>
  <c r="GF56" i="2" s="1"/>
  <c r="IB56" i="2" s="1"/>
  <c r="D56" i="1"/>
  <c r="E56" i="1" s="1"/>
  <c r="G56" i="1" s="1"/>
  <c r="I56" i="1" s="1"/>
  <c r="K56" i="1" s="1"/>
  <c r="M56" i="1" s="1"/>
  <c r="DX10" i="2"/>
  <c r="FT10" i="2" s="1"/>
  <c r="EF10" i="2"/>
  <c r="GB10" i="2" s="1"/>
  <c r="FN10" i="2"/>
  <c r="HJ10" i="2" s="1"/>
  <c r="CU10" i="2"/>
  <c r="DC10" i="2"/>
  <c r="DK10" i="2"/>
  <c r="DZ10" i="2"/>
  <c r="EH10" i="2"/>
  <c r="FD44" i="2"/>
  <c r="HQ44" i="2"/>
  <c r="IO44" i="2"/>
  <c r="GE23" i="2"/>
  <c r="J25" i="1" s="1"/>
  <c r="J28" i="1" s="1"/>
  <c r="FT42" i="2"/>
  <c r="FT44" i="2" s="1"/>
  <c r="JI42" i="2"/>
  <c r="JI44" i="2" s="1"/>
  <c r="JR42" i="2"/>
  <c r="JR44" i="2" s="1"/>
  <c r="GE28" i="2"/>
  <c r="J30" i="1" s="1"/>
  <c r="GE30" i="2"/>
  <c r="J32" i="1" s="1"/>
  <c r="AQ31" i="2"/>
  <c r="EE42" i="2"/>
  <c r="AQ37" i="2"/>
  <c r="EI38" i="2"/>
  <c r="H40" i="1" s="1"/>
  <c r="FO57" i="2"/>
  <c r="FO46" i="2" s="1"/>
  <c r="DQ57" i="2"/>
  <c r="DQ46" i="2" s="1"/>
  <c r="CH57" i="2"/>
  <c r="C28" i="1"/>
  <c r="C45" i="1" s="1"/>
  <c r="BB10" i="2"/>
  <c r="CX10" i="2" s="1"/>
  <c r="BR10" i="2"/>
  <c r="DN10" i="2" s="1"/>
  <c r="DT10" i="2"/>
  <c r="E17" i="2"/>
  <c r="G44" i="2"/>
  <c r="IA23" i="2"/>
  <c r="L25" i="1" s="1"/>
  <c r="P44" i="2"/>
  <c r="EV44" i="2"/>
  <c r="FL44" i="2"/>
  <c r="HK42" i="2"/>
  <c r="HK44" i="2" s="1"/>
  <c r="JS42" i="2"/>
  <c r="JS44" i="2" s="1"/>
  <c r="EI31" i="2"/>
  <c r="H33" i="1" s="1"/>
  <c r="GE34" i="2"/>
  <c r="J36" i="1" s="1"/>
  <c r="CM35" i="2"/>
  <c r="CM38" i="2"/>
  <c r="IA39" i="2"/>
  <c r="L41" i="1" s="1"/>
  <c r="EI40" i="2"/>
  <c r="H42" i="1" s="1"/>
  <c r="BW57" i="2"/>
  <c r="BW46" i="2" s="1"/>
  <c r="EB57" i="2"/>
  <c r="EB46" i="2" s="1"/>
  <c r="DR57" i="2"/>
  <c r="IA52" i="2"/>
  <c r="L52" i="1" s="1"/>
  <c r="GE53" i="2"/>
  <c r="J53" i="1" s="1"/>
  <c r="AQ54" i="2"/>
  <c r="CK57" i="2"/>
  <c r="CK46" i="2" s="1"/>
  <c r="CR10" i="2"/>
  <c r="EN10" i="2" s="1"/>
  <c r="AO44" i="2"/>
  <c r="DV42" i="2"/>
  <c r="DV44" i="2" s="1"/>
  <c r="FM42" i="2"/>
  <c r="FM44" i="2" s="1"/>
  <c r="HT42" i="2"/>
  <c r="HT44" i="2" s="1"/>
  <c r="GE29" i="2"/>
  <c r="J31" i="1" s="1"/>
  <c r="CM34" i="2"/>
  <c r="CM37" i="2"/>
  <c r="F39" i="1" s="1"/>
  <c r="IA38" i="2"/>
  <c r="L40" i="1" s="1"/>
  <c r="DL57" i="2"/>
  <c r="DL46" i="2" s="1"/>
  <c r="EE57" i="2"/>
  <c r="EE46" i="2" s="1"/>
  <c r="HH57" i="2"/>
  <c r="HH46" i="2" s="1"/>
  <c r="DQ44" i="2"/>
  <c r="AQ23" i="2"/>
  <c r="BI42" i="2"/>
  <c r="BI44" i="2" s="1"/>
  <c r="CY26" i="2"/>
  <c r="CY42" i="2" s="1"/>
  <c r="CY44" i="2" s="1"/>
  <c r="FF42" i="2"/>
  <c r="FF44" i="2" s="1"/>
  <c r="GG42" i="2"/>
  <c r="HM42" i="2"/>
  <c r="HM44" i="2" s="1"/>
  <c r="AQ30" i="2"/>
  <c r="AQ34" i="2"/>
  <c r="IA35" i="2"/>
  <c r="L37" i="1" s="1"/>
  <c r="GE39" i="2"/>
  <c r="J41" i="1" s="1"/>
  <c r="CM40" i="2"/>
  <c r="F42" i="1" s="1"/>
  <c r="DP57" i="2"/>
  <c r="BV57" i="2"/>
  <c r="BV46" i="2" s="1"/>
  <c r="JO57" i="2"/>
  <c r="JO46" i="2" s="1"/>
  <c r="JK17" i="2"/>
  <c r="R44" i="2"/>
  <c r="ES44" i="2"/>
  <c r="FJ44" i="2"/>
  <c r="IA22" i="2"/>
  <c r="L24" i="1" s="1"/>
  <c r="CZ44" i="2"/>
  <c r="DP44" i="2"/>
  <c r="EF44" i="2"/>
  <c r="JV42" i="2"/>
  <c r="EI28" i="2"/>
  <c r="H30" i="1" s="1"/>
  <c r="IA40" i="2"/>
  <c r="L42" i="1" s="1"/>
  <c r="HL57" i="2"/>
  <c r="HL46" i="2" s="1"/>
  <c r="IY57" i="2"/>
  <c r="IY46" i="2" s="1"/>
  <c r="JP57" i="2"/>
  <c r="JP46" i="2" s="1"/>
  <c r="FK57" i="2"/>
  <c r="FK46" i="2" s="1"/>
  <c r="E55" i="1"/>
  <c r="G55" i="1" s="1"/>
  <c r="I55" i="1" s="1"/>
  <c r="K55" i="1" s="1"/>
  <c r="M55" i="1" s="1"/>
  <c r="CM13" i="2"/>
  <c r="F15" i="1" s="1"/>
  <c r="BS44" i="2"/>
  <c r="JK26" i="2"/>
  <c r="JK42" i="2" s="1"/>
  <c r="CI42" i="2"/>
  <c r="CI44" i="2" s="1"/>
  <c r="FY42" i="2"/>
  <c r="FY44" i="2" s="1"/>
  <c r="GQ26" i="2"/>
  <c r="GQ42" i="2" s="1"/>
  <c r="GQ44" i="2" s="1"/>
  <c r="HW42" i="2"/>
  <c r="HW44" i="2" s="1"/>
  <c r="IX42" i="2"/>
  <c r="IX44" i="2" s="1"/>
  <c r="AQ29" i="2"/>
  <c r="GE32" i="2"/>
  <c r="J34" i="1" s="1"/>
  <c r="AQ38" i="2"/>
  <c r="AN57" i="2"/>
  <c r="AN46" i="2" s="1"/>
  <c r="DT57" i="2"/>
  <c r="DT46" i="2" s="1"/>
  <c r="HM57" i="2"/>
  <c r="HM46" i="2" s="1"/>
  <c r="JS57" i="2"/>
  <c r="JS46" i="2" s="1"/>
  <c r="BU57" i="2"/>
  <c r="BU46" i="2" s="1"/>
  <c r="GC44" i="2"/>
  <c r="CN25" i="2"/>
  <c r="EJ25" i="2" s="1"/>
  <c r="GF25" i="2" s="1"/>
  <c r="IB25" i="2" s="1"/>
  <c r="AQ32" i="2"/>
  <c r="IA34" i="2"/>
  <c r="L36" i="1" s="1"/>
  <c r="AQ35" i="2"/>
  <c r="CM36" i="2"/>
  <c r="GE38" i="2"/>
  <c r="J40" i="1" s="1"/>
  <c r="AP57" i="2"/>
  <c r="AP46" i="2" s="1"/>
  <c r="CI57" i="2"/>
  <c r="CI46" i="2" s="1"/>
  <c r="C58" i="1"/>
  <c r="H28" i="1"/>
  <c r="E43" i="1"/>
  <c r="G43" i="1" s="1"/>
  <c r="I43" i="1" s="1"/>
  <c r="E27" i="1"/>
  <c r="G27" i="1" s="1"/>
  <c r="I27" i="1" s="1"/>
  <c r="K27" i="1" s="1"/>
  <c r="M27" i="1" s="1"/>
  <c r="C44" i="1"/>
  <c r="E17" i="1"/>
  <c r="G17" i="1" s="1"/>
  <c r="I17" i="1" s="1"/>
  <c r="K17" i="1" s="1"/>
  <c r="M17" i="1" s="1"/>
  <c r="C19" i="1"/>
  <c r="CY10" i="2"/>
  <c r="FL10" i="2"/>
  <c r="FM10" i="2"/>
  <c r="L15" i="1"/>
  <c r="CT10" i="2"/>
  <c r="DB10" i="2"/>
  <c r="DJ10" i="2"/>
  <c r="DO10" i="2"/>
  <c r="DW10" i="2"/>
  <c r="FO10" i="2"/>
  <c r="DV10" i="2"/>
  <c r="E24" i="1"/>
  <c r="CS10" i="2"/>
  <c r="GC10" i="2"/>
  <c r="ER10" i="2"/>
  <c r="EZ10" i="2"/>
  <c r="FH10" i="2"/>
  <c r="AT10" i="2"/>
  <c r="BJ10" i="2"/>
  <c r="AS10" i="2"/>
  <c r="BA10" i="2"/>
  <c r="BI10" i="2"/>
  <c r="BQ10" i="2"/>
  <c r="CF10" i="2"/>
  <c r="CQ10" i="2"/>
  <c r="DG10" i="2"/>
  <c r="DA10" i="2"/>
  <c r="AQ14" i="2"/>
  <c r="CG10" i="2"/>
  <c r="ED10" i="2"/>
  <c r="DY10" i="2"/>
  <c r="EE10" i="2"/>
  <c r="FE10" i="2"/>
  <c r="AG42" i="2"/>
  <c r="AG44" i="2" s="1"/>
  <c r="IC42" i="2"/>
  <c r="IC44" i="2" s="1"/>
  <c r="IA29" i="2"/>
  <c r="ED46" i="2"/>
  <c r="AH42" i="2"/>
  <c r="AH44" i="2" s="1"/>
  <c r="GE16" i="2"/>
  <c r="GE17" i="2" s="1"/>
  <c r="H44" i="2"/>
  <c r="X44" i="2"/>
  <c r="BE44" i="2"/>
  <c r="GG17" i="2"/>
  <c r="JE42" i="2"/>
  <c r="JE44" i="2" s="1"/>
  <c r="AQ40" i="2"/>
  <c r="Q44" i="2"/>
  <c r="Y44" i="2"/>
  <c r="AX44" i="2"/>
  <c r="JO42" i="2"/>
  <c r="JO44" i="2" s="1"/>
  <c r="EI35" i="2"/>
  <c r="GE35" i="2"/>
  <c r="EI36" i="2"/>
  <c r="GE36" i="2"/>
  <c r="AQ39" i="2"/>
  <c r="AV57" i="2"/>
  <c r="CM54" i="2"/>
  <c r="HO17" i="2"/>
  <c r="EK17" i="2"/>
  <c r="EI26" i="2"/>
  <c r="CN24" i="2"/>
  <c r="EJ24" i="2" s="1"/>
  <c r="GF24" i="2" s="1"/>
  <c r="IB24" i="2" s="1"/>
  <c r="U42" i="2"/>
  <c r="U44" i="2" s="1"/>
  <c r="FQ42" i="2"/>
  <c r="FQ44" i="2" s="1"/>
  <c r="IA36" i="2"/>
  <c r="BC46" i="2"/>
  <c r="CM16" i="2"/>
  <c r="CW44" i="2"/>
  <c r="DE44" i="2"/>
  <c r="DM44" i="2"/>
  <c r="DU44" i="2"/>
  <c r="EC44" i="2"/>
  <c r="EK42" i="2"/>
  <c r="GA42" i="2"/>
  <c r="GA44" i="2" s="1"/>
  <c r="GE40" i="2"/>
  <c r="GE51" i="2"/>
  <c r="AF46" i="2"/>
  <c r="BQ44" i="2"/>
  <c r="BY44" i="2"/>
  <c r="CG44" i="2"/>
  <c r="IA30" i="2"/>
  <c r="V57" i="2"/>
  <c r="AQ51" i="2"/>
  <c r="DK57" i="2"/>
  <c r="EI51" i="2"/>
  <c r="L42" i="2"/>
  <c r="L44" i="2" s="1"/>
  <c r="T42" i="2"/>
  <c r="T44" i="2" s="1"/>
  <c r="BX42" i="2"/>
  <c r="BX44" i="2" s="1"/>
  <c r="EB42" i="2"/>
  <c r="EB44" i="2" s="1"/>
  <c r="FP42" i="2"/>
  <c r="FP44" i="2" s="1"/>
  <c r="FX42" i="2"/>
  <c r="FX44" i="2" s="1"/>
  <c r="AE42" i="2"/>
  <c r="AE44" i="2" s="1"/>
  <c r="BT46" i="2"/>
  <c r="FL57" i="2"/>
  <c r="GD46" i="2"/>
  <c r="DR46" i="2"/>
  <c r="JF46" i="2"/>
  <c r="HG57" i="2"/>
  <c r="N42" i="2"/>
  <c r="N44" i="2" s="1"/>
  <c r="DN42" i="2"/>
  <c r="DN44" i="2" s="1"/>
  <c r="HV42" i="2"/>
  <c r="HV44" i="2" s="1"/>
  <c r="HQ57" i="2"/>
  <c r="GE52" i="2"/>
  <c r="HI46" i="2"/>
  <c r="CQ44" i="2"/>
  <c r="DG44" i="2"/>
  <c r="DO44" i="2"/>
  <c r="DW44" i="2"/>
  <c r="EE44" i="2"/>
  <c r="EM44" i="2"/>
  <c r="EU44" i="2"/>
  <c r="FC44" i="2"/>
  <c r="FK44" i="2"/>
  <c r="GI44" i="2"/>
  <c r="GY44" i="2"/>
  <c r="HG44" i="2"/>
  <c r="IE44" i="2"/>
  <c r="IU44" i="2"/>
  <c r="JC44" i="2"/>
  <c r="CM23" i="2"/>
  <c r="FS26" i="2"/>
  <c r="FS42" i="2" s="1"/>
  <c r="BY57" i="2"/>
  <c r="DP46" i="2"/>
  <c r="EF57" i="2"/>
  <c r="HT57" i="2"/>
  <c r="JD46" i="2"/>
  <c r="JV46" i="2"/>
  <c r="EG46" i="2"/>
  <c r="EI54" i="2"/>
  <c r="GJ44" i="2"/>
  <c r="GR44" i="2"/>
  <c r="GZ44" i="2"/>
  <c r="HH44" i="2"/>
  <c r="HP44" i="2"/>
  <c r="HX44" i="2"/>
  <c r="IF44" i="2"/>
  <c r="IN44" i="2"/>
  <c r="IV44" i="2"/>
  <c r="JD44" i="2"/>
  <c r="JT44" i="2"/>
  <c r="BZ57" i="2"/>
  <c r="FR46" i="2"/>
  <c r="EI52" i="2"/>
  <c r="X46" i="2"/>
  <c r="CN41" i="2"/>
  <c r="EJ41" i="2" s="1"/>
  <c r="IA53" i="2"/>
  <c r="JT46" i="2"/>
  <c r="GE54" i="2"/>
  <c r="GJ46" i="2"/>
  <c r="IA54" i="2"/>
  <c r="CL44" i="2"/>
  <c r="CT44" i="2"/>
  <c r="DB44" i="2"/>
  <c r="DJ44" i="2"/>
  <c r="DZ44" i="2"/>
  <c r="EP44" i="2"/>
  <c r="EX44" i="2"/>
  <c r="FV44" i="2"/>
  <c r="GD44" i="2"/>
  <c r="GL44" i="2"/>
  <c r="GT44" i="2"/>
  <c r="HJ44" i="2"/>
  <c r="HR44" i="2"/>
  <c r="IH44" i="2"/>
  <c r="IP44" i="2"/>
  <c r="JN44" i="2"/>
  <c r="JV44" i="2"/>
  <c r="AR22" i="2"/>
  <c r="GA57" i="2"/>
  <c r="AQ52" i="2"/>
  <c r="DM57" i="2"/>
  <c r="EI53" i="2"/>
  <c r="AO46" i="2"/>
  <c r="K44" i="2"/>
  <c r="S44" i="2"/>
  <c r="AA44" i="2"/>
  <c r="AY44" i="2"/>
  <c r="CU44" i="2"/>
  <c r="EQ44" i="2"/>
  <c r="EY44" i="2"/>
  <c r="FG44" i="2"/>
  <c r="FO44" i="2"/>
  <c r="FW44" i="2"/>
  <c r="GM44" i="2"/>
  <c r="GU44" i="2"/>
  <c r="HS44" i="2"/>
  <c r="II44" i="2"/>
  <c r="IQ44" i="2"/>
  <c r="JG44" i="2"/>
  <c r="BP57" i="2"/>
  <c r="CM51" i="2"/>
  <c r="CJ57" i="2"/>
  <c r="IA51" i="2"/>
  <c r="JJ57" i="2"/>
  <c r="CM52" i="2"/>
  <c r="BQ57" i="2"/>
  <c r="CM53" i="2"/>
  <c r="IZ57" i="2"/>
  <c r="IF46" i="2"/>
  <c r="CS46" i="2"/>
  <c r="DA46" i="2"/>
  <c r="DI46" i="2"/>
  <c r="CF57" i="2"/>
  <c r="AB57" i="2"/>
  <c r="C57" i="2"/>
  <c r="DS57" i="2"/>
  <c r="HC57" i="2"/>
  <c r="FI57" i="2"/>
  <c r="CR46" i="2"/>
  <c r="GR46" i="2"/>
  <c r="GZ46" i="2"/>
  <c r="HP46" i="2"/>
  <c r="AA57" i="2"/>
  <c r="DU57" i="2"/>
  <c r="FX57" i="2"/>
  <c r="HE57" i="2"/>
  <c r="JG57" i="2"/>
  <c r="AD57" i="2"/>
  <c r="FW57" i="2"/>
  <c r="HS57" i="2"/>
  <c r="JU46" i="2"/>
  <c r="DV57" i="2"/>
  <c r="FG57" i="2"/>
  <c r="JH57" i="2"/>
  <c r="AI57" i="2"/>
  <c r="FZ57" i="2"/>
  <c r="CN55" i="2"/>
  <c r="EJ55" i="2" s="1"/>
  <c r="GF55" i="2" s="1"/>
  <c r="IB55" i="2" s="1"/>
  <c r="EH46" i="2"/>
  <c r="HJ46" i="2"/>
  <c r="AJ57" i="2"/>
  <c r="BX57" i="2"/>
  <c r="FH57" i="2"/>
  <c r="HK57" i="2"/>
  <c r="HZ57" i="2"/>
  <c r="JI57" i="2"/>
  <c r="CM17" i="2" l="1"/>
  <c r="GE26" i="2"/>
  <c r="GE42" i="2" s="1"/>
  <c r="GE44" i="2" s="1"/>
  <c r="IA17" i="2"/>
  <c r="CO44" i="2"/>
  <c r="AR28" i="2"/>
  <c r="CN28" i="2" s="1"/>
  <c r="E44" i="2"/>
  <c r="GF41" i="2"/>
  <c r="IB41" i="2" s="1"/>
  <c r="EY10" i="2"/>
  <c r="GU10" i="2" s="1"/>
  <c r="K43" i="1"/>
  <c r="M43" i="1" s="1"/>
  <c r="AR36" i="2"/>
  <c r="CN36" i="2" s="1"/>
  <c r="EJ36" i="2" s="1"/>
  <c r="GF36" i="2" s="1"/>
  <c r="IB36" i="2" s="1"/>
  <c r="D38" i="1"/>
  <c r="E38" i="1" s="1"/>
  <c r="HO44" i="2"/>
  <c r="JK44" i="2"/>
  <c r="FS44" i="2"/>
  <c r="FG10" i="2"/>
  <c r="EI17" i="2"/>
  <c r="EI44" i="2" s="1"/>
  <c r="FW10" i="2"/>
  <c r="HS10" i="2" s="1"/>
  <c r="L19" i="1"/>
  <c r="L28" i="1"/>
  <c r="AS44" i="2"/>
  <c r="AR16" i="2"/>
  <c r="CN16" i="2" s="1"/>
  <c r="EJ16" i="2" s="1"/>
  <c r="GF16" i="2" s="1"/>
  <c r="IB16" i="2" s="1"/>
  <c r="D18" i="1"/>
  <c r="E18" i="1" s="1"/>
  <c r="EI42" i="2"/>
  <c r="GG44" i="2"/>
  <c r="EJ28" i="2"/>
  <c r="GF28" i="2" s="1"/>
  <c r="IB28" i="2" s="1"/>
  <c r="C47" i="1"/>
  <c r="AR53" i="2"/>
  <c r="D53" i="1"/>
  <c r="E53" i="1" s="1"/>
  <c r="F37" i="1"/>
  <c r="AR29" i="2"/>
  <c r="CN29" i="2" s="1"/>
  <c r="EJ29" i="2" s="1"/>
  <c r="GF29" i="2" s="1"/>
  <c r="D31" i="1"/>
  <c r="E31" i="1" s="1"/>
  <c r="G31" i="1" s="1"/>
  <c r="I31" i="1" s="1"/>
  <c r="K31" i="1" s="1"/>
  <c r="AR54" i="2"/>
  <c r="CN54" i="2" s="1"/>
  <c r="EJ54" i="2" s="1"/>
  <c r="GF54" i="2" s="1"/>
  <c r="IB54" i="2" s="1"/>
  <c r="D54" i="1"/>
  <c r="E54" i="1" s="1"/>
  <c r="F40" i="1"/>
  <c r="GD10" i="2"/>
  <c r="CH46" i="2"/>
  <c r="AR35" i="2"/>
  <c r="CN35" i="2" s="1"/>
  <c r="EJ35" i="2" s="1"/>
  <c r="GF35" i="2" s="1"/>
  <c r="IB35" i="2" s="1"/>
  <c r="D37" i="1"/>
  <c r="E37" i="1" s="1"/>
  <c r="AR23" i="2"/>
  <c r="CN23" i="2" s="1"/>
  <c r="EJ23" i="2" s="1"/>
  <c r="GF23" i="2" s="1"/>
  <c r="IB23" i="2" s="1"/>
  <c r="D25" i="1"/>
  <c r="FV10" i="2"/>
  <c r="AR34" i="2"/>
  <c r="CN34" i="2" s="1"/>
  <c r="EJ34" i="2" s="1"/>
  <c r="GF34" i="2" s="1"/>
  <c r="IB34" i="2" s="1"/>
  <c r="D36" i="1"/>
  <c r="E36" i="1" s="1"/>
  <c r="F36" i="1"/>
  <c r="EK44" i="2"/>
  <c r="EQ10" i="2"/>
  <c r="GM10" i="2" s="1"/>
  <c r="AR32" i="2"/>
  <c r="CN32" i="2" s="1"/>
  <c r="EJ32" i="2" s="1"/>
  <c r="GF32" i="2" s="1"/>
  <c r="IB32" i="2" s="1"/>
  <c r="D34" i="1"/>
  <c r="E34" i="1" s="1"/>
  <c r="G34" i="1" s="1"/>
  <c r="I34" i="1" s="1"/>
  <c r="K34" i="1" s="1"/>
  <c r="M34" i="1" s="1"/>
  <c r="AR30" i="2"/>
  <c r="CN30" i="2" s="1"/>
  <c r="EJ30" i="2" s="1"/>
  <c r="GF30" i="2" s="1"/>
  <c r="IB30" i="2" s="1"/>
  <c r="D32" i="1"/>
  <c r="E32" i="1" s="1"/>
  <c r="G32" i="1" s="1"/>
  <c r="I32" i="1" s="1"/>
  <c r="K32" i="1" s="1"/>
  <c r="FP10" i="2"/>
  <c r="AQ26" i="2"/>
  <c r="AQ42" i="2" s="1"/>
  <c r="F38" i="1"/>
  <c r="AR38" i="2"/>
  <c r="CN38" i="2" s="1"/>
  <c r="EJ38" i="2" s="1"/>
  <c r="GF38" i="2" s="1"/>
  <c r="IB38" i="2" s="1"/>
  <c r="D40" i="1"/>
  <c r="E40" i="1" s="1"/>
  <c r="AR37" i="2"/>
  <c r="CN37" i="2" s="1"/>
  <c r="EJ37" i="2" s="1"/>
  <c r="GF37" i="2" s="1"/>
  <c r="IB37" i="2" s="1"/>
  <c r="D39" i="1"/>
  <c r="E39" i="1" s="1"/>
  <c r="G39" i="1" s="1"/>
  <c r="I39" i="1" s="1"/>
  <c r="K39" i="1" s="1"/>
  <c r="M39" i="1" s="1"/>
  <c r="IA26" i="2"/>
  <c r="IA42" i="2" s="1"/>
  <c r="AR31" i="2"/>
  <c r="CN31" i="2" s="1"/>
  <c r="EJ31" i="2" s="1"/>
  <c r="GF31" i="2" s="1"/>
  <c r="IB31" i="2" s="1"/>
  <c r="D33" i="1"/>
  <c r="E33" i="1" s="1"/>
  <c r="G33" i="1" s="1"/>
  <c r="I33" i="1" s="1"/>
  <c r="K33" i="1" s="1"/>
  <c r="M33" i="1" s="1"/>
  <c r="HM10" i="2"/>
  <c r="JG46" i="2"/>
  <c r="L53" i="1"/>
  <c r="AD46" i="2"/>
  <c r="HC46" i="2"/>
  <c r="DM46" i="2"/>
  <c r="H52" i="1"/>
  <c r="H54" i="1"/>
  <c r="H37" i="1"/>
  <c r="CP10" i="2"/>
  <c r="FS10" i="2"/>
  <c r="GE57" i="2"/>
  <c r="J51" i="1"/>
  <c r="HD10" i="2"/>
  <c r="G24" i="1"/>
  <c r="JI46" i="2"/>
  <c r="FZ46" i="2"/>
  <c r="HE46" i="2"/>
  <c r="FI46" i="2"/>
  <c r="CF46" i="2"/>
  <c r="GA46" i="2"/>
  <c r="F25" i="1"/>
  <c r="J52" i="1"/>
  <c r="DK46" i="2"/>
  <c r="HP10" i="2"/>
  <c r="FK10" i="2"/>
  <c r="HT46" i="2"/>
  <c r="EC10" i="2"/>
  <c r="EB10" i="2"/>
  <c r="CO10" i="2"/>
  <c r="HY10" i="2"/>
  <c r="HZ46" i="2"/>
  <c r="AI46" i="2"/>
  <c r="DS46" i="2"/>
  <c r="CJ46" i="2"/>
  <c r="BZ46" i="2"/>
  <c r="EF46" i="2"/>
  <c r="AQ57" i="2"/>
  <c r="AR51" i="2"/>
  <c r="CN51" i="2" s="1"/>
  <c r="EJ51" i="2" s="1"/>
  <c r="GF51" i="2" s="1"/>
  <c r="IB51" i="2" s="1"/>
  <c r="D51" i="1"/>
  <c r="AR39" i="2"/>
  <c r="CN39" i="2" s="1"/>
  <c r="EJ39" i="2" s="1"/>
  <c r="GF39" i="2" s="1"/>
  <c r="IB39" i="2" s="1"/>
  <c r="D41" i="1"/>
  <c r="GA10" i="2"/>
  <c r="FU10" i="2"/>
  <c r="AQ13" i="2"/>
  <c r="D17" i="2"/>
  <c r="D44" i="2" s="1"/>
  <c r="EW10" i="2"/>
  <c r="DM10" i="2"/>
  <c r="GV10" i="2"/>
  <c r="FF10" i="2"/>
  <c r="HI10" i="2"/>
  <c r="ET10" i="2"/>
  <c r="AR52" i="2"/>
  <c r="CN52" i="2" s="1"/>
  <c r="EJ52" i="2" s="1"/>
  <c r="GF52" i="2" s="1"/>
  <c r="IB52" i="2" s="1"/>
  <c r="D52" i="1"/>
  <c r="E52" i="1" s="1"/>
  <c r="F18" i="1"/>
  <c r="HH10" i="2"/>
  <c r="FX46" i="2"/>
  <c r="IZ46" i="2"/>
  <c r="HK46" i="2"/>
  <c r="JH46" i="2"/>
  <c r="DU46" i="2"/>
  <c r="C46" i="2"/>
  <c r="CN53" i="2"/>
  <c r="EJ53" i="2" s="1"/>
  <c r="GF53" i="2" s="1"/>
  <c r="IB53" i="2" s="1"/>
  <c r="F53" i="1"/>
  <c r="F52" i="1"/>
  <c r="CM57" i="2"/>
  <c r="F51" i="1"/>
  <c r="CN22" i="2"/>
  <c r="J54" i="1"/>
  <c r="FL46" i="2"/>
  <c r="V46" i="2"/>
  <c r="CM26" i="2"/>
  <c r="CM42" i="2" s="1"/>
  <c r="J18" i="1"/>
  <c r="J19" i="1" s="1"/>
  <c r="AR14" i="2"/>
  <c r="CN14" i="2" s="1"/>
  <c r="EJ14" i="2" s="1"/>
  <c r="GF14" i="2" s="1"/>
  <c r="IB14" i="2" s="1"/>
  <c r="D16" i="1"/>
  <c r="E16" i="1" s="1"/>
  <c r="G16" i="1" s="1"/>
  <c r="I16" i="1" s="1"/>
  <c r="K16" i="1" s="1"/>
  <c r="M16" i="1" s="1"/>
  <c r="FJ10" i="2"/>
  <c r="HK10" i="2"/>
  <c r="L54" i="1"/>
  <c r="IB29" i="2"/>
  <c r="L31" i="1"/>
  <c r="HA10" i="2"/>
  <c r="FH46" i="2"/>
  <c r="FG46" i="2"/>
  <c r="J42" i="1"/>
  <c r="J38" i="1"/>
  <c r="GZ10" i="2"/>
  <c r="FC10" i="2"/>
  <c r="DE10" i="2"/>
  <c r="GN10" i="2"/>
  <c r="EX10" i="2"/>
  <c r="HC10" i="2"/>
  <c r="G30" i="1"/>
  <c r="EU10" i="2"/>
  <c r="EI57" i="2"/>
  <c r="H51" i="1"/>
  <c r="AB46" i="2"/>
  <c r="BQ46" i="2"/>
  <c r="BP46" i="2"/>
  <c r="BX46" i="2"/>
  <c r="HS46" i="2"/>
  <c r="AA46" i="2"/>
  <c r="JJ46" i="2"/>
  <c r="BY46" i="2"/>
  <c r="HQ46" i="2"/>
  <c r="L38" i="1"/>
  <c r="F54" i="1"/>
  <c r="H38" i="1"/>
  <c r="GR10" i="2"/>
  <c r="GJ10" i="2"/>
  <c r="C49" i="1"/>
  <c r="C62" i="1"/>
  <c r="DV46" i="2"/>
  <c r="AJ46" i="2"/>
  <c r="FW46" i="2"/>
  <c r="IA57" i="2"/>
  <c r="L51" i="1"/>
  <c r="H53" i="1"/>
  <c r="HG46" i="2"/>
  <c r="L32" i="1"/>
  <c r="AV46" i="2"/>
  <c r="J37" i="1"/>
  <c r="AR40" i="2"/>
  <c r="CN40" i="2" s="1"/>
  <c r="EJ40" i="2" s="1"/>
  <c r="GF40" i="2" s="1"/>
  <c r="IB40" i="2" s="1"/>
  <c r="D42" i="1"/>
  <c r="E42" i="1" s="1"/>
  <c r="G42" i="1" s="1"/>
  <c r="I42" i="1" s="1"/>
  <c r="FZ10" i="2"/>
  <c r="JF10" i="2"/>
  <c r="EM10" i="2"/>
  <c r="CW10" i="2"/>
  <c r="DF10" i="2"/>
  <c r="EO10" i="2"/>
  <c r="FR10" i="2"/>
  <c r="EP10" i="2"/>
  <c r="HX10" i="2"/>
  <c r="IA44" i="2" l="1"/>
  <c r="CM44" i="2"/>
  <c r="G38" i="1"/>
  <c r="I38" i="1" s="1"/>
  <c r="K38" i="1" s="1"/>
  <c r="M38" i="1" s="1"/>
  <c r="G40" i="1"/>
  <c r="I40" i="1" s="1"/>
  <c r="K40" i="1" s="1"/>
  <c r="M40" i="1" s="1"/>
  <c r="G37" i="1"/>
  <c r="AR26" i="2"/>
  <c r="AR42" i="2" s="1"/>
  <c r="K42" i="1"/>
  <c r="M42" i="1" s="1"/>
  <c r="G53" i="1"/>
  <c r="I53" i="1" s="1"/>
  <c r="K53" i="1" s="1"/>
  <c r="M53" i="1" s="1"/>
  <c r="F44" i="1"/>
  <c r="J45" i="1"/>
  <c r="J47" i="1" s="1"/>
  <c r="HL10" i="2"/>
  <c r="G36" i="1"/>
  <c r="I36" i="1" s="1"/>
  <c r="K36" i="1" s="1"/>
  <c r="M36" i="1" s="1"/>
  <c r="JI10" i="2"/>
  <c r="G54" i="1"/>
  <c r="I54" i="1" s="1"/>
  <c r="K54" i="1" s="1"/>
  <c r="M54" i="1" s="1"/>
  <c r="HR10" i="2"/>
  <c r="HZ10" i="2"/>
  <c r="M32" i="1"/>
  <c r="E25" i="1"/>
  <c r="E28" i="1" s="1"/>
  <c r="D28" i="1"/>
  <c r="D45" i="1" s="1"/>
  <c r="G52" i="1"/>
  <c r="I52" i="1" s="1"/>
  <c r="K52" i="1" s="1"/>
  <c r="M52" i="1" s="1"/>
  <c r="IB57" i="2"/>
  <c r="GK10" i="2"/>
  <c r="FY10" i="2"/>
  <c r="IQ10" i="2"/>
  <c r="F28" i="1"/>
  <c r="F45" i="1" s="1"/>
  <c r="J58" i="1"/>
  <c r="I30" i="1"/>
  <c r="HQ10" i="2"/>
  <c r="FA10" i="2"/>
  <c r="M31" i="1"/>
  <c r="L45" i="1"/>
  <c r="L47" i="1" s="1"/>
  <c r="L44" i="1"/>
  <c r="F58" i="1"/>
  <c r="HB10" i="2"/>
  <c r="FI10" i="2"/>
  <c r="JU10" i="2"/>
  <c r="GE46" i="2"/>
  <c r="HO10" i="2"/>
  <c r="GF57" i="2"/>
  <c r="IY10" i="2"/>
  <c r="CN57" i="2"/>
  <c r="C48" i="2"/>
  <c r="HW10" i="2"/>
  <c r="E51" i="1"/>
  <c r="D58" i="1"/>
  <c r="HG10" i="2"/>
  <c r="I24" i="1"/>
  <c r="IF10" i="2"/>
  <c r="H58" i="1"/>
  <c r="GT10" i="2"/>
  <c r="GY10" i="2"/>
  <c r="II10" i="2"/>
  <c r="CN26" i="2"/>
  <c r="CN42" i="2" s="1"/>
  <c r="EJ22" i="2"/>
  <c r="CM46" i="2"/>
  <c r="GS10" i="2"/>
  <c r="AR57" i="2"/>
  <c r="EK10" i="2"/>
  <c r="IZ10" i="2"/>
  <c r="EL10" i="2"/>
  <c r="GI10" i="2"/>
  <c r="IW10" i="2"/>
  <c r="JT10" i="2"/>
  <c r="EJ57" i="2"/>
  <c r="JD10" i="2"/>
  <c r="IR10" i="2"/>
  <c r="AQ46" i="2"/>
  <c r="JE10" i="2"/>
  <c r="D44" i="1"/>
  <c r="E41" i="1"/>
  <c r="FB10" i="2"/>
  <c r="HV10" i="2"/>
  <c r="IN10" i="2"/>
  <c r="EI46" i="2"/>
  <c r="HF10" i="2"/>
  <c r="J44" i="1"/>
  <c r="G18" i="1"/>
  <c r="I18" i="1" s="1"/>
  <c r="K18" i="1" s="1"/>
  <c r="M18" i="1" s="1"/>
  <c r="F19" i="1"/>
  <c r="GP10" i="2"/>
  <c r="AQ17" i="2"/>
  <c r="AQ44" i="2" s="1"/>
  <c r="AR13" i="2"/>
  <c r="D15" i="1"/>
  <c r="FX10" i="2"/>
  <c r="JL10" i="2"/>
  <c r="IA46" i="2"/>
  <c r="I37" i="1"/>
  <c r="K37" i="1" s="1"/>
  <c r="M37" i="1" s="1"/>
  <c r="H45" i="1"/>
  <c r="H47" i="1" s="1"/>
  <c r="H44" i="1"/>
  <c r="GL10" i="2"/>
  <c r="HN10" i="2"/>
  <c r="ES10" i="2"/>
  <c r="L58" i="1"/>
  <c r="C65" i="1"/>
  <c r="GQ10" i="2"/>
  <c r="IJ10" i="2"/>
  <c r="IV10" i="2"/>
  <c r="JG10" i="2"/>
  <c r="JO10" i="2"/>
  <c r="H62" i="1" l="1"/>
  <c r="H65" i="1" s="1"/>
  <c r="E45" i="1"/>
  <c r="G25" i="1"/>
  <c r="I25" i="1" s="1"/>
  <c r="K25" i="1" s="1"/>
  <c r="M25" i="1" s="1"/>
  <c r="JV10" i="2"/>
  <c r="JH10" i="2"/>
  <c r="JN10" i="2"/>
  <c r="F47" i="1"/>
  <c r="F62" i="1" s="1"/>
  <c r="F65" i="1" s="1"/>
  <c r="J62" i="1"/>
  <c r="J65" i="1" s="1"/>
  <c r="IL10" i="2"/>
  <c r="GH10" i="2"/>
  <c r="JS10" i="2"/>
  <c r="K30" i="1"/>
  <c r="IG10" i="2"/>
  <c r="JB10" i="2"/>
  <c r="EJ46" i="2"/>
  <c r="GW10" i="2"/>
  <c r="GO10" i="2"/>
  <c r="JR10" i="2"/>
  <c r="JC10" i="2"/>
  <c r="HE10" i="2"/>
  <c r="JJ10" i="2"/>
  <c r="EJ26" i="2"/>
  <c r="EJ42" i="2" s="1"/>
  <c r="GF22" i="2"/>
  <c r="L62" i="1"/>
  <c r="L65" i="1" s="1"/>
  <c r="IP10" i="2"/>
  <c r="JK10" i="2"/>
  <c r="D19" i="1"/>
  <c r="D47" i="1" s="1"/>
  <c r="D62" i="1" s="1"/>
  <c r="E15" i="1"/>
  <c r="AR46" i="2"/>
  <c r="CN46" i="2"/>
  <c r="IX10" i="2"/>
  <c r="HU10" i="2"/>
  <c r="IM10" i="2"/>
  <c r="AR17" i="2"/>
  <c r="AR44" i="2" s="1"/>
  <c r="CN13" i="2"/>
  <c r="GX10" i="2"/>
  <c r="IE10" i="2"/>
  <c r="K24" i="1"/>
  <c r="I28" i="1"/>
  <c r="E58" i="1"/>
  <c r="G51" i="1"/>
  <c r="GF46" i="2"/>
  <c r="JM10" i="2"/>
  <c r="IH10" i="2"/>
  <c r="HT10" i="2"/>
  <c r="G41" i="1"/>
  <c r="E44" i="1"/>
  <c r="GG10" i="2"/>
  <c r="IO10" i="2"/>
  <c r="IU10" i="2"/>
  <c r="G28" i="1"/>
  <c r="IB46" i="2"/>
  <c r="G45" i="1" l="1"/>
  <c r="M30" i="1"/>
  <c r="IC10" i="2"/>
  <c r="G58" i="1"/>
  <c r="I51" i="1"/>
  <c r="CN17" i="2"/>
  <c r="CN44" i="2" s="1"/>
  <c r="EJ13" i="2"/>
  <c r="GF26" i="2"/>
  <c r="GF42" i="2" s="1"/>
  <c r="IB22" i="2"/>
  <c r="IB26" i="2" s="1"/>
  <c r="IB42" i="2" s="1"/>
  <c r="IS10" i="2"/>
  <c r="JQ10" i="2"/>
  <c r="ID10" i="2"/>
  <c r="JA10" i="2"/>
  <c r="K28" i="1"/>
  <c r="M24" i="1"/>
  <c r="M28" i="1" s="1"/>
  <c r="JP10" i="2"/>
  <c r="IT10" i="2"/>
  <c r="E19" i="1"/>
  <c r="E47" i="1" s="1"/>
  <c r="G15" i="1"/>
  <c r="IK10" i="2"/>
  <c r="AR48" i="2"/>
  <c r="I41" i="1"/>
  <c r="G44" i="1"/>
  <c r="D65" i="1"/>
  <c r="E65" i="1" s="1"/>
  <c r="G65" i="1" s="1"/>
  <c r="E62" i="1"/>
  <c r="G62" i="1" s="1"/>
  <c r="I62" i="1" s="1"/>
  <c r="K62" i="1" s="1"/>
  <c r="G19" i="1" l="1"/>
  <c r="G47" i="1" s="1"/>
  <c r="I15" i="1"/>
  <c r="CN48" i="2"/>
  <c r="I58" i="1"/>
  <c r="K51" i="1"/>
  <c r="K41" i="1"/>
  <c r="I44" i="1"/>
  <c r="K73" i="1"/>
  <c r="I65" i="1"/>
  <c r="K65" i="1" s="1"/>
  <c r="EJ17" i="2"/>
  <c r="EJ44" i="2" s="1"/>
  <c r="GF13" i="2"/>
  <c r="E49" i="1"/>
  <c r="I45" i="1"/>
  <c r="K71" i="1" l="1"/>
  <c r="K76" i="1" s="1"/>
  <c r="K81" i="1" s="1"/>
  <c r="K74" i="1"/>
  <c r="EJ48" i="2"/>
  <c r="GF17" i="2"/>
  <c r="GF44" i="2" s="1"/>
  <c r="IB13" i="2"/>
  <c r="M41" i="1"/>
  <c r="K44" i="1"/>
  <c r="K58" i="1"/>
  <c r="M51" i="1"/>
  <c r="M58" i="1" s="1"/>
  <c r="K15" i="1"/>
  <c r="I19" i="1"/>
  <c r="I47" i="1" s="1"/>
  <c r="K45" i="1"/>
  <c r="G49" i="1"/>
  <c r="M45" i="1" l="1"/>
  <c r="M44" i="1"/>
  <c r="M15" i="1"/>
  <c r="M19" i="1" s="1"/>
  <c r="K19" i="1"/>
  <c r="K47" i="1" s="1"/>
  <c r="GF48" i="2"/>
  <c r="I49" i="1"/>
  <c r="IB17" i="2"/>
  <c r="IB44" i="2" s="1"/>
  <c r="M47" i="1" l="1"/>
  <c r="M62" i="1" s="1"/>
  <c r="M65" i="1" s="1"/>
  <c r="M71" i="1" s="1"/>
  <c r="K49" i="1"/>
  <c r="IB48" i="2"/>
  <c r="M49" i="1" l="1"/>
  <c r="M74" i="1"/>
  <c r="M76" i="1"/>
  <c r="M81" i="1" s="1"/>
</calcChain>
</file>

<file path=xl/sharedStrings.xml><?xml version="1.0" encoding="utf-8"?>
<sst xmlns="http://schemas.openxmlformats.org/spreadsheetml/2006/main" count="1099" uniqueCount="481">
  <si>
    <t xml:space="preserve">PUGET SOUND ENERGY </t>
  </si>
  <si>
    <t>ELECTRIC STATEMENT OF OPERATING INCOME</t>
  </si>
  <si>
    <t>AND ADJUSTMENTS</t>
  </si>
  <si>
    <t>2022 GENERAL RATE CASE</t>
  </si>
  <si>
    <t>12 MONTHS ENDED JUNE 30, 2021</t>
  </si>
  <si>
    <t>AMA JUN 2021</t>
  </si>
  <si>
    <t>EOP JUN 2021</t>
  </si>
  <si>
    <t>EOP DEC 2021</t>
  </si>
  <si>
    <t>EOP DEC 2022</t>
  </si>
  <si>
    <t>AMA 2023</t>
  </si>
  <si>
    <t>AMA DEC 2023</t>
  </si>
  <si>
    <t>AMA 2024</t>
  </si>
  <si>
    <t>AMA DEC 2024</t>
  </si>
  <si>
    <t>AMA 2025</t>
  </si>
  <si>
    <t>AMA DEC 2025</t>
  </si>
  <si>
    <t>DEC 2021</t>
  </si>
  <si>
    <t>ADJUSTED</t>
  </si>
  <si>
    <t>12ME JUNE 2021</t>
  </si>
  <si>
    <t>RESTATED</t>
  </si>
  <si>
    <t>TRADITIONAL</t>
  </si>
  <si>
    <t>GAP YEAR</t>
  </si>
  <si>
    <t>RESULTS</t>
  </si>
  <si>
    <t>RATE YEAR 1</t>
  </si>
  <si>
    <t>RATE YEAR 2</t>
  </si>
  <si>
    <t>RATE YEAR 3</t>
  </si>
  <si>
    <t>TEST</t>
  </si>
  <si>
    <t>RESTATING</t>
  </si>
  <si>
    <t>RESULTS OF</t>
  </si>
  <si>
    <t>PROFORMA</t>
  </si>
  <si>
    <t>PROVISIONAL</t>
  </si>
  <si>
    <t>START OF</t>
  </si>
  <si>
    <t>END OF</t>
  </si>
  <si>
    <t>LINE</t>
  </si>
  <si>
    <t>DESCRIPTION</t>
  </si>
  <si>
    <t>YEAR</t>
  </si>
  <si>
    <t>ADJUSTMENTS</t>
  </si>
  <si>
    <t>OPERATIONS</t>
  </si>
  <si>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</si>
  <si>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</si>
  <si>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</si>
  <si>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</si>
  <si>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</si>
  <si>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</si>
  <si>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</si>
  <si>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</si>
  <si>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</si>
  <si>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</si>
  <si>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</si>
  <si>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</si>
  <si>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</si>
  <si>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</si>
  <si>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</si>
  <si>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</si>
  <si>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</si>
  <si>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</si>
  <si>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</si>
  <si>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</si>
  <si>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</si>
  <si>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</si>
  <si>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</si>
  <si>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</si>
  <si>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TAXES OTHER THAN INCOME TAXES</t>
  </si>
  <si>
    <t>INCOME TAXES</t>
  </si>
  <si>
    <t>DEFERRED INCOME TAXES</t>
  </si>
  <si>
    <t>TOTAL OPERATING EXPENSES</t>
  </si>
  <si>
    <t>TOTAL OPERATING REV. DEDUCT.</t>
  </si>
  <si>
    <t>NET OPERATING INCOME</t>
  </si>
  <si>
    <t>ACTUAL RATE OF RETURN</t>
  </si>
  <si>
    <t>GROSS UTILITY PLANT IN SERVICE</t>
  </si>
  <si>
    <t>ACCUM DEPR AND AMORT</t>
  </si>
  <si>
    <t>DEFERRED DEBITS AND CREDITS</t>
  </si>
  <si>
    <t>DEFERRED TAXES</t>
  </si>
  <si>
    <t>ALLOWANCE FOR WORKING CAPITAL</t>
  </si>
  <si>
    <t>OTHER</t>
  </si>
  <si>
    <t>TOTAL RATE BASE</t>
  </si>
  <si>
    <t>REQUESTED RATE OF RETURN</t>
  </si>
  <si>
    <t>OPERATING INCOME (DEFICIENCY) SURPLUS</t>
  </si>
  <si>
    <t>CONVERSION FACTOR</t>
  </si>
  <si>
    <t>CUMULATIVE REVENUE CHANGE</t>
  </si>
  <si>
    <t>NET CHANGE TO BE MADE AT:</t>
  </si>
  <si>
    <t>BEG OF RY 1 →</t>
  </si>
  <si>
    <t>BEG OF RY 2 →</t>
  </si>
  <si>
    <t>BEG OF RY 3 →</t>
  </si>
  <si>
    <t>BASE RATES</t>
  </si>
  <si>
    <t>NOT SUBJECT TO REFUND (SCH. 141N)</t>
  </si>
  <si>
    <t>SUBJECT TO REFUND (SCH. 141R)</t>
  </si>
  <si>
    <t>REVENUE CHANGE BEFORE RIDERS</t>
  </si>
  <si>
    <t>CHANGES TO 141C</t>
  </si>
  <si>
    <t>CHANGES TO OTHER PRICE SCHEDULES</t>
  </si>
  <si>
    <t>NET REVENUE CHANGE</t>
  </si>
  <si>
    <t>COMMON</t>
  </si>
  <si>
    <t>ELECTRIC</t>
  </si>
  <si>
    <t>reversing</t>
  </si>
  <si>
    <t>DEC 21</t>
  </si>
  <si>
    <t>12ME JUNE 2021 TEST YEAR</t>
  </si>
  <si>
    <t>TOTAL RESTATING ADJUSTMENTS</t>
  </si>
  <si>
    <t>RESTATED RESULTS OF OPERATIONS</t>
  </si>
  <si>
    <t xml:space="preserve"> PROFORMA PERIOD ADJUSTMENTS</t>
  </si>
  <si>
    <t>ADJUSTED RESULTS OF OPERATIONS</t>
  </si>
  <si>
    <t>GAP YEAR PROVISIONAL ADJUSTMENTS</t>
  </si>
  <si>
    <t>ADJUSTED RESULTS START OF RATE YEAR 1</t>
  </si>
  <si>
    <t>RATE YEAR 1 PROVISIONAL ADJUSTMENTS</t>
  </si>
  <si>
    <t>ADJUSTED RESULTS END OF RATE YEAR 1</t>
  </si>
  <si>
    <t>RATE YEAR 2 PROVISIONAL ADJUSTMENTS</t>
  </si>
  <si>
    <t>ADJUSTED RESULTS END OF RATE YEAR 2</t>
  </si>
  <si>
    <t>RATE YEAR 3 PROVISIONAL ADJUSTMENTS</t>
  </si>
  <si>
    <t>ADJUSTED RESULTS END OF RATE YEAR 3</t>
  </si>
  <si>
    <t>`</t>
  </si>
  <si>
    <t>f</t>
  </si>
  <si>
    <t xml:space="preserve">RATE BASE </t>
  </si>
  <si>
    <t>RATE OF RETURN</t>
  </si>
  <si>
    <t>RATE BASE: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</si>
  <si>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</si>
  <si>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</si>
  <si>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</si>
  <si>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</si>
  <si>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c</t>
  </si>
  <si>
    <t>d</t>
  </si>
  <si>
    <t>e = c + d</t>
  </si>
  <si>
    <t>g = e + f</t>
  </si>
  <si>
    <t>h</t>
  </si>
  <si>
    <t>i = g + h</t>
  </si>
  <si>
    <t>j</t>
  </si>
  <si>
    <t>k = i + j</t>
  </si>
  <si>
    <t>l</t>
  </si>
  <si>
    <t>m = k + l</t>
  </si>
  <si>
    <t>n</t>
  </si>
  <si>
    <t>o = m + n</t>
  </si>
  <si>
    <t>e</t>
  </si>
  <si>
    <t>g</t>
  </si>
  <si>
    <t>i</t>
  </si>
  <si>
    <t>k</t>
  </si>
  <si>
    <t>m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</si>
  <si>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</si>
  <si>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</si>
  <si>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</si>
  <si>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</si>
  <si>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</si>
  <si>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</si>
  <si>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</si>
  <si>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</si>
  <si>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</si>
  <si>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</si>
  <si>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</si>
  <si>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</si>
  <si>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</si>
  <si>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</si>
  <si>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</si>
  <si>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</si>
  <si>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</si>
  <si>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</si>
  <si>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</si>
  <si>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</si>
  <si>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</si>
  <si>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</si>
  <si>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</si>
  <si>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</si>
  <si>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</si>
  <si>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</si>
  <si>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</si>
  <si>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</si>
  <si>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 = ∑ d thru ap</t>
  </si>
  <si>
    <t>ar = c + aq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</si>
  <si>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</si>
  <si>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</si>
  <si>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</si>
  <si>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</si>
  <si>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</si>
  <si>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</si>
  <si>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</si>
  <si>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</si>
  <si>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</si>
  <si>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</si>
  <si>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</si>
  <si>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</si>
  <si>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</si>
  <si>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</si>
  <si>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</si>
  <si>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</si>
  <si>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</si>
  <si>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</si>
  <si>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</si>
  <si>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</si>
  <si>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</si>
  <si>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</si>
  <si>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</si>
  <si>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</si>
  <si>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</si>
  <si>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</si>
  <si>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</si>
  <si>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</si>
  <si>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</si>
  <si>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</si>
  <si>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</si>
  <si>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</si>
  <si>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</si>
  <si>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</si>
  <si>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</si>
  <si>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</si>
  <si>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</si>
  <si>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</si>
  <si>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</si>
  <si>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</si>
  <si>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</si>
  <si>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</si>
  <si>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</si>
  <si>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</si>
  <si>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</si>
  <si>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</si>
  <si>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 = ∑ as thru cl</t>
  </si>
  <si>
    <t>cn = ar + cm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</si>
  <si>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</si>
  <si>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</si>
  <si>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</si>
  <si>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</si>
  <si>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</si>
  <si>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</si>
  <si>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</si>
  <si>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</si>
  <si>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</si>
  <si>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</si>
  <si>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</si>
  <si>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</si>
  <si>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</si>
  <si>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</si>
  <si>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</si>
  <si>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</si>
  <si>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</si>
  <si>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</si>
  <si>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</si>
  <si>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</si>
  <si>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</si>
  <si>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</si>
  <si>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</si>
  <si>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</si>
  <si>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</si>
  <si>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</si>
  <si>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</si>
  <si>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</si>
  <si>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</si>
  <si>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</si>
  <si>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</si>
  <si>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</si>
  <si>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du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</si>
  <si>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</si>
  <si>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</si>
  <si>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</si>
  <si>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</si>
  <si>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</si>
  <si>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</si>
  <si>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</si>
  <si>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</si>
  <si>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</si>
  <si>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ee</t>
  </si>
  <si>
    <t>ef</t>
  </si>
  <si>
    <t>eg</t>
  </si>
  <si>
    <t>eh</t>
  </si>
  <si>
    <t>ei = ∑ co thru eh</t>
  </si>
  <si>
    <t>ej = cn + ei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</si>
  <si>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</si>
  <si>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</si>
  <si>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</si>
  <si>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</si>
  <si>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</si>
  <si>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</si>
  <si>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</si>
  <si>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</si>
  <si>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</si>
  <si>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</si>
  <si>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</si>
  <si>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</si>
  <si>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</si>
  <si>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</si>
  <si>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</si>
  <si>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</si>
  <si>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</si>
  <si>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</si>
  <si>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</si>
  <si>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</si>
  <si>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</si>
  <si>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</si>
  <si>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</si>
  <si>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</si>
  <si>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</si>
  <si>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</si>
  <si>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</si>
  <si>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</si>
  <si>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</si>
  <si>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</si>
  <si>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</si>
  <si>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</si>
  <si>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</si>
  <si>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</si>
  <si>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</si>
  <si>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</si>
  <si>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</si>
  <si>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</si>
  <si>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</si>
  <si>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</si>
  <si>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</si>
  <si>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</si>
  <si>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</si>
  <si>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</si>
  <si>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</si>
  <si>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gd</t>
  </si>
  <si>
    <t>ge = ∑ ek thru gd</t>
  </si>
  <si>
    <t>gf = ej + ge</t>
  </si>
  <si>
    <t>gg</t>
  </si>
  <si>
    <t>gh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</si>
  <si>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</si>
  <si>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</si>
  <si>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</si>
  <si>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</si>
  <si>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</si>
  <si>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</si>
  <si>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</si>
  <si>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</si>
  <si>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</si>
  <si>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</si>
  <si>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</si>
  <si>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</si>
  <si>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</si>
  <si>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gv</t>
  </si>
  <si>
    <t>gw</t>
  </si>
  <si>
    <t>gx</t>
  </si>
  <si>
    <t>gy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</si>
  <si>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</si>
  <si>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</si>
  <si>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</si>
  <si>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</si>
  <si>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</si>
  <si>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</si>
  <si>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</si>
  <si>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</si>
  <si>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</si>
  <si>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</si>
  <si>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</si>
  <si>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</si>
  <si>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</si>
  <si>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</si>
  <si>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</si>
  <si>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</si>
  <si>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</si>
  <si>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</si>
  <si>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hr</t>
  </si>
  <si>
    <t>hs</t>
  </si>
  <si>
    <t>ht</t>
  </si>
  <si>
    <t>hu</t>
  </si>
  <si>
    <t>hv</t>
  </si>
  <si>
    <t>hw</t>
  </si>
  <si>
    <t>hx</t>
  </si>
  <si>
    <t>hy</t>
  </si>
  <si>
    <t>hz</t>
  </si>
  <si>
    <t>ia = ∑ gg thru hz</t>
  </si>
  <si>
    <t>ib = gf + ia</t>
  </si>
  <si>
    <t>ic</t>
  </si>
  <si>
    <t>id</t>
  </si>
  <si>
    <t>ie</t>
  </si>
  <si>
    <t>if</t>
  </si>
  <si>
    <t>ig</t>
  </si>
  <si>
    <t>ih</t>
  </si>
  <si>
    <t>ii</t>
  </si>
  <si>
    <t>ij</t>
  </si>
  <si>
    <t>ik</t>
  </si>
  <si>
    <t>il</t>
  </si>
  <si>
    <t>im</t>
  </si>
  <si>
    <t>in</t>
  </si>
  <si>
    <t>io</t>
  </si>
  <si>
    <t>ip</t>
  </si>
  <si>
    <t>iq</t>
  </si>
  <si>
    <t>ir</t>
  </si>
  <si>
    <t>is</t>
  </si>
  <si>
    <t>it</t>
  </si>
  <si>
    <t>iu</t>
  </si>
  <si>
    <t>iv</t>
  </si>
  <si>
    <t>iw</t>
  </si>
  <si>
    <t>ix</t>
  </si>
  <si>
    <t>iy</t>
  </si>
  <si>
    <t>iz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</si>
  <si>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</si>
  <si>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</si>
  <si>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</si>
  <si>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</si>
  <si>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</si>
  <si>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</si>
  <si>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</si>
  <si>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</si>
  <si>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</si>
  <si>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</si>
  <si>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</si>
  <si>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</si>
  <si>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</si>
  <si>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jn</t>
  </si>
  <si>
    <t>jo</t>
  </si>
  <si>
    <t>jp</t>
  </si>
  <si>
    <t>jq</t>
  </si>
  <si>
    <t>jr</t>
  </si>
  <si>
    <t>js</t>
  </si>
  <si>
    <t>jt</t>
  </si>
  <si>
    <t>ju</t>
  </si>
  <si>
    <t>jv</t>
  </si>
  <si>
    <t>jw = ∑ ic thru jv</t>
  </si>
  <si>
    <t>jx = ib + jw</t>
  </si>
  <si>
    <t>Note:  Amounts in bold and italics are different from the June 27, 2022 revised filing.</t>
  </si>
  <si>
    <t>REVENUES AND EXPENSES</t>
  </si>
  <si>
    <t>PASS-THROUGH REVENUE &amp; EXPENSE</t>
  </si>
  <si>
    <t>TEMPERATURE NORMALIZATION</t>
  </si>
  <si>
    <t>FEDERAL INCOME TAX</t>
  </si>
  <si>
    <t>TAX BENEFIT OF INTEREST</t>
  </si>
  <si>
    <t>BAD DEBT EXPENSE</t>
  </si>
  <si>
    <t>RATE CASE EXPENSE</t>
  </si>
  <si>
    <t xml:space="preserve">EXCISE TAX </t>
  </si>
  <si>
    <t>EMPLOYEE INSURANCE</t>
  </si>
  <si>
    <t>INJURIES &amp; DAMAGES</t>
  </si>
  <si>
    <t>INCENTIVE PAY</t>
  </si>
  <si>
    <t>INVESTMENT PLAN</t>
  </si>
  <si>
    <t>INTEREST ON  CUSTOMER DEPOSITS</t>
  </si>
  <si>
    <t>PROPERTY AND LIAB INSURANCE</t>
  </si>
  <si>
    <t>DEFERRED GAINS AND LOSSES ON PROPERTY SALES</t>
  </si>
  <si>
    <t>D&amp;O INSURANCE</t>
  </si>
  <si>
    <t>PENSION PLAN</t>
  </si>
  <si>
    <t>WAGE INCREASE</t>
  </si>
  <si>
    <t>AMA TO EOP RATE BASE</t>
  </si>
  <si>
    <t>AMA TO EOP DEPRECIATION</t>
  </si>
  <si>
    <t>WUTC FILING FEE</t>
  </si>
  <si>
    <t>PRO FORMA O&amp;M</t>
  </si>
  <si>
    <t>AMR REGULATORY ASSET</t>
  </si>
  <si>
    <t>AMI PLANT AND DEFERRAL</t>
  </si>
  <si>
    <t>GTZ DEFERRAL</t>
  </si>
  <si>
    <t>ENVIRONMENTAL REMEDIATION</t>
  </si>
  <si>
    <t>COVID DEFERRAL</t>
  </si>
  <si>
    <t>POWER COSTS</t>
  </si>
  <si>
    <t>MONTANA TAX</t>
  </si>
  <si>
    <t>WILD HORSE SOLAR</t>
  </si>
  <si>
    <t>STORM EXPENSE NORMALIZATION</t>
  </si>
  <si>
    <t>REGULATORY  ASSETS &amp; LIAB</t>
  </si>
  <si>
    <t>GREEN DIRECT</t>
  </si>
  <si>
    <t>STORM DEFERRAL AMORTIZATION</t>
  </si>
  <si>
    <t>ELECTRIC VEHICLES</t>
  </si>
  <si>
    <t>COLSTRIP D&amp;R TRACKER</t>
  </si>
  <si>
    <t>DISALLOW COLSTRIP DRY ASH</t>
  </si>
  <si>
    <t>MONETIZE PTCS FOR COLSTRIP</t>
  </si>
  <si>
    <t>ACQUISITION ADJUSTMENT</t>
  </si>
  <si>
    <t>ESTIMATED PLANT RETIREMENTS RATE BASE</t>
  </si>
  <si>
    <t>TEST YEAR PLANT ROLL FORWARD</t>
  </si>
  <si>
    <t>PROVISIONAL PROFORMA RETIREMENTS DEPRECIATION</t>
  </si>
  <si>
    <t>PROGRAMMATIC PROVISIONAL PROFORMA</t>
  </si>
  <si>
    <t>CUSTOMER DRIVEN PROGRAMMATIC PROVISIONAL PROFORMA</t>
  </si>
  <si>
    <t>SPECIFIC PROVISIONAL PROFORMA</t>
  </si>
  <si>
    <t>PROJECTED PROVISIONAL PROFORMA</t>
  </si>
  <si>
    <t>EXH. C page 2 of 29</t>
  </si>
  <si>
    <t>EXH. C page 7 of 9</t>
  </si>
  <si>
    <t>EXH. C page 9 of 9</t>
  </si>
  <si>
    <t>EXH. C page 3 of 29</t>
  </si>
  <si>
    <t>EXH. C page 4 of 29</t>
  </si>
  <si>
    <t>EXH. C page 5 of 29</t>
  </si>
  <si>
    <t>EXH. C page 6 of 29</t>
  </si>
  <si>
    <t>EXH. C page 7 of 29</t>
  </si>
  <si>
    <t>EXH. C page 1 of 29</t>
  </si>
  <si>
    <t>EXH. C page 8 of 29</t>
  </si>
  <si>
    <t>EXH. C page 9 of 29</t>
  </si>
  <si>
    <t>EXH. C page 10 of 29</t>
  </si>
  <si>
    <t>EXH. C page 11 of 29</t>
  </si>
  <si>
    <t>EXH. C page 12 of 29</t>
  </si>
  <si>
    <t>EXH. C page 13 of 29</t>
  </si>
  <si>
    <t>EXH. C page 14 of 29</t>
  </si>
  <si>
    <t>EXH. C page 15 of 29</t>
  </si>
  <si>
    <t>EXH. C page 16 of 29</t>
  </si>
  <si>
    <t>EXH. C page 17 of 29</t>
  </si>
  <si>
    <t>EXH. C page 18 of 29</t>
  </si>
  <si>
    <t>EXH. C page 19 of 29</t>
  </si>
  <si>
    <t>EXH. C page 20 of 29</t>
  </si>
  <si>
    <t>EXH. C page 21 of 29</t>
  </si>
  <si>
    <t>EXH. C page 22 of 29</t>
  </si>
  <si>
    <t>EXH. C page 23 of 29</t>
  </si>
  <si>
    <t>EXH. C page 24 of 29</t>
  </si>
  <si>
    <t>EXH. C page 25 of 29</t>
  </si>
  <si>
    <t>EXH. C page 26 of 29</t>
  </si>
  <si>
    <t>EXH. C page 27 of 29</t>
  </si>
  <si>
    <t>EXH. C page 28 of 29</t>
  </si>
  <si>
    <t>EXH. C page 29 of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</si>
</sst>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000_);_(* \(#,##0.000000\);_(* &quot;-&quot;??_);_(@_)"/>
    <numFmt numFmtId="167" formatCode="0.00\ &quot;R&quot;"/>
    <numFmt numFmtId="168" formatCode="0.00\ &quot;P&quot;"/>
    <numFmt numFmtId="169" formatCode="0.00\ &quot;PP&quot;"/>
    <numFmt numFmtId="170" formatCode="&quot;$&quot;#,##0"/>
    <numFmt numFmtId="171" formatCode="_(&quot;$&quot;* #,##0_);[Red]_(&quot;$&quot;* \(#,##0\);_(&quot;$&quot;* &quot;-&quot;_);_(@_)"/>
    <numFmt numFmtId="172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0"/>
      <name val="Times New Roman"/>
      <family val="1"/>
    </font>
    <font>
      <b/>
      <sz val="10"/>
      <color rgb="FF0070C0"/>
      <name val="Times New Roman"/>
      <family val="1"/>
    </font>
    <font>
      <sz val="10"/>
      <name val="Times New Roman"/>
      <family val="1"/>
    </font>
    <font>
      <b/>
      <i/>
      <sz val="10"/>
      <color theme="1"/>
      <name val="Times New Roman"/>
      <family val="1"/>
    </font>
    <font>
      <b/>
      <i/>
      <sz val="10"/>
      <color rgb="FF0000FF"/>
      <name val="Times New Roman"/>
      <family val="1"/>
    </font>
    <font>
      <sz val="11"/>
      <color theme="0" tint="-0.14999847407452621"/>
      <name val="Calibri"/>
      <family val="2"/>
      <scheme val="minor"/>
    </font>
    <font>
      <b/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10"/>
      <color rgb="FFFF66FF"/>
      <name val="Times New Roman"/>
      <family val="1"/>
    </font>
    <font>
      <b/>
      <sz val="10"/>
      <color rgb="FF33CC33"/>
      <name val="Times New Roman"/>
      <family val="1"/>
    </font>
    <font>
      <sz val="10"/>
      <color rgb="FFFF0000"/>
      <name val="Times New Roman"/>
      <family val="1"/>
    </font>
    <font>
      <b/>
      <i/>
      <sz val="10"/>
      <color rgb="FF0070C0"/>
      <name val="Times New Roman"/>
      <family val="1"/>
    </font>
    <font>
      <b/>
      <sz val="10"/>
      <name val="Times New Roman"/>
      <family val="1"/>
    </font>
    <font>
      <b/>
      <sz val="10"/>
      <color rgb="FF0000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8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1" xfId="0" applyFont="1" applyFill="1" applyBorder="1" applyAlignment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5" fillId="0" borderId="0" xfId="0" applyFont="1" applyFill="1"/>
    <xf numFmtId="0" fontId="6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2" fillId="0" borderId="3" xfId="0" applyFont="1" applyBorder="1" applyAlignment="1"/>
    <xf numFmtId="0" fontId="3" fillId="0" borderId="4" xfId="0" applyFont="1" applyBorder="1"/>
    <xf numFmtId="0" fontId="2" fillId="2" borderId="1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2" fillId="0" borderId="6" xfId="0" applyFont="1" applyBorder="1" applyAlignment="1"/>
    <xf numFmtId="0" fontId="3" fillId="0" borderId="7" xfId="0" applyFont="1" applyBorder="1"/>
    <xf numFmtId="0" fontId="3" fillId="2" borderId="8" xfId="0" applyFont="1" applyFill="1" applyBorder="1"/>
    <xf numFmtId="0" fontId="3" fillId="0" borderId="9" xfId="0" applyFont="1" applyBorder="1"/>
    <xf numFmtId="0" fontId="3" fillId="2" borderId="9" xfId="0" applyFont="1" applyFill="1" applyBorder="1"/>
    <xf numFmtId="17" fontId="2" fillId="0" borderId="9" xfId="0" applyNumberFormat="1" applyFont="1" applyBorder="1" applyAlignment="1">
      <alignment horizontal="center"/>
    </xf>
    <xf numFmtId="0" fontId="2" fillId="2" borderId="4" xfId="0" quotePrefix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2" borderId="10" xfId="0" applyFont="1" applyFill="1" applyBorder="1" applyAlignment="1">
      <alignment horizontal="center"/>
    </xf>
    <xf numFmtId="0" fontId="2" fillId="0" borderId="11" xfId="0" applyFont="1" applyBorder="1"/>
    <xf numFmtId="0" fontId="2" fillId="2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2" borderId="10" xfId="0" applyFont="1" applyFill="1" applyBorder="1"/>
    <xf numFmtId="0" fontId="3" fillId="0" borderId="11" xfId="0" applyFont="1" applyBorder="1"/>
    <xf numFmtId="0" fontId="3" fillId="2" borderId="11" xfId="0" applyFont="1" applyFill="1" applyBorder="1"/>
    <xf numFmtId="0" fontId="3" fillId="2" borderId="7" xfId="0" applyFont="1" applyFill="1" applyBorder="1"/>
    <xf numFmtId="0" fontId="3" fillId="0" borderId="10" xfId="0" applyFont="1" applyBorder="1"/>
    <xf numFmtId="42" fontId="3" fillId="2" borderId="10" xfId="0" applyNumberFormat="1" applyFont="1" applyFill="1" applyBorder="1"/>
    <xf numFmtId="164" fontId="3" fillId="0" borderId="11" xfId="0" applyNumberFormat="1" applyFont="1" applyBorder="1"/>
    <xf numFmtId="164" fontId="3" fillId="2" borderId="11" xfId="0" applyNumberFormat="1" applyFont="1" applyFill="1" applyBorder="1"/>
    <xf numFmtId="164" fontId="3" fillId="2" borderId="7" xfId="0" applyNumberFormat="1" applyFont="1" applyFill="1" applyBorder="1"/>
    <xf numFmtId="164" fontId="3" fillId="0" borderId="10" xfId="0" applyNumberFormat="1" applyFont="1" applyBorder="1"/>
    <xf numFmtId="42" fontId="3" fillId="0" borderId="11" xfId="0" applyNumberFormat="1" applyFont="1" applyBorder="1"/>
    <xf numFmtId="42" fontId="3" fillId="2" borderId="7" xfId="0" applyNumberFormat="1" applyFont="1" applyFill="1" applyBorder="1"/>
    <xf numFmtId="41" fontId="3" fillId="2" borderId="10" xfId="0" applyNumberFormat="1" applyFont="1" applyFill="1" applyBorder="1" applyAlignment="1" applyProtection="1">
      <protection locked="0"/>
    </xf>
    <xf numFmtId="165" fontId="3" fillId="0" borderId="11" xfId="0" applyNumberFormat="1" applyFont="1" applyBorder="1"/>
    <xf numFmtId="165" fontId="3" fillId="2" borderId="11" xfId="0" applyNumberFormat="1" applyFont="1" applyFill="1" applyBorder="1"/>
    <xf numFmtId="165" fontId="3" fillId="2" borderId="7" xfId="0" applyNumberFormat="1" applyFont="1" applyFill="1" applyBorder="1"/>
    <xf numFmtId="165" fontId="3" fillId="0" borderId="10" xfId="0" applyNumberFormat="1" applyFont="1" applyBorder="1"/>
    <xf numFmtId="41" fontId="3" fillId="2" borderId="7" xfId="0" applyNumberFormat="1" applyFont="1" applyFill="1" applyBorder="1"/>
    <xf numFmtId="0" fontId="3" fillId="0" borderId="7" xfId="0" applyNumberFormat="1" applyFont="1" applyFill="1" applyBorder="1" applyAlignment="1">
      <alignment horizontal="left"/>
    </xf>
    <xf numFmtId="42" fontId="3" fillId="2" borderId="8" xfId="0" applyNumberFormat="1" applyFont="1" applyFill="1" applyBorder="1"/>
    <xf numFmtId="42" fontId="3" fillId="0" borderId="9" xfId="0" applyNumberFormat="1" applyFont="1" applyFill="1" applyBorder="1"/>
    <xf numFmtId="42" fontId="3" fillId="2" borderId="9" xfId="0" applyNumberFormat="1" applyFont="1" applyFill="1" applyBorder="1"/>
    <xf numFmtId="42" fontId="3" fillId="2" borderId="4" xfId="0" applyNumberFormat="1" applyFont="1" applyFill="1" applyBorder="1"/>
    <xf numFmtId="42" fontId="3" fillId="0" borderId="8" xfId="0" applyNumberFormat="1" applyFont="1" applyFill="1" applyBorder="1"/>
    <xf numFmtId="41" fontId="3" fillId="2" borderId="8" xfId="0" applyNumberFormat="1" applyFont="1" applyFill="1" applyBorder="1" applyAlignment="1" applyProtection="1">
      <protection locked="0"/>
    </xf>
    <xf numFmtId="41" fontId="3" fillId="0" borderId="9" xfId="0" applyNumberFormat="1" applyFont="1" applyFill="1" applyBorder="1" applyAlignment="1" applyProtection="1">
      <protection locked="0"/>
    </xf>
    <xf numFmtId="41" fontId="3" fillId="2" borderId="9" xfId="0" applyNumberFormat="1" applyFont="1" applyFill="1" applyBorder="1" applyAlignment="1" applyProtection="1">
      <protection locked="0"/>
    </xf>
    <xf numFmtId="41" fontId="3" fillId="2" borderId="16" xfId="0" applyNumberFormat="1" applyFont="1" applyFill="1" applyBorder="1" applyAlignment="1" applyProtection="1">
      <protection locked="0"/>
    </xf>
    <xf numFmtId="165" fontId="3" fillId="0" borderId="8" xfId="0" applyNumberFormat="1" applyFont="1" applyFill="1" applyBorder="1" applyAlignment="1" applyProtection="1">
      <protection locked="0"/>
    </xf>
    <xf numFmtId="165" fontId="3" fillId="2" borderId="9" xfId="0" applyNumberFormat="1" applyFont="1" applyFill="1" applyBorder="1" applyAlignment="1" applyProtection="1">
      <protection locked="0"/>
    </xf>
    <xf numFmtId="165" fontId="3" fillId="0" borderId="9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41" fontId="3" fillId="0" borderId="11" xfId="0" applyNumberFormat="1" applyFont="1" applyFill="1" applyBorder="1" applyAlignment="1" applyProtection="1">
      <protection locked="0"/>
    </xf>
    <xf numFmtId="41" fontId="3" fillId="2" borderId="11" xfId="0" applyNumberFormat="1" applyFont="1" applyFill="1" applyBorder="1" applyAlignment="1" applyProtection="1">
      <protection locked="0"/>
    </xf>
    <xf numFmtId="41" fontId="3" fillId="2" borderId="7" xfId="0" applyNumberFormat="1" applyFont="1" applyFill="1" applyBorder="1" applyAlignment="1" applyProtection="1">
      <protection locked="0"/>
    </xf>
    <xf numFmtId="165" fontId="3" fillId="0" borderId="10" xfId="0" applyNumberFormat="1" applyFont="1" applyFill="1" applyBorder="1" applyAlignment="1" applyProtection="1">
      <protection locked="0"/>
    </xf>
    <xf numFmtId="165" fontId="3" fillId="2" borderId="11" xfId="0" applyNumberFormat="1" applyFont="1" applyFill="1" applyBorder="1" applyAlignment="1" applyProtection="1">
      <protection locked="0"/>
    </xf>
    <xf numFmtId="165" fontId="3" fillId="0" borderId="11" xfId="0" applyNumberFormat="1" applyFont="1" applyFill="1" applyBorder="1" applyAlignment="1" applyProtection="1">
      <protection locked="0"/>
    </xf>
    <xf numFmtId="165" fontId="3" fillId="2" borderId="7" xfId="0" applyNumberFormat="1" applyFont="1" applyFill="1" applyBorder="1" applyAlignment="1" applyProtection="1">
      <protection locked="0"/>
    </xf>
    <xf numFmtId="41" fontId="3" fillId="2" borderId="17" xfId="0" applyNumberFormat="1" applyFont="1" applyFill="1" applyBorder="1" applyAlignment="1" applyProtection="1">
      <protection locked="0"/>
    </xf>
    <xf numFmtId="41" fontId="3" fillId="0" borderId="18" xfId="0" applyNumberFormat="1" applyFont="1" applyFill="1" applyBorder="1" applyAlignment="1" applyProtection="1">
      <protection locked="0"/>
    </xf>
    <xf numFmtId="41" fontId="3" fillId="2" borderId="18" xfId="0" applyNumberFormat="1" applyFont="1" applyFill="1" applyBorder="1" applyAlignment="1" applyProtection="1">
      <protection locked="0"/>
    </xf>
    <xf numFmtId="41" fontId="3" fillId="2" borderId="2" xfId="0" applyNumberFormat="1" applyFont="1" applyFill="1" applyBorder="1" applyAlignment="1" applyProtection="1">
      <protection locked="0"/>
    </xf>
    <xf numFmtId="41" fontId="3" fillId="0" borderId="17" xfId="0" applyNumberFormat="1" applyFont="1" applyFill="1" applyBorder="1" applyAlignment="1" applyProtection="1">
      <protection locked="0"/>
    </xf>
    <xf numFmtId="0" fontId="3" fillId="0" borderId="9" xfId="0" applyFont="1" applyFill="1" applyBorder="1"/>
    <xf numFmtId="41" fontId="3" fillId="2" borderId="9" xfId="0" applyNumberFormat="1" applyFont="1" applyFill="1" applyBorder="1"/>
    <xf numFmtId="0" fontId="3" fillId="0" borderId="8" xfId="0" applyFont="1" applyFill="1" applyBorder="1"/>
    <xf numFmtId="41" fontId="3" fillId="2" borderId="16" xfId="0" applyNumberFormat="1" applyFont="1" applyFill="1" applyBorder="1"/>
    <xf numFmtId="0" fontId="3" fillId="0" borderId="7" xfId="0" applyNumberFormat="1" applyFont="1" applyFill="1" applyBorder="1" applyAlignment="1">
      <alignment horizontal="left" indent="1"/>
    </xf>
    <xf numFmtId="42" fontId="3" fillId="2" borderId="19" xfId="0" applyNumberFormat="1" applyFont="1" applyFill="1" applyBorder="1" applyAlignment="1" applyProtection="1">
      <protection locked="0"/>
    </xf>
    <xf numFmtId="42" fontId="3" fillId="0" borderId="20" xfId="0" applyNumberFormat="1" applyFont="1" applyFill="1" applyBorder="1" applyAlignment="1" applyProtection="1">
      <protection locked="0"/>
    </xf>
    <xf numFmtId="42" fontId="3" fillId="2" borderId="20" xfId="0" applyNumberFormat="1" applyFont="1" applyFill="1" applyBorder="1" applyAlignment="1" applyProtection="1">
      <protection locked="0"/>
    </xf>
    <xf numFmtId="42" fontId="3" fillId="2" borderId="21" xfId="0" applyNumberFormat="1" applyFont="1" applyFill="1" applyBorder="1" applyAlignment="1" applyProtection="1">
      <protection locked="0"/>
    </xf>
    <xf numFmtId="42" fontId="3" fillId="0" borderId="19" xfId="0" applyNumberFormat="1" applyFont="1" applyFill="1" applyBorder="1" applyAlignment="1" applyProtection="1">
      <protection locked="0"/>
    </xf>
    <xf numFmtId="42" fontId="3" fillId="0" borderId="0" xfId="0" applyNumberFormat="1" applyFont="1"/>
    <xf numFmtId="10" fontId="2" fillId="2" borderId="10" xfId="0" applyNumberFormat="1" applyFont="1" applyFill="1" applyBorder="1"/>
    <xf numFmtId="10" fontId="3" fillId="0" borderId="11" xfId="0" applyNumberFormat="1" applyFont="1" applyBorder="1"/>
    <xf numFmtId="10" fontId="2" fillId="2" borderId="11" xfId="0" applyNumberFormat="1" applyFont="1" applyFill="1" applyBorder="1"/>
    <xf numFmtId="10" fontId="2" fillId="2" borderId="7" xfId="0" applyNumberFormat="1" applyFont="1" applyFill="1" applyBorder="1"/>
    <xf numFmtId="10" fontId="3" fillId="0" borderId="10" xfId="0" applyNumberFormat="1" applyFont="1" applyBorder="1"/>
    <xf numFmtId="42" fontId="3" fillId="2" borderId="11" xfId="0" applyNumberFormat="1" applyFont="1" applyFill="1" applyBorder="1"/>
    <xf numFmtId="42" fontId="3" fillId="0" borderId="10" xfId="0" applyNumberFormat="1" applyFont="1" applyBorder="1"/>
    <xf numFmtId="41" fontId="3" fillId="0" borderId="10" xfId="0" applyNumberFormat="1" applyFont="1" applyFill="1" applyBorder="1" applyAlignment="1" applyProtection="1">
      <protection locked="0"/>
    </xf>
    <xf numFmtId="0" fontId="3" fillId="2" borderId="4" xfId="0" applyFont="1" applyFill="1" applyBorder="1"/>
    <xf numFmtId="10" fontId="3" fillId="2" borderId="10" xfId="0" applyNumberFormat="1" applyFont="1" applyFill="1" applyBorder="1"/>
    <xf numFmtId="10" fontId="3" fillId="2" borderId="11" xfId="0" applyNumberFormat="1" applyFont="1" applyFill="1" applyBorder="1"/>
    <xf numFmtId="10" fontId="3" fillId="2" borderId="7" xfId="0" applyNumberFormat="1" applyFont="1" applyFill="1" applyBorder="1"/>
    <xf numFmtId="165" fontId="3" fillId="2" borderId="10" xfId="0" applyNumberFormat="1" applyFont="1" applyFill="1" applyBorder="1"/>
    <xf numFmtId="165" fontId="3" fillId="0" borderId="11" xfId="0" applyNumberFormat="1" applyFont="1" applyFill="1" applyBorder="1"/>
    <xf numFmtId="165" fontId="3" fillId="0" borderId="10" xfId="0" applyNumberFormat="1" applyFont="1" applyFill="1" applyBorder="1"/>
    <xf numFmtId="165" fontId="3" fillId="2" borderId="22" xfId="0" applyNumberFormat="1" applyFont="1" applyFill="1" applyBorder="1"/>
    <xf numFmtId="165" fontId="3" fillId="0" borderId="0" xfId="0" applyNumberFormat="1" applyFont="1"/>
    <xf numFmtId="166" fontId="3" fillId="2" borderId="10" xfId="0" applyNumberFormat="1" applyFont="1" applyFill="1" applyBorder="1"/>
    <xf numFmtId="166" fontId="3" fillId="0" borderId="11" xfId="0" applyNumberFormat="1" applyFont="1" applyBorder="1"/>
    <xf numFmtId="166" fontId="3" fillId="2" borderId="11" xfId="0" applyNumberFormat="1" applyFont="1" applyFill="1" applyBorder="1"/>
    <xf numFmtId="166" fontId="3" fillId="2" borderId="7" xfId="0" applyNumberFormat="1" applyFont="1" applyFill="1" applyBorder="1"/>
    <xf numFmtId="166" fontId="3" fillId="0" borderId="10" xfId="0" applyNumberFormat="1" applyFont="1" applyBorder="1"/>
    <xf numFmtId="166" fontId="3" fillId="2" borderId="22" xfId="0" applyNumberFormat="1" applyFont="1" applyFill="1" applyBorder="1"/>
    <xf numFmtId="166" fontId="3" fillId="0" borderId="0" xfId="0" applyNumberFormat="1" applyFont="1"/>
    <xf numFmtId="0" fontId="3" fillId="2" borderId="16" xfId="0" applyFont="1" applyFill="1" applyBorder="1"/>
    <xf numFmtId="0" fontId="3" fillId="0" borderId="7" xfId="0" applyFont="1" applyBorder="1" applyAlignment="1">
      <alignment horizontal="left" indent="1"/>
    </xf>
    <xf numFmtId="42" fontId="3" fillId="2" borderId="7" xfId="0" applyNumberFormat="1" applyFont="1" applyFill="1" applyBorder="1" applyAlignment="1" applyProtection="1">
      <protection locked="0"/>
    </xf>
    <xf numFmtId="42" fontId="3" fillId="2" borderId="11" xfId="0" applyNumberFormat="1" applyFont="1" applyFill="1" applyBorder="1" applyAlignment="1" applyProtection="1">
      <protection locked="0"/>
    </xf>
    <xf numFmtId="42" fontId="3" fillId="2" borderId="22" xfId="0" applyNumberFormat="1" applyFont="1" applyFill="1" applyBorder="1" applyAlignment="1" applyProtection="1">
      <protection locked="0"/>
    </xf>
    <xf numFmtId="0" fontId="3" fillId="2" borderId="22" xfId="0" applyFont="1" applyFill="1" applyBorder="1"/>
    <xf numFmtId="43" fontId="3" fillId="0" borderId="11" xfId="0" applyNumberFormat="1" applyFont="1" applyBorder="1"/>
    <xf numFmtId="0" fontId="3" fillId="0" borderId="11" xfId="0" quotePrefix="1" applyFont="1" applyBorder="1" applyAlignment="1">
      <alignment horizontal="center"/>
    </xf>
    <xf numFmtId="0" fontId="3" fillId="0" borderId="23" xfId="0" quotePrefix="1" applyFont="1" applyBorder="1" applyAlignment="1">
      <alignment horizontal="center"/>
    </xf>
    <xf numFmtId="0" fontId="3" fillId="0" borderId="0" xfId="0" applyFont="1" applyBorder="1"/>
    <xf numFmtId="0" fontId="3" fillId="0" borderId="23" xfId="0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42" fontId="3" fillId="2" borderId="22" xfId="0" applyNumberFormat="1" applyFont="1" applyFill="1" applyBorder="1"/>
    <xf numFmtId="41" fontId="3" fillId="0" borderId="0" xfId="0" applyNumberFormat="1" applyFont="1" applyBorder="1" applyAlignment="1">
      <alignment horizontal="right"/>
    </xf>
    <xf numFmtId="164" fontId="3" fillId="2" borderId="11" xfId="0" applyNumberFormat="1" applyFont="1" applyFill="1" applyBorder="1" applyAlignment="1" applyProtection="1">
      <protection locked="0"/>
    </xf>
    <xf numFmtId="41" fontId="3" fillId="0" borderId="11" xfId="0" applyNumberFormat="1" applyFont="1" applyBorder="1" applyAlignment="1">
      <alignment horizontal="left" indent="1"/>
    </xf>
    <xf numFmtId="164" fontId="3" fillId="2" borderId="22" xfId="0" applyNumberFormat="1" applyFont="1" applyFill="1" applyBorder="1" applyAlignment="1" applyProtection="1">
      <protection locked="0"/>
    </xf>
    <xf numFmtId="165" fontId="3" fillId="0" borderId="0" xfId="0" applyNumberFormat="1" applyFont="1" applyBorder="1" applyAlignment="1">
      <alignment horizontal="right"/>
    </xf>
    <xf numFmtId="41" fontId="3" fillId="2" borderId="22" xfId="0" applyNumberFormat="1" applyFont="1" applyFill="1" applyBorder="1" applyAlignment="1" applyProtection="1">
      <protection locked="0"/>
    </xf>
    <xf numFmtId="0" fontId="3" fillId="0" borderId="7" xfId="0" applyFont="1" applyBorder="1" applyAlignment="1"/>
    <xf numFmtId="41" fontId="3" fillId="0" borderId="0" xfId="0" applyNumberFormat="1" applyFont="1" applyBorder="1" applyAlignment="1">
      <alignment horizontal="left" indent="1"/>
    </xf>
    <xf numFmtId="42" fontId="3" fillId="2" borderId="0" xfId="0" applyNumberFormat="1" applyFont="1" applyFill="1" applyBorder="1" applyAlignment="1" applyProtection="1">
      <protection locked="0"/>
    </xf>
    <xf numFmtId="41" fontId="3" fillId="3" borderId="11" xfId="0" applyNumberFormat="1" applyFont="1" applyFill="1" applyBorder="1" applyAlignment="1" applyProtection="1">
      <protection locked="0"/>
    </xf>
    <xf numFmtId="41" fontId="7" fillId="3" borderId="11" xfId="0" applyNumberFormat="1" applyFont="1" applyFill="1" applyBorder="1" applyAlignment="1" applyProtection="1">
      <protection locked="0"/>
    </xf>
    <xf numFmtId="0" fontId="7" fillId="0" borderId="0" xfId="0" applyFont="1" applyBorder="1" applyAlignment="1">
      <alignment horizontal="right"/>
    </xf>
    <xf numFmtId="41" fontId="8" fillId="0" borderId="0" xfId="0" applyNumberFormat="1" applyFont="1" applyBorder="1" applyAlignment="1">
      <alignment horizontal="left" indent="1"/>
    </xf>
    <xf numFmtId="41" fontId="9" fillId="3" borderId="22" xfId="0" applyNumberFormat="1" applyFont="1" applyFill="1" applyBorder="1" applyAlignment="1" applyProtection="1">
      <protection locked="0"/>
    </xf>
    <xf numFmtId="42" fontId="7" fillId="2" borderId="9" xfId="0" applyNumberFormat="1" applyFont="1" applyFill="1" applyBorder="1" applyAlignment="1" applyProtection="1">
      <protection locked="0"/>
    </xf>
    <xf numFmtId="42" fontId="3" fillId="2" borderId="16" xfId="0" applyNumberFormat="1" applyFont="1" applyFill="1" applyBorder="1" applyAlignment="1" applyProtection="1">
      <protection locked="0"/>
    </xf>
    <xf numFmtId="42" fontId="7" fillId="3" borderId="20" xfId="0" applyNumberFormat="1" applyFont="1" applyFill="1" applyBorder="1" applyAlignment="1" applyProtection="1">
      <protection locked="0"/>
    </xf>
    <xf numFmtId="0" fontId="8" fillId="0" borderId="0" xfId="0" applyFont="1" applyBorder="1" applyAlignment="1">
      <alignment horizontal="left" indent="1"/>
    </xf>
    <xf numFmtId="42" fontId="9" fillId="3" borderId="24" xfId="0" applyNumberFormat="1" applyFont="1" applyFill="1" applyBorder="1" applyAlignment="1" applyProtection="1">
      <protection locked="0"/>
    </xf>
    <xf numFmtId="0" fontId="3" fillId="0" borderId="12" xfId="0" applyFont="1" applyBorder="1" applyAlignment="1">
      <alignment horizontal="left"/>
    </xf>
    <xf numFmtId="0" fontId="3" fillId="0" borderId="13" xfId="0" applyFont="1" applyBorder="1"/>
    <xf numFmtId="0" fontId="3" fillId="2" borderId="14" xfId="0" applyFont="1" applyFill="1" applyBorder="1"/>
    <xf numFmtId="0" fontId="3" fillId="0" borderId="15" xfId="0" applyFont="1" applyBorder="1"/>
    <xf numFmtId="0" fontId="3" fillId="2" borderId="15" xfId="0" applyFont="1" applyFill="1" applyBorder="1"/>
    <xf numFmtId="0" fontId="3" fillId="2" borderId="13" xfId="0" applyFont="1" applyFill="1" applyBorder="1"/>
    <xf numFmtId="0" fontId="3" fillId="0" borderId="14" xfId="0" applyFont="1" applyBorder="1"/>
    <xf numFmtId="0" fontId="3" fillId="0" borderId="25" xfId="0" quotePrefix="1" applyFont="1" applyBorder="1" applyAlignment="1">
      <alignment horizontal="center"/>
    </xf>
    <xf numFmtId="42" fontId="3" fillId="2" borderId="15" xfId="0" applyNumberFormat="1" applyFont="1" applyFill="1" applyBorder="1"/>
    <xf numFmtId="0" fontId="3" fillId="0" borderId="26" xfId="0" quotePrefix="1" applyFont="1" applyBorder="1" applyAlignment="1">
      <alignment horizontal="center"/>
    </xf>
    <xf numFmtId="42" fontId="3" fillId="2" borderId="27" xfId="0" applyNumberFormat="1" applyFont="1" applyFill="1" applyBorder="1"/>
    <xf numFmtId="0" fontId="3" fillId="0" borderId="0" xfId="0" applyFont="1" applyAlignment="1">
      <alignment horizontal="left" indent="1"/>
    </xf>
    <xf numFmtId="0" fontId="9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/>
    <xf numFmtId="0" fontId="11" fillId="0" borderId="0" xfId="0" applyFont="1" applyFill="1"/>
    <xf numFmtId="165" fontId="2" fillId="0" borderId="0" xfId="0" applyNumberFormat="1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2" fontId="3" fillId="0" borderId="0" xfId="0" applyNumberFormat="1" applyFont="1" applyFill="1"/>
    <xf numFmtId="17" fontId="12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/>
    <xf numFmtId="0" fontId="3" fillId="0" borderId="0" xfId="0" applyFont="1" applyFill="1" applyAlignment="1">
      <alignment horizontal="center"/>
    </xf>
    <xf numFmtId="0" fontId="15" fillId="0" borderId="0" xfId="0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2" fillId="4" borderId="28" xfId="0" applyNumberFormat="1" applyFont="1" applyFill="1" applyBorder="1" applyAlignment="1">
      <alignment horizontal="center"/>
    </xf>
    <xf numFmtId="167" fontId="2" fillId="0" borderId="0" xfId="0" applyNumberFormat="1" applyFont="1" applyFill="1" applyAlignment="1" applyProtection="1">
      <alignment horizontal="center"/>
      <protection locked="0"/>
    </xf>
    <xf numFmtId="167" fontId="16" fillId="0" borderId="0" xfId="0" applyNumberFormat="1" applyFont="1" applyFill="1" applyAlignment="1" applyProtection="1">
      <alignment horizontal="center"/>
      <protection locked="0"/>
    </xf>
    <xf numFmtId="168" fontId="2" fillId="0" borderId="0" xfId="0" applyNumberFormat="1" applyFont="1" applyFill="1" applyAlignment="1" applyProtection="1">
      <alignment horizontal="center"/>
      <protection locked="0"/>
    </xf>
    <xf numFmtId="168" fontId="9" fillId="0" borderId="0" xfId="0" applyNumberFormat="1" applyFont="1" applyFill="1" applyAlignment="1" applyProtection="1">
      <alignment horizontal="center"/>
      <protection locked="0"/>
    </xf>
    <xf numFmtId="17" fontId="2" fillId="4" borderId="28" xfId="0" quotePrefix="1" applyNumberFormat="1" applyFont="1" applyFill="1" applyBorder="1" applyAlignment="1">
      <alignment horizontal="center"/>
    </xf>
    <xf numFmtId="169" fontId="2" fillId="0" borderId="0" xfId="0" applyNumberFormat="1" applyFont="1" applyFill="1" applyAlignment="1" applyProtection="1">
      <alignment horizontal="center"/>
      <protection locked="0"/>
    </xf>
    <xf numFmtId="169" fontId="17" fillId="0" borderId="0" xfId="0" applyNumberFormat="1" applyFont="1" applyFill="1" applyAlignment="1" applyProtection="1">
      <alignment horizontal="center"/>
      <protection locked="0"/>
    </xf>
    <xf numFmtId="169" fontId="16" fillId="0" borderId="0" xfId="0" applyNumberFormat="1" applyFont="1" applyFill="1" applyAlignment="1" applyProtection="1">
      <alignment horizontal="center"/>
      <protection locked="0"/>
    </xf>
    <xf numFmtId="169" fontId="9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2" fillId="4" borderId="29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43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quotePrefix="1" applyNumberFormat="1" applyFont="1" applyFill="1" applyAlignment="1">
      <alignment horizontal="center" vertical="center" wrapText="1"/>
    </xf>
    <xf numFmtId="0" fontId="16" fillId="0" borderId="0" xfId="0" quotePrefix="1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>
      <alignment horizontal="center" vertical="center" wrapText="1"/>
    </xf>
    <xf numFmtId="0" fontId="3" fillId="4" borderId="29" xfId="0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3" fillId="4" borderId="29" xfId="0" applyFont="1" applyFill="1" applyBorder="1"/>
    <xf numFmtId="42" fontId="3" fillId="4" borderId="29" xfId="0" applyNumberFormat="1" applyFont="1" applyFill="1" applyBorder="1" applyAlignment="1" applyProtection="1">
      <protection locked="0"/>
    </xf>
    <xf numFmtId="42" fontId="9" fillId="0" borderId="0" xfId="0" applyNumberFormat="1" applyFont="1" applyFill="1" applyAlignment="1" applyProtection="1">
      <protection locked="0"/>
    </xf>
    <xf numFmtId="42" fontId="3" fillId="0" borderId="0" xfId="0" applyNumberFormat="1" applyFont="1" applyFill="1" applyAlignment="1" applyProtection="1">
      <protection locked="0"/>
    </xf>
    <xf numFmtId="41" fontId="3" fillId="4" borderId="29" xfId="0" applyNumberFormat="1" applyFont="1" applyFill="1" applyBorder="1" applyAlignment="1" applyProtection="1">
      <protection locked="0"/>
    </xf>
    <xf numFmtId="41" fontId="9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 applyProtection="1">
      <protection locked="0"/>
    </xf>
    <xf numFmtId="165" fontId="3" fillId="4" borderId="28" xfId="0" applyNumberFormat="1" applyFont="1" applyFill="1" applyBorder="1"/>
    <xf numFmtId="165" fontId="3" fillId="0" borderId="30" xfId="0" applyNumberFormat="1" applyFont="1" applyFill="1" applyBorder="1"/>
    <xf numFmtId="170" fontId="3" fillId="0" borderId="0" xfId="0" applyNumberFormat="1" applyFont="1" applyFill="1" applyAlignment="1"/>
    <xf numFmtId="170" fontId="3" fillId="0" borderId="0" xfId="0" applyNumberFormat="1" applyFont="1" applyFill="1" applyBorder="1"/>
    <xf numFmtId="0" fontId="3" fillId="0" borderId="0" xfId="0" applyNumberFormat="1" applyFont="1" applyFill="1" applyAlignment="1"/>
    <xf numFmtId="42" fontId="3" fillId="4" borderId="29" xfId="0" applyNumberFormat="1" applyFont="1" applyFill="1" applyBorder="1"/>
    <xf numFmtId="42" fontId="9" fillId="0" borderId="0" xfId="0" applyNumberFormat="1" applyFont="1" applyFill="1"/>
    <xf numFmtId="164" fontId="3" fillId="4" borderId="28" xfId="0" applyNumberFormat="1" applyFont="1" applyFill="1" applyBorder="1"/>
    <xf numFmtId="164" fontId="3" fillId="0" borderId="30" xfId="0" applyNumberFormat="1" applyFont="1" applyFill="1" applyBorder="1"/>
    <xf numFmtId="0" fontId="3" fillId="0" borderId="0" xfId="0" quotePrefix="1" applyNumberFormat="1" applyFont="1" applyFill="1" applyAlignment="1">
      <alignment horizontal="left"/>
    </xf>
    <xf numFmtId="43" fontId="3" fillId="0" borderId="0" xfId="0" applyNumberFormat="1" applyFont="1" applyFill="1"/>
    <xf numFmtId="165" fontId="3" fillId="0" borderId="0" xfId="0" applyNumberFormat="1" applyFont="1" applyFill="1"/>
    <xf numFmtId="165" fontId="9" fillId="0" borderId="0" xfId="0" applyNumberFormat="1" applyFont="1" applyFill="1"/>
    <xf numFmtId="165" fontId="3" fillId="0" borderId="0" xfId="0" applyNumberFormat="1" applyFont="1" applyFill="1" applyAlignment="1" applyProtection="1">
      <protection locked="0"/>
    </xf>
    <xf numFmtId="165" fontId="9" fillId="0" borderId="0" xfId="1" applyNumberFormat="1" applyFont="1" applyFill="1"/>
    <xf numFmtId="41" fontId="18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/>
    <xf numFmtId="41" fontId="9" fillId="0" borderId="0" xfId="0" applyNumberFormat="1" applyFont="1" applyFill="1"/>
    <xf numFmtId="165" fontId="9" fillId="0" borderId="0" xfId="0" applyNumberFormat="1" applyFont="1" applyFill="1" applyAlignment="1" applyProtection="1">
      <protection locked="0"/>
    </xf>
    <xf numFmtId="0" fontId="3" fillId="4" borderId="28" xfId="0" applyFont="1" applyFill="1" applyBorder="1"/>
    <xf numFmtId="0" fontId="3" fillId="0" borderId="30" xfId="0" applyFont="1" applyFill="1" applyBorder="1"/>
    <xf numFmtId="42" fontId="3" fillId="4" borderId="31" xfId="0" applyNumberFormat="1" applyFont="1" applyFill="1" applyBorder="1" applyAlignment="1" applyProtection="1">
      <protection locked="0"/>
    </xf>
    <xf numFmtId="42" fontId="3" fillId="0" borderId="32" xfId="0" applyNumberFormat="1" applyFont="1" applyFill="1" applyBorder="1" applyAlignment="1" applyProtection="1">
      <protection locked="0"/>
    </xf>
    <xf numFmtId="0" fontId="0" fillId="0" borderId="0" xfId="0" applyFont="1" applyFill="1"/>
    <xf numFmtId="42" fontId="0" fillId="4" borderId="33" xfId="0" applyNumberFormat="1" applyFont="1" applyFill="1" applyBorder="1"/>
    <xf numFmtId="42" fontId="0" fillId="0" borderId="0" xfId="0" applyNumberFormat="1" applyFont="1" applyFill="1"/>
    <xf numFmtId="42" fontId="7" fillId="0" borderId="0" xfId="0" applyNumberFormat="1" applyFont="1" applyFill="1"/>
    <xf numFmtId="44" fontId="3" fillId="0" borderId="0" xfId="0" applyNumberFormat="1" applyFont="1" applyFill="1"/>
    <xf numFmtId="10" fontId="3" fillId="4" borderId="29" xfId="0" applyNumberFormat="1" applyFont="1" applyFill="1" applyBorder="1" applyAlignment="1" applyProtection="1">
      <protection locked="0"/>
    </xf>
    <xf numFmtId="9" fontId="3" fillId="0" borderId="0" xfId="0" applyNumberFormat="1" applyFont="1" applyFill="1" applyAlignment="1" applyProtection="1">
      <protection locked="0"/>
    </xf>
    <xf numFmtId="171" fontId="3" fillId="0" borderId="0" xfId="0" applyNumberFormat="1" applyFont="1" applyFill="1" applyAlignment="1" applyProtection="1">
      <alignment horizontal="left"/>
    </xf>
    <xf numFmtId="43" fontId="9" fillId="0" borderId="0" xfId="0" applyNumberFormat="1" applyFont="1" applyFill="1"/>
    <xf numFmtId="170" fontId="3" fillId="4" borderId="29" xfId="0" applyNumberFormat="1" applyFont="1" applyFill="1" applyBorder="1" applyAlignment="1" applyProtection="1">
      <protection locked="0"/>
    </xf>
    <xf numFmtId="172" fontId="3" fillId="4" borderId="29" xfId="0" applyNumberFormat="1" applyFont="1" applyFill="1" applyBorder="1" applyAlignment="1" applyProtection="1">
      <protection locked="0"/>
    </xf>
    <xf numFmtId="42" fontId="3" fillId="4" borderId="34" xfId="0" applyNumberFormat="1" applyFont="1" applyFill="1" applyBorder="1"/>
    <xf numFmtId="42" fontId="3" fillId="0" borderId="35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3" fillId="0" borderId="0" xfId="0" applyNumberFormat="1" applyFont="1" applyFill="1" applyBorder="1" applyAlignment="1"/>
    <xf numFmtId="41" fontId="3" fillId="0" borderId="0" xfId="0" applyNumberFormat="1" applyFont="1" applyFill="1" applyBorder="1"/>
    <xf numFmtId="0" fontId="3" fillId="0" borderId="0" xfId="0" applyFont="1" applyFill="1" applyBorder="1"/>
    <xf numFmtId="41" fontId="3" fillId="0" borderId="0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/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Continuous"/>
    </xf>
  </cellXfs>
  <cellStyles count="2">
    <cellStyle name="Comma" xfId="1" builtinId="3"/>
    <cellStyle name="Normal" xfId="0" builtinId="0"/>
  </cellStyles>
  <dxfs count="146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J:\GrpRevnu\PUBLIC\%23%202022%20GRC\Settlement\220066-67-PSE-WP-REVREQ-COS-22GRC-Settlement-08-2022(C)\NEW-PSE-WP-SEF-4E-ELECTRIC-REV-REQ-MODEL-22GRC-01-2022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Subject to Refund"/>
      <sheetName val="Summary"/>
      <sheetName val="Detailed Summary"/>
      <sheetName val="Common Adj"/>
      <sheetName val="Electric Adj"/>
      <sheetName val="Settlement O&amp;M Changes"/>
      <sheetName val="Rev Exp change"/>
      <sheetName val="DEC13"/>
      <sheetName val="BDJ Exh Summary"/>
      <sheetName val="SEF-13 p 1 Elect wp"/>
      <sheetName val="SEF-13 p 2 Elect wp"/>
      <sheetName val="Adj List"/>
      <sheetName val="Final Rate Years"/>
      <sheetName val="Named Ranges E"/>
      <sheetName val="Proofs=&gt;"/>
      <sheetName val="TBPI, ETR, Rev"/>
      <sheetName val="557 &amp; 555"/>
      <sheetName val="Prod O&amp;M"/>
      <sheetName val="Schedule 141A 2023"/>
      <sheetName val="Schedule 141A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B2" t="str">
            <v>PUGET SOUND ENERGY - ELECTRIC</v>
          </cell>
        </row>
        <row r="3">
          <cell r="B3" t="str">
            <v>12 MONTHS ENDED JUNE 30, 2021</v>
          </cell>
        </row>
        <row r="7">
          <cell r="B7" t="str">
            <v>2022 GENERAL RATE CASE</v>
          </cell>
        </row>
        <row r="10">
          <cell r="B10">
            <v>0.21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4"/>
  <sheetViews>
    <sheetView zoomScale="85" zoomScaleNormal="85" workbookViewId="0">
      <pane xSplit="2" ySplit="12" topLeftCell="C49" activePane="bottomRight" state="frozen"/>
      <selection activeCell="K86" sqref="K86"/>
      <selection pane="topRight" activeCell="K86" sqref="K86"/>
      <selection pane="bottomLeft" activeCell="K86" sqref="K86"/>
      <selection pane="bottomRight" activeCell="L2" sqref="L2"/>
    </sheetView>
  </sheetViews>
  <sheetFormatPr defaultColWidth="9.26953125" defaultRowHeight="13" outlineLevelRow="1" outlineLevelCol="1" x14ac:dyDescent="0.3"/>
  <cols>
    <col min="1" max="1" width="4.7265625" style="2" bestFit="1" customWidth="1"/>
    <col min="2" max="2" width="42" style="2" customWidth="1"/>
    <col min="3" max="3" width="18.453125" style="2" customWidth="1"/>
    <col min="4" max="4" width="15" style="2" customWidth="1"/>
    <col min="5" max="5" width="17.54296875" style="2" customWidth="1"/>
    <col min="6" max="6" width="15.453125" style="2" customWidth="1"/>
    <col min="7" max="7" width="16.453125" style="2" customWidth="1"/>
    <col min="8" max="8" width="15.26953125" style="2" customWidth="1"/>
    <col min="9" max="9" width="16.26953125" style="2" customWidth="1"/>
    <col min="10" max="10" width="16.54296875" style="2" customWidth="1"/>
    <col min="11" max="11" width="16.453125" style="2" customWidth="1"/>
    <col min="12" max="12" width="15.26953125" style="2" customWidth="1"/>
    <col min="13" max="13" width="17" style="2" customWidth="1"/>
    <col min="14" max="14" width="16.26953125" style="2" hidden="1" customWidth="1" outlineLevel="1"/>
    <col min="15" max="15" width="17" style="2" hidden="1" customWidth="1" outlineLevel="1"/>
    <col min="16" max="16" width="9.26953125" style="2" collapsed="1"/>
    <col min="17" max="17" width="14.453125" style="2" bestFit="1" customWidth="1"/>
    <col min="18" max="16384" width="9.26953125" style="2"/>
  </cols>
  <sheetData>
    <row r="1" spans="1:15" ht="14" x14ac:dyDescent="0.3">
      <c r="A1" s="1" t="s">
        <v>0</v>
      </c>
      <c r="L1" s="3" t="s">
        <v>458</v>
      </c>
      <c r="M1" s="4"/>
    </row>
    <row r="2" spans="1:15" x14ac:dyDescent="0.3">
      <c r="A2" s="1" t="s">
        <v>1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x14ac:dyDescent="0.3">
      <c r="A5" s="1" t="s">
        <v>4</v>
      </c>
      <c r="K5" s="5"/>
    </row>
    <row r="6" spans="1:15" x14ac:dyDescent="0.3">
      <c r="A6" s="1"/>
      <c r="C6" s="6"/>
      <c r="D6" s="6"/>
      <c r="E6" s="6"/>
      <c r="F6" s="6"/>
      <c r="G6" s="6"/>
      <c r="H6" s="6"/>
      <c r="I6" s="6"/>
      <c r="J6" s="6"/>
      <c r="K6" s="7"/>
      <c r="L6" s="6"/>
      <c r="M6" s="6"/>
      <c r="N6" s="6"/>
      <c r="O6" s="6"/>
    </row>
    <row r="7" spans="1:15" x14ac:dyDescent="0.3">
      <c r="A7" s="1"/>
      <c r="C7" s="6" t="s">
        <v>5</v>
      </c>
      <c r="D7" s="6" t="s">
        <v>6</v>
      </c>
      <c r="E7" s="6" t="s">
        <v>6</v>
      </c>
      <c r="F7" s="6" t="s">
        <v>7</v>
      </c>
      <c r="G7" s="6" t="s">
        <v>7</v>
      </c>
      <c r="H7" s="6" t="s">
        <v>8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</row>
    <row r="8" spans="1:15" x14ac:dyDescent="0.3">
      <c r="A8" s="8"/>
      <c r="B8" s="9"/>
      <c r="C8" s="10"/>
      <c r="D8" s="11"/>
      <c r="E8" s="11"/>
      <c r="F8" s="11"/>
      <c r="G8" s="12"/>
      <c r="H8" s="10"/>
      <c r="I8" s="11"/>
      <c r="J8" s="11"/>
      <c r="K8" s="11"/>
      <c r="L8" s="11"/>
      <c r="M8" s="11"/>
      <c r="N8" s="11"/>
      <c r="O8" s="12"/>
    </row>
    <row r="9" spans="1:15" x14ac:dyDescent="0.3">
      <c r="A9" s="13"/>
      <c r="B9" s="14"/>
      <c r="C9" s="15"/>
      <c r="D9" s="16"/>
      <c r="E9" s="17"/>
      <c r="F9" s="18"/>
      <c r="G9" s="19" t="s">
        <v>15</v>
      </c>
      <c r="H9" s="20">
        <v>2022</v>
      </c>
      <c r="I9" s="21" t="s">
        <v>16</v>
      </c>
      <c r="J9" s="22">
        <v>2023</v>
      </c>
      <c r="K9" s="21" t="s">
        <v>16</v>
      </c>
      <c r="L9" s="22">
        <v>2024</v>
      </c>
      <c r="M9" s="21" t="s">
        <v>16</v>
      </c>
      <c r="N9" s="22">
        <v>2025</v>
      </c>
      <c r="O9" s="23" t="s">
        <v>16</v>
      </c>
    </row>
    <row r="10" spans="1:15" x14ac:dyDescent="0.3">
      <c r="A10" s="24"/>
      <c r="B10" s="25"/>
      <c r="C10" s="26" t="s">
        <v>17</v>
      </c>
      <c r="D10" s="27"/>
      <c r="E10" s="28" t="s">
        <v>18</v>
      </c>
      <c r="F10" s="29" t="s">
        <v>19</v>
      </c>
      <c r="G10" s="23" t="s">
        <v>16</v>
      </c>
      <c r="H10" s="30" t="s">
        <v>20</v>
      </c>
      <c r="I10" s="28" t="s">
        <v>21</v>
      </c>
      <c r="J10" s="29" t="s">
        <v>22</v>
      </c>
      <c r="K10" s="28" t="s">
        <v>21</v>
      </c>
      <c r="L10" s="29" t="s">
        <v>23</v>
      </c>
      <c r="M10" s="28" t="s">
        <v>21</v>
      </c>
      <c r="N10" s="29" t="s">
        <v>24</v>
      </c>
      <c r="O10" s="23" t="s">
        <v>21</v>
      </c>
    </row>
    <row r="11" spans="1:15" x14ac:dyDescent="0.3">
      <c r="A11" s="24"/>
      <c r="B11" s="25"/>
      <c r="C11" s="26" t="s">
        <v>25</v>
      </c>
      <c r="D11" s="29" t="s">
        <v>26</v>
      </c>
      <c r="E11" s="28" t="s">
        <v>27</v>
      </c>
      <c r="F11" s="29" t="s">
        <v>28</v>
      </c>
      <c r="G11" s="23" t="s">
        <v>27</v>
      </c>
      <c r="H11" s="30" t="s">
        <v>29</v>
      </c>
      <c r="I11" s="28" t="s">
        <v>30</v>
      </c>
      <c r="J11" s="29" t="s">
        <v>29</v>
      </c>
      <c r="K11" s="28" t="s">
        <v>31</v>
      </c>
      <c r="L11" s="29" t="s">
        <v>29</v>
      </c>
      <c r="M11" s="28" t="s">
        <v>31</v>
      </c>
      <c r="N11" s="29" t="s">
        <v>29</v>
      </c>
      <c r="O11" s="23" t="s">
        <v>31</v>
      </c>
    </row>
    <row r="12" spans="1:15" x14ac:dyDescent="0.3">
      <c r="A12" s="31" t="s">
        <v>32</v>
      </c>
      <c r="B12" s="32" t="s">
        <v>33</v>
      </c>
      <c r="C12" s="33" t="s">
        <v>34</v>
      </c>
      <c r="D12" s="34" t="s">
        <v>35</v>
      </c>
      <c r="E12" s="35" t="s">
        <v>36</v>
      </c>
      <c r="F12" s="34" t="s">
        <v>35</v>
      </c>
      <c r="G12" s="36" t="s">
        <v>36</v>
      </c>
      <c r="H12" s="37" t="s">
        <v>35</v>
      </c>
      <c r="I12" s="35" t="s">
        <v>22</v>
      </c>
      <c r="J12" s="34" t="s">
        <v>35</v>
      </c>
      <c r="K12" s="35" t="s">
        <v>22</v>
      </c>
      <c r="L12" s="34" t="s">
        <v>35</v>
      </c>
      <c r="M12" s="35" t="s">
        <v>23</v>
      </c>
      <c r="N12" s="34" t="s">
        <v>35</v>
      </c>
      <c r="O12" s="36" t="s">
        <v>24</v>
      </c>
    </row>
    <row r="13" spans="1:15" x14ac:dyDescent="0.3">
      <c r="A13" s="38"/>
      <c r="B13" s="39"/>
      <c r="C13" s="40" t="s">
        <v>116</v>
      </c>
      <c r="D13" s="41" t="s">
        <v>117</v>
      </c>
      <c r="E13" s="42" t="s">
        <v>118</v>
      </c>
      <c r="F13" s="41" t="s">
        <v>108</v>
      </c>
      <c r="G13" s="43" t="s">
        <v>119</v>
      </c>
      <c r="H13" s="44" t="s">
        <v>120</v>
      </c>
      <c r="I13" s="42" t="s">
        <v>121</v>
      </c>
      <c r="J13" s="41" t="s">
        <v>122</v>
      </c>
      <c r="K13" s="42" t="s">
        <v>123</v>
      </c>
      <c r="L13" s="41" t="s">
        <v>124</v>
      </c>
      <c r="M13" s="42" t="s">
        <v>125</v>
      </c>
      <c r="N13" s="41" t="s">
        <v>126</v>
      </c>
      <c r="O13" s="43" t="s">
        <v>127</v>
      </c>
    </row>
    <row r="14" spans="1:15" x14ac:dyDescent="0.3">
      <c r="A14" s="45">
        <f>ROW()</f>
        <v>14</v>
      </c>
      <c r="B14" s="14" t="s">
        <v>37</v>
      </c>
      <c r="C14" s="46"/>
      <c r="D14" s="47"/>
      <c r="E14" s="48"/>
      <c r="F14" s="47"/>
      <c r="G14" s="49"/>
      <c r="H14" s="50"/>
      <c r="I14" s="48"/>
      <c r="J14" s="47"/>
      <c r="K14" s="48"/>
      <c r="L14" s="47"/>
      <c r="M14" s="48"/>
      <c r="N14" s="47"/>
      <c r="O14" s="49"/>
    </row>
    <row r="15" spans="1:15" x14ac:dyDescent="0.3">
      <c r="A15" s="45">
        <f>ROW()</f>
        <v>15</v>
      </c>
      <c r="B15" s="14" t="s">
        <v>38</v>
      </c>
      <c r="C15" s="51">
        <f>'Detailed Summary'!C13</f>
        <v>2245635654.9000001</v>
      </c>
      <c r="D15" s="52">
        <f>'Detailed Summary'!AQ13</f>
        <v>-135083552.11436671</v>
      </c>
      <c r="E15" s="53">
        <f>SUM(C15:D15)</f>
        <v>2110552102.7856333</v>
      </c>
      <c r="F15" s="52">
        <f>'Detailed Summary'!CM13</f>
        <v>3562400.2800000017</v>
      </c>
      <c r="G15" s="54">
        <f>SUM(E15:F15)</f>
        <v>2114114503.0656333</v>
      </c>
      <c r="H15" s="55">
        <f>'Detailed Summary'!EI13</f>
        <v>-47833587.875244617</v>
      </c>
      <c r="I15" s="53">
        <f>SUM(G15:H15)</f>
        <v>2066280915.1903887</v>
      </c>
      <c r="J15" s="56">
        <f>'Detailed Summary'!GE13</f>
        <v>23244232.499462605</v>
      </c>
      <c r="K15" s="53">
        <f>SUM(I15:J15)</f>
        <v>2089525147.6898513</v>
      </c>
      <c r="L15" s="56">
        <f>'Detailed Summary'!IA13</f>
        <v>19228500.052531958</v>
      </c>
      <c r="M15" s="53">
        <f>SUM(K15:L15)</f>
        <v>2108753647.7423832</v>
      </c>
      <c r="N15" s="56"/>
      <c r="O15" s="57"/>
    </row>
    <row r="16" spans="1:15" x14ac:dyDescent="0.3">
      <c r="A16" s="45">
        <f>ROW()</f>
        <v>16</v>
      </c>
      <c r="B16" s="14" t="s">
        <v>39</v>
      </c>
      <c r="C16" s="58">
        <f>'Detailed Summary'!C14</f>
        <v>351600.44</v>
      </c>
      <c r="D16" s="59">
        <f>'Detailed Summary'!AQ14</f>
        <v>-6057.380000000001</v>
      </c>
      <c r="E16" s="60">
        <f>SUM(C16:D16)</f>
        <v>345543.06</v>
      </c>
      <c r="F16" s="59">
        <f>'Detailed Summary'!CM14</f>
        <v>0</v>
      </c>
      <c r="G16" s="61">
        <f>SUM(E16:F16)</f>
        <v>345543.06</v>
      </c>
      <c r="H16" s="62">
        <f>'Detailed Summary'!EI14</f>
        <v>0</v>
      </c>
      <c r="I16" s="60">
        <f t="shared" ref="I16:M18" si="0">SUM(G16:H16)</f>
        <v>345543.06</v>
      </c>
      <c r="J16" s="59">
        <f>'Detailed Summary'!GE14</f>
        <v>0</v>
      </c>
      <c r="K16" s="60">
        <f t="shared" si="0"/>
        <v>345543.06</v>
      </c>
      <c r="L16" s="59">
        <f>'Detailed Summary'!IA14</f>
        <v>0</v>
      </c>
      <c r="M16" s="60">
        <f t="shared" si="0"/>
        <v>345543.06</v>
      </c>
      <c r="N16" s="59"/>
      <c r="O16" s="63"/>
    </row>
    <row r="17" spans="1:15" x14ac:dyDescent="0.3">
      <c r="A17" s="45">
        <f>ROW()</f>
        <v>17</v>
      </c>
      <c r="B17" s="14" t="s">
        <v>40</v>
      </c>
      <c r="C17" s="58">
        <f>'Detailed Summary'!C15</f>
        <v>175259903.59</v>
      </c>
      <c r="D17" s="59">
        <f>'Detailed Summary'!AQ15</f>
        <v>0</v>
      </c>
      <c r="E17" s="60">
        <f>SUM(C17:D17)</f>
        <v>175259903.59</v>
      </c>
      <c r="F17" s="59">
        <f>'Detailed Summary'!CM15</f>
        <v>0</v>
      </c>
      <c r="G17" s="61">
        <f>SUM(E17:F17)</f>
        <v>175259903.59</v>
      </c>
      <c r="H17" s="62">
        <f>'Detailed Summary'!EI15</f>
        <v>0</v>
      </c>
      <c r="I17" s="60">
        <f t="shared" si="0"/>
        <v>175259903.59</v>
      </c>
      <c r="J17" s="59">
        <f>'Detailed Summary'!GE15</f>
        <v>-46724701.670000017</v>
      </c>
      <c r="K17" s="60">
        <f t="shared" si="0"/>
        <v>128535201.91999999</v>
      </c>
      <c r="L17" s="59">
        <f>'Detailed Summary'!IA15</f>
        <v>7133168.3280000091</v>
      </c>
      <c r="M17" s="60">
        <f t="shared" si="0"/>
        <v>135668370.248</v>
      </c>
      <c r="N17" s="59"/>
      <c r="O17" s="63"/>
    </row>
    <row r="18" spans="1:15" x14ac:dyDescent="0.3">
      <c r="A18" s="45">
        <f>ROW()</f>
        <v>18</v>
      </c>
      <c r="B18" s="14" t="s">
        <v>41</v>
      </c>
      <c r="C18" s="58">
        <f>'Detailed Summary'!C16</f>
        <v>98941870.86999999</v>
      </c>
      <c r="D18" s="59">
        <f>'Detailed Summary'!AQ16</f>
        <v>-6354688.1422513165</v>
      </c>
      <c r="E18" s="60">
        <f>SUM(C18:D18)</f>
        <v>92587182.727748677</v>
      </c>
      <c r="F18" s="59">
        <f>'Detailed Summary'!CM16</f>
        <v>-17731275.710000001</v>
      </c>
      <c r="G18" s="61">
        <f>SUM(E18:F18)</f>
        <v>74855907.017748684</v>
      </c>
      <c r="H18" s="62">
        <f>'Detailed Summary'!EI16</f>
        <v>655535</v>
      </c>
      <c r="I18" s="60">
        <f t="shared" si="0"/>
        <v>75511442.017748684</v>
      </c>
      <c r="J18" s="59">
        <f>'Detailed Summary'!GE16</f>
        <v>17941114.81151041</v>
      </c>
      <c r="K18" s="60">
        <f t="shared" si="0"/>
        <v>93452556.829259098</v>
      </c>
      <c r="L18" s="59">
        <f>'Detailed Summary'!IA16</f>
        <v>-14186495.815485813</v>
      </c>
      <c r="M18" s="60">
        <f t="shared" si="0"/>
        <v>79266061.013773292</v>
      </c>
      <c r="N18" s="59"/>
      <c r="O18" s="63"/>
    </row>
    <row r="19" spans="1:15" x14ac:dyDescent="0.3">
      <c r="A19" s="45">
        <f>ROW()</f>
        <v>19</v>
      </c>
      <c r="B19" s="64" t="s">
        <v>42</v>
      </c>
      <c r="C19" s="65">
        <f t="shared" ref="C19:M19" si="1">SUM(C15:C18)</f>
        <v>2520189029.8000002</v>
      </c>
      <c r="D19" s="66">
        <f t="shared" si="1"/>
        <v>-141444297.63661802</v>
      </c>
      <c r="E19" s="67">
        <f t="shared" si="1"/>
        <v>2378744732.1633821</v>
      </c>
      <c r="F19" s="66">
        <f t="shared" si="1"/>
        <v>-14168875.43</v>
      </c>
      <c r="G19" s="68">
        <f t="shared" si="1"/>
        <v>2364575856.7333822</v>
      </c>
      <c r="H19" s="69">
        <f t="shared" si="1"/>
        <v>-47178052.875244617</v>
      </c>
      <c r="I19" s="67">
        <f t="shared" si="1"/>
        <v>2317397803.8581376</v>
      </c>
      <c r="J19" s="66">
        <f t="shared" si="1"/>
        <v>-5539354.359027002</v>
      </c>
      <c r="K19" s="67">
        <f t="shared" si="1"/>
        <v>2311858449.4991102</v>
      </c>
      <c r="L19" s="66">
        <f t="shared" si="1"/>
        <v>12175172.565046154</v>
      </c>
      <c r="M19" s="67">
        <f t="shared" si="1"/>
        <v>2324033622.0641565</v>
      </c>
      <c r="N19" s="66"/>
      <c r="O19" s="68"/>
    </row>
    <row r="20" spans="1:15" x14ac:dyDescent="0.3">
      <c r="A20" s="45">
        <f>ROW()</f>
        <v>20</v>
      </c>
      <c r="B20" s="64"/>
      <c r="C20" s="46"/>
      <c r="D20" s="47"/>
      <c r="E20" s="48"/>
      <c r="F20" s="47"/>
      <c r="G20" s="49"/>
      <c r="H20" s="50"/>
      <c r="I20" s="48"/>
      <c r="J20" s="47"/>
      <c r="K20" s="48"/>
      <c r="L20" s="47"/>
      <c r="M20" s="48"/>
      <c r="N20" s="47"/>
      <c r="O20" s="49"/>
    </row>
    <row r="21" spans="1:15" x14ac:dyDescent="0.3">
      <c r="A21" s="45">
        <f>ROW()</f>
        <v>21</v>
      </c>
      <c r="B21" s="64" t="s">
        <v>43</v>
      </c>
      <c r="C21" s="46"/>
      <c r="D21" s="47"/>
      <c r="E21" s="48"/>
      <c r="F21" s="47"/>
      <c r="G21" s="49"/>
      <c r="H21" s="50"/>
      <c r="I21" s="48"/>
      <c r="J21" s="47"/>
      <c r="K21" s="48"/>
      <c r="L21" s="47"/>
      <c r="M21" s="48"/>
      <c r="N21" s="47"/>
      <c r="O21" s="49"/>
    </row>
    <row r="22" spans="1:15" x14ac:dyDescent="0.3">
      <c r="A22" s="45">
        <f>ROW()</f>
        <v>22</v>
      </c>
      <c r="B22" s="64"/>
      <c r="C22" s="46"/>
      <c r="D22" s="47"/>
      <c r="E22" s="48"/>
      <c r="F22" s="47"/>
      <c r="G22" s="49"/>
      <c r="H22" s="50"/>
      <c r="I22" s="48"/>
      <c r="J22" s="47"/>
      <c r="K22" s="48"/>
      <c r="L22" s="47"/>
      <c r="M22" s="48"/>
      <c r="N22" s="47"/>
      <c r="O22" s="49"/>
    </row>
    <row r="23" spans="1:15" x14ac:dyDescent="0.3">
      <c r="A23" s="45">
        <f>ROW()</f>
        <v>23</v>
      </c>
      <c r="B23" s="64" t="s">
        <v>44</v>
      </c>
      <c r="C23" s="46"/>
      <c r="D23" s="47"/>
      <c r="E23" s="48"/>
      <c r="F23" s="47"/>
      <c r="G23" s="49"/>
      <c r="H23" s="50"/>
      <c r="I23" s="48"/>
      <c r="J23" s="47"/>
      <c r="K23" s="48"/>
      <c r="L23" s="47"/>
      <c r="M23" s="48"/>
      <c r="N23" s="47"/>
      <c r="O23" s="49"/>
    </row>
    <row r="24" spans="1:15" x14ac:dyDescent="0.3">
      <c r="A24" s="45">
        <f>ROW()</f>
        <v>24</v>
      </c>
      <c r="B24" s="64" t="s">
        <v>45</v>
      </c>
      <c r="C24" s="58">
        <f>'Detailed Summary'!C22</f>
        <v>219374443.53999999</v>
      </c>
      <c r="D24" s="59">
        <f>'Detailed Summary'!AQ22</f>
        <v>0</v>
      </c>
      <c r="E24" s="60">
        <f>SUM(C24:D24)</f>
        <v>219374443.53999999</v>
      </c>
      <c r="F24" s="59">
        <f>'Detailed Summary'!CM22</f>
        <v>0</v>
      </c>
      <c r="G24" s="61">
        <f>SUM(E24:F24)</f>
        <v>219374443.53999999</v>
      </c>
      <c r="H24" s="62">
        <f>'Detailed Summary'!EI22</f>
        <v>0</v>
      </c>
      <c r="I24" s="60">
        <f>SUM(G24:H24)</f>
        <v>219374443.53999999</v>
      </c>
      <c r="J24" s="59">
        <f>'Detailed Summary'!GE22</f>
        <v>35186184.548211023</v>
      </c>
      <c r="K24" s="60">
        <f>SUM(I24:J24)</f>
        <v>254560628.088211</v>
      </c>
      <c r="L24" s="59">
        <f>'Detailed Summary'!IA22</f>
        <v>-2917288.290621087</v>
      </c>
      <c r="M24" s="60">
        <f>SUM(K24:L24)</f>
        <v>251643339.7975899</v>
      </c>
      <c r="N24" s="59"/>
      <c r="O24" s="61"/>
    </row>
    <row r="25" spans="1:15" x14ac:dyDescent="0.3">
      <c r="A25" s="45">
        <f>ROW()</f>
        <v>25</v>
      </c>
      <c r="B25" s="64" t="s">
        <v>46</v>
      </c>
      <c r="C25" s="58">
        <f>'Detailed Summary'!C23</f>
        <v>631436038.51999998</v>
      </c>
      <c r="D25" s="59">
        <f>'Detailed Summary'!AQ23</f>
        <v>-19568170.180921074</v>
      </c>
      <c r="E25" s="60">
        <f>SUM(C25:D25)</f>
        <v>611867868.3390789</v>
      </c>
      <c r="F25" s="59">
        <f>'Detailed Summary'!CM23</f>
        <v>-108036.24538709794</v>
      </c>
      <c r="G25" s="61">
        <f>SUM(E25:F25)</f>
        <v>611759832.09369183</v>
      </c>
      <c r="H25" s="62">
        <f>'Detailed Summary'!EI23</f>
        <v>21468.193445260811</v>
      </c>
      <c r="I25" s="60">
        <f t="shared" ref="I25:M27" si="2">SUM(G25:H25)</f>
        <v>611781300.28713703</v>
      </c>
      <c r="J25" s="59">
        <f>'Detailed Summary'!GE23</f>
        <v>69880681.6454276</v>
      </c>
      <c r="K25" s="60">
        <f t="shared" si="2"/>
        <v>681661981.93256462</v>
      </c>
      <c r="L25" s="59">
        <f>'Detailed Summary'!IA23</f>
        <v>6735637.6856780965</v>
      </c>
      <c r="M25" s="60">
        <f t="shared" si="2"/>
        <v>688397619.61824274</v>
      </c>
      <c r="N25" s="59"/>
      <c r="O25" s="61"/>
    </row>
    <row r="26" spans="1:15" x14ac:dyDescent="0.3">
      <c r="A26" s="45">
        <f>ROW()</f>
        <v>26</v>
      </c>
      <c r="B26" s="64" t="s">
        <v>47</v>
      </c>
      <c r="C26" s="58">
        <f>'Detailed Summary'!C24</f>
        <v>123773668.73999999</v>
      </c>
      <c r="D26" s="59">
        <f>'Detailed Summary'!AQ24</f>
        <v>0</v>
      </c>
      <c r="E26" s="60">
        <f>SUM(C26:D26)</f>
        <v>123773668.73999999</v>
      </c>
      <c r="F26" s="59">
        <f>'Detailed Summary'!CM24</f>
        <v>0</v>
      </c>
      <c r="G26" s="61">
        <f>SUM(E26:F26)</f>
        <v>123773668.73999999</v>
      </c>
      <c r="H26" s="62">
        <f>'Detailed Summary'!EI24</f>
        <v>0</v>
      </c>
      <c r="I26" s="60">
        <f t="shared" si="2"/>
        <v>123773668.73999999</v>
      </c>
      <c r="J26" s="59">
        <f>'Detailed Summary'!GE24</f>
        <v>12088531.512388662</v>
      </c>
      <c r="K26" s="60">
        <f t="shared" si="2"/>
        <v>135862200.25238866</v>
      </c>
      <c r="L26" s="59">
        <f>'Detailed Summary'!IA24</f>
        <v>4907659.3330300152</v>
      </c>
      <c r="M26" s="60">
        <f t="shared" si="2"/>
        <v>140769859.58541867</v>
      </c>
      <c r="N26" s="59"/>
      <c r="O26" s="61"/>
    </row>
    <row r="27" spans="1:15" x14ac:dyDescent="0.3">
      <c r="A27" s="45">
        <f>ROW()</f>
        <v>27</v>
      </c>
      <c r="B27" s="64" t="s">
        <v>48</v>
      </c>
      <c r="C27" s="58">
        <f>'Detailed Summary'!C25</f>
        <v>-82886110.760000005</v>
      </c>
      <c r="D27" s="59">
        <f>'Detailed Summary'!AQ25</f>
        <v>82886110.760000005</v>
      </c>
      <c r="E27" s="60">
        <f>SUM(C27:D27)</f>
        <v>0</v>
      </c>
      <c r="F27" s="59">
        <f>'Detailed Summary'!CM25</f>
        <v>0</v>
      </c>
      <c r="G27" s="61">
        <f>SUM(E27:F27)</f>
        <v>0</v>
      </c>
      <c r="H27" s="62">
        <f>'Detailed Summary'!EI25</f>
        <v>0</v>
      </c>
      <c r="I27" s="60">
        <f t="shared" si="2"/>
        <v>0</v>
      </c>
      <c r="J27" s="59">
        <f>'Detailed Summary'!GE25</f>
        <v>0</v>
      </c>
      <c r="K27" s="60">
        <f t="shared" si="2"/>
        <v>0</v>
      </c>
      <c r="L27" s="59">
        <f>'Detailed Summary'!IA25</f>
        <v>0</v>
      </c>
      <c r="M27" s="60">
        <f t="shared" si="2"/>
        <v>0</v>
      </c>
      <c r="N27" s="59"/>
      <c r="O27" s="61"/>
    </row>
    <row r="28" spans="1:15" x14ac:dyDescent="0.3">
      <c r="A28" s="45">
        <f>ROW()</f>
        <v>28</v>
      </c>
      <c r="B28" s="64" t="s">
        <v>49</v>
      </c>
      <c r="C28" s="70">
        <f t="shared" ref="C28:M28" si="3">SUM(C24:C27)</f>
        <v>891698040.03999996</v>
      </c>
      <c r="D28" s="71">
        <f t="shared" si="3"/>
        <v>63317940.579078928</v>
      </c>
      <c r="E28" s="72">
        <f t="shared" si="3"/>
        <v>955015980.61907887</v>
      </c>
      <c r="F28" s="71">
        <f t="shared" si="3"/>
        <v>-108036.24538709794</v>
      </c>
      <c r="G28" s="73">
        <f t="shared" si="3"/>
        <v>954907944.3736918</v>
      </c>
      <c r="H28" s="74">
        <f t="shared" si="3"/>
        <v>21468.193445260811</v>
      </c>
      <c r="I28" s="75">
        <f t="shared" si="3"/>
        <v>954929412.567137</v>
      </c>
      <c r="J28" s="76">
        <f t="shared" si="3"/>
        <v>117155397.70602728</v>
      </c>
      <c r="K28" s="75">
        <f t="shared" si="3"/>
        <v>1072084810.2731643</v>
      </c>
      <c r="L28" s="76">
        <f t="shared" si="3"/>
        <v>8726008.7280870248</v>
      </c>
      <c r="M28" s="75">
        <f t="shared" si="3"/>
        <v>1080810819.0012512</v>
      </c>
      <c r="N28" s="76"/>
      <c r="O28" s="77"/>
    </row>
    <row r="29" spans="1:15" x14ac:dyDescent="0.3">
      <c r="A29" s="45">
        <f>ROW()</f>
        <v>29</v>
      </c>
      <c r="B29" s="64"/>
      <c r="C29" s="58"/>
      <c r="D29" s="78"/>
      <c r="E29" s="79"/>
      <c r="F29" s="78"/>
      <c r="G29" s="80"/>
      <c r="H29" s="81"/>
      <c r="I29" s="82"/>
      <c r="J29" s="83"/>
      <c r="K29" s="82"/>
      <c r="L29" s="83"/>
      <c r="M29" s="82"/>
      <c r="N29" s="83"/>
      <c r="O29" s="84"/>
    </row>
    <row r="30" spans="1:15" x14ac:dyDescent="0.3">
      <c r="A30" s="45">
        <f>ROW()</f>
        <v>30</v>
      </c>
      <c r="B30" s="64" t="s">
        <v>50</v>
      </c>
      <c r="C30" s="58">
        <f>'Detailed Summary'!C28</f>
        <v>108522830.96000001</v>
      </c>
      <c r="D30" s="78">
        <f>'Detailed Summary'!AQ28</f>
        <v>1286352.8956642693</v>
      </c>
      <c r="E30" s="79">
        <f>SUM(C30:D30)</f>
        <v>109809183.85566428</v>
      </c>
      <c r="F30" s="78">
        <f>'Detailed Summary'!CM28</f>
        <v>-30871057.291817103</v>
      </c>
      <c r="G30" s="80">
        <f>SUM(E30:F30)</f>
        <v>78938126.563847184</v>
      </c>
      <c r="H30" s="81">
        <f>'Detailed Summary'!EI28</f>
        <v>64695.320261250716</v>
      </c>
      <c r="I30" s="82">
        <f>SUM(G30:H30)</f>
        <v>79002821.884108439</v>
      </c>
      <c r="J30" s="83">
        <f>'Detailed Summary'!GE28</f>
        <v>16358782.190549761</v>
      </c>
      <c r="K30" s="82">
        <f>SUM(I30:J30)</f>
        <v>95361604.0746582</v>
      </c>
      <c r="L30" s="83">
        <f>'Detailed Summary'!IA28</f>
        <v>-1414015.8758839497</v>
      </c>
      <c r="M30" s="82">
        <f>SUM(K30:L30)</f>
        <v>93947588.198774248</v>
      </c>
      <c r="N30" s="83"/>
      <c r="O30" s="84"/>
    </row>
    <row r="31" spans="1:15" x14ac:dyDescent="0.3">
      <c r="A31" s="45">
        <f>ROW()</f>
        <v>31</v>
      </c>
      <c r="B31" s="64" t="s">
        <v>51</v>
      </c>
      <c r="C31" s="58">
        <f>'Detailed Summary'!C29</f>
        <v>24911099.109999999</v>
      </c>
      <c r="D31" s="78">
        <f>'Detailed Summary'!AQ29</f>
        <v>490074.77176324086</v>
      </c>
      <c r="E31" s="79">
        <f t="shared" ref="E31:E43" si="4">SUM(C31:D31)</f>
        <v>25401173.881763238</v>
      </c>
      <c r="F31" s="78">
        <f>'Detailed Summary'!CM29</f>
        <v>-172627.97223630385</v>
      </c>
      <c r="G31" s="80">
        <f t="shared" ref="G31:G43" si="5">SUM(E31:F31)</f>
        <v>25228545.909526933</v>
      </c>
      <c r="H31" s="81">
        <f>'Detailed Summary'!EI29</f>
        <v>34303.401499684667</v>
      </c>
      <c r="I31" s="82">
        <f t="shared" ref="I31:M43" si="6">SUM(G31:H31)</f>
        <v>25262849.311026618</v>
      </c>
      <c r="J31" s="83">
        <f>'Detailed Summary'!GE29</f>
        <v>3667451.4866405847</v>
      </c>
      <c r="K31" s="82">
        <f t="shared" si="6"/>
        <v>28930300.797667202</v>
      </c>
      <c r="L31" s="83">
        <f>'Detailed Summary'!IA29</f>
        <v>855578.54742248508</v>
      </c>
      <c r="M31" s="82">
        <f t="shared" si="6"/>
        <v>29785879.345089685</v>
      </c>
      <c r="N31" s="83"/>
      <c r="O31" s="84"/>
    </row>
    <row r="32" spans="1:15" x14ac:dyDescent="0.3">
      <c r="A32" s="45">
        <f>ROW()</f>
        <v>32</v>
      </c>
      <c r="B32" s="64" t="s">
        <v>52</v>
      </c>
      <c r="C32" s="58">
        <f>'Detailed Summary'!C30</f>
        <v>89651034.640000001</v>
      </c>
      <c r="D32" s="78">
        <f>'Detailed Summary'!AQ30</f>
        <v>2975401.2888019085</v>
      </c>
      <c r="E32" s="79">
        <f t="shared" si="4"/>
        <v>92626435.928801909</v>
      </c>
      <c r="F32" s="78">
        <f>'Detailed Summary'!CM30</f>
        <v>-469923.05705742119</v>
      </c>
      <c r="G32" s="80">
        <f t="shared" si="5"/>
        <v>92156512.871744484</v>
      </c>
      <c r="H32" s="81">
        <f>'Detailed Summary'!EI30</f>
        <v>93379.763959307689</v>
      </c>
      <c r="I32" s="82">
        <f t="shared" si="6"/>
        <v>92249892.635703787</v>
      </c>
      <c r="J32" s="83">
        <f>'Detailed Summary'!GE30</f>
        <v>6109771.8453791728</v>
      </c>
      <c r="K32" s="82">
        <f t="shared" si="6"/>
        <v>98359664.481082961</v>
      </c>
      <c r="L32" s="83">
        <f>'Detailed Summary'!IA30</f>
        <v>2875995.0475259433</v>
      </c>
      <c r="M32" s="82">
        <f t="shared" si="6"/>
        <v>101235659.5286089</v>
      </c>
      <c r="N32" s="83"/>
      <c r="O32" s="84"/>
    </row>
    <row r="33" spans="1:17" x14ac:dyDescent="0.3">
      <c r="A33" s="45">
        <f>ROW()</f>
        <v>33</v>
      </c>
      <c r="B33" s="64" t="s">
        <v>53</v>
      </c>
      <c r="C33" s="58">
        <f>'Detailed Summary'!C31</f>
        <v>54008362.240000002</v>
      </c>
      <c r="D33" s="78">
        <f>'Detailed Summary'!AQ31</f>
        <v>-4288845.2258556169</v>
      </c>
      <c r="E33" s="79">
        <f t="shared" si="4"/>
        <v>49719517.014144383</v>
      </c>
      <c r="F33" s="78">
        <f>'Detailed Summary'!CM31</f>
        <v>-180868.17916433667</v>
      </c>
      <c r="G33" s="80">
        <f t="shared" si="5"/>
        <v>49538648.834980048</v>
      </c>
      <c r="H33" s="81">
        <f>'Detailed Summary'!EI31</f>
        <v>-314815.46833373298</v>
      </c>
      <c r="I33" s="82">
        <f t="shared" si="6"/>
        <v>49223833.366646312</v>
      </c>
      <c r="J33" s="83">
        <f>'Detailed Summary'!GE31</f>
        <v>3445242.776520709</v>
      </c>
      <c r="K33" s="82">
        <f t="shared" si="6"/>
        <v>52669076.143167019</v>
      </c>
      <c r="L33" s="83">
        <f>'Detailed Summary'!IA31</f>
        <v>1203420.3402851773</v>
      </c>
      <c r="M33" s="82">
        <f t="shared" si="6"/>
        <v>53872496.483452193</v>
      </c>
      <c r="N33" s="83"/>
      <c r="O33" s="84"/>
    </row>
    <row r="34" spans="1:17" x14ac:dyDescent="0.3">
      <c r="A34" s="45">
        <f>ROW()</f>
        <v>34</v>
      </c>
      <c r="B34" s="64" t="s">
        <v>54</v>
      </c>
      <c r="C34" s="58">
        <f>'Detailed Summary'!C32</f>
        <v>26079425.670000002</v>
      </c>
      <c r="D34" s="78">
        <f>'Detailed Summary'!AQ32</f>
        <v>-21698124.746664733</v>
      </c>
      <c r="E34" s="79">
        <f t="shared" si="4"/>
        <v>4381300.9233352691</v>
      </c>
      <c r="F34" s="78">
        <f>'Detailed Summary'!CM32</f>
        <v>-40999.434061738371</v>
      </c>
      <c r="G34" s="80">
        <f t="shared" si="5"/>
        <v>4340301.4892735304</v>
      </c>
      <c r="H34" s="81">
        <f>'Detailed Summary'!EI32</f>
        <v>10201.843619465246</v>
      </c>
      <c r="I34" s="82">
        <f t="shared" si="6"/>
        <v>4350503.3328929953</v>
      </c>
      <c r="J34" s="83">
        <f>'Detailed Summary'!GE32</f>
        <v>6864554.1336669866</v>
      </c>
      <c r="K34" s="82">
        <f t="shared" si="6"/>
        <v>11215057.466559982</v>
      </c>
      <c r="L34" s="83">
        <f>'Detailed Summary'!IA32</f>
        <v>968507.13739775529</v>
      </c>
      <c r="M34" s="82">
        <f t="shared" si="6"/>
        <v>12183564.603957737</v>
      </c>
      <c r="N34" s="83"/>
      <c r="O34" s="84"/>
    </row>
    <row r="35" spans="1:17" x14ac:dyDescent="0.3">
      <c r="A35" s="45">
        <f>ROW()</f>
        <v>35</v>
      </c>
      <c r="B35" s="64" t="s">
        <v>55</v>
      </c>
      <c r="C35" s="58">
        <f>'Detailed Summary'!C33</f>
        <v>88978068.780000001</v>
      </c>
      <c r="D35" s="78">
        <f>'Detailed Summary'!AQ33</f>
        <v>-88978068.780000001</v>
      </c>
      <c r="E35" s="79">
        <f t="shared" si="4"/>
        <v>0</v>
      </c>
      <c r="F35" s="78">
        <f>'Detailed Summary'!CM33</f>
        <v>0</v>
      </c>
      <c r="G35" s="80">
        <f t="shared" si="5"/>
        <v>0</v>
      </c>
      <c r="H35" s="81">
        <f>'Detailed Summary'!EI33</f>
        <v>0</v>
      </c>
      <c r="I35" s="82">
        <f t="shared" si="6"/>
        <v>0</v>
      </c>
      <c r="J35" s="83">
        <f>'Detailed Summary'!GE33</f>
        <v>0</v>
      </c>
      <c r="K35" s="82">
        <f t="shared" si="6"/>
        <v>0</v>
      </c>
      <c r="L35" s="83">
        <f>'Detailed Summary'!IA33</f>
        <v>0</v>
      </c>
      <c r="M35" s="82">
        <f t="shared" si="6"/>
        <v>0</v>
      </c>
      <c r="N35" s="83"/>
      <c r="O35" s="84"/>
    </row>
    <row r="36" spans="1:17" x14ac:dyDescent="0.3">
      <c r="A36" s="45">
        <f>ROW()</f>
        <v>36</v>
      </c>
      <c r="B36" s="64" t="s">
        <v>56</v>
      </c>
      <c r="C36" s="58">
        <f>'Detailed Summary'!C34</f>
        <v>136358878.84999999</v>
      </c>
      <c r="D36" s="78">
        <f>'Detailed Summary'!AQ34</f>
        <v>1372740.5647293848</v>
      </c>
      <c r="E36" s="79">
        <f t="shared" si="4"/>
        <v>137731619.41472939</v>
      </c>
      <c r="F36" s="78">
        <f>'Detailed Summary'!CM34</f>
        <v>954110.57700534584</v>
      </c>
      <c r="G36" s="80">
        <f t="shared" si="5"/>
        <v>138685729.99173474</v>
      </c>
      <c r="H36" s="81">
        <f>'Detailed Summary'!EI34</f>
        <v>12297.819573699075</v>
      </c>
      <c r="I36" s="82">
        <f t="shared" si="6"/>
        <v>138698027.81130844</v>
      </c>
      <c r="J36" s="83">
        <f>'Detailed Summary'!GE34</f>
        <v>-940246.42454414093</v>
      </c>
      <c r="K36" s="82">
        <f t="shared" si="6"/>
        <v>137757781.38676429</v>
      </c>
      <c r="L36" s="83">
        <f>'Detailed Summary'!IA34</f>
        <v>-1985582.0554562618</v>
      </c>
      <c r="M36" s="82">
        <f t="shared" si="6"/>
        <v>135772199.33130804</v>
      </c>
      <c r="N36" s="83"/>
      <c r="O36" s="84"/>
    </row>
    <row r="37" spans="1:17" x14ac:dyDescent="0.3">
      <c r="A37" s="45">
        <f>ROW()</f>
        <v>37</v>
      </c>
      <c r="B37" s="64" t="s">
        <v>57</v>
      </c>
      <c r="C37" s="58">
        <f>'Detailed Summary'!C35</f>
        <v>366968452.88999999</v>
      </c>
      <c r="D37" s="78">
        <f>'Detailed Summary'!AQ35</f>
        <v>7760917.1457279334</v>
      </c>
      <c r="E37" s="79">
        <f t="shared" si="4"/>
        <v>374729370.03572792</v>
      </c>
      <c r="F37" s="78">
        <f>'Detailed Summary'!CM35</f>
        <v>-39793734.733819149</v>
      </c>
      <c r="G37" s="80">
        <f t="shared" si="5"/>
        <v>334935635.30190879</v>
      </c>
      <c r="H37" s="81">
        <f>'Detailed Summary'!EI35</f>
        <v>8856209.3087993041</v>
      </c>
      <c r="I37" s="82">
        <f t="shared" si="6"/>
        <v>343791844.61070812</v>
      </c>
      <c r="J37" s="83">
        <f>'Detailed Summary'!GE35</f>
        <v>10191687.156308064</v>
      </c>
      <c r="K37" s="82">
        <f t="shared" si="6"/>
        <v>353983531.76701617</v>
      </c>
      <c r="L37" s="83">
        <f>'Detailed Summary'!IA35</f>
        <v>11566345.507739969</v>
      </c>
      <c r="M37" s="82">
        <f t="shared" si="6"/>
        <v>365549877.27475613</v>
      </c>
      <c r="N37" s="83"/>
      <c r="O37" s="84"/>
    </row>
    <row r="38" spans="1:17" x14ac:dyDescent="0.3">
      <c r="A38" s="45">
        <f>ROW()</f>
        <v>38</v>
      </c>
      <c r="B38" s="64" t="s">
        <v>58</v>
      </c>
      <c r="C38" s="58">
        <f>'Detailed Summary'!C36</f>
        <v>100485354.22999999</v>
      </c>
      <c r="D38" s="78">
        <f>'Detailed Summary'!AQ36</f>
        <v>-7408663.6290320158</v>
      </c>
      <c r="E38" s="79">
        <f t="shared" si="4"/>
        <v>93076690.600967973</v>
      </c>
      <c r="F38" s="78">
        <f>'Detailed Summary'!CM36</f>
        <v>-2224799.8091059914</v>
      </c>
      <c r="G38" s="80">
        <f t="shared" si="5"/>
        <v>90851890.791861981</v>
      </c>
      <c r="H38" s="81">
        <f>'Detailed Summary'!EI36</f>
        <v>-5929746.8521679807</v>
      </c>
      <c r="I38" s="82">
        <f t="shared" si="6"/>
        <v>84922143.939694002</v>
      </c>
      <c r="J38" s="83">
        <f>'Detailed Summary'!GE36</f>
        <v>-10414998.980750021</v>
      </c>
      <c r="K38" s="82">
        <f t="shared" si="6"/>
        <v>74507144.958943978</v>
      </c>
      <c r="L38" s="83">
        <f>'Detailed Summary'!IA36</f>
        <v>10885471.354547994</v>
      </c>
      <c r="M38" s="82">
        <f t="shared" si="6"/>
        <v>85392616.31349197</v>
      </c>
      <c r="N38" s="83"/>
      <c r="O38" s="84"/>
    </row>
    <row r="39" spans="1:17" x14ac:dyDescent="0.3">
      <c r="A39" s="45">
        <f>ROW()</f>
        <v>39</v>
      </c>
      <c r="B39" s="64" t="s">
        <v>59</v>
      </c>
      <c r="C39" s="58">
        <f>'Detailed Summary'!C37</f>
        <v>25964700.379999999</v>
      </c>
      <c r="D39" s="78">
        <f>'Detailed Summary'!AQ37</f>
        <v>-999957.6419999972</v>
      </c>
      <c r="E39" s="79">
        <f t="shared" si="4"/>
        <v>24964742.738000002</v>
      </c>
      <c r="F39" s="78">
        <f>'Detailed Summary'!CM37</f>
        <v>-3118311.55</v>
      </c>
      <c r="G39" s="80">
        <f t="shared" si="5"/>
        <v>21846431.188000001</v>
      </c>
      <c r="H39" s="81">
        <f>'Detailed Summary'!EI37</f>
        <v>0</v>
      </c>
      <c r="I39" s="82">
        <f t="shared" si="6"/>
        <v>21846431.188000001</v>
      </c>
      <c r="J39" s="83">
        <f>'Detailed Summary'!GE37</f>
        <v>12709424.260905342</v>
      </c>
      <c r="K39" s="82">
        <f t="shared" si="6"/>
        <v>34555855.448905341</v>
      </c>
      <c r="L39" s="83">
        <f>'Detailed Summary'!IA37</f>
        <v>3418426.0924587958</v>
      </c>
      <c r="M39" s="82">
        <f t="shared" si="6"/>
        <v>37974281.541364133</v>
      </c>
      <c r="N39" s="83"/>
      <c r="O39" s="84"/>
    </row>
    <row r="40" spans="1:17" x14ac:dyDescent="0.3">
      <c r="A40" s="45">
        <f>ROW()</f>
        <v>40</v>
      </c>
      <c r="B40" s="64" t="s">
        <v>60</v>
      </c>
      <c r="C40" s="58">
        <f>'Detailed Summary'!C38</f>
        <v>-28743053.520000003</v>
      </c>
      <c r="D40" s="78">
        <f>'Detailed Summary'!AQ38</f>
        <v>24316582.574584708</v>
      </c>
      <c r="E40" s="79">
        <f t="shared" si="4"/>
        <v>-4426470.9454152957</v>
      </c>
      <c r="F40" s="78">
        <f>'Detailed Summary'!CM38</f>
        <v>14631754.595707128</v>
      </c>
      <c r="G40" s="80">
        <f t="shared" si="5"/>
        <v>10205283.650291832</v>
      </c>
      <c r="H40" s="81">
        <f>'Detailed Summary'!EI38</f>
        <v>1779235.2274087514</v>
      </c>
      <c r="I40" s="82">
        <f t="shared" si="6"/>
        <v>11984518.877700584</v>
      </c>
      <c r="J40" s="83">
        <f>'Detailed Summary'!GE38</f>
        <v>10716133.10794975</v>
      </c>
      <c r="K40" s="82">
        <f t="shared" si="6"/>
        <v>22700651.985650335</v>
      </c>
      <c r="L40" s="83">
        <f>'Detailed Summary'!IA38</f>
        <v>-9768857.3679394089</v>
      </c>
      <c r="M40" s="82">
        <f t="shared" si="6"/>
        <v>12931794.617710926</v>
      </c>
      <c r="N40" s="83"/>
      <c r="O40" s="84"/>
    </row>
    <row r="41" spans="1:17" x14ac:dyDescent="0.3">
      <c r="A41" s="45">
        <f>ROW()</f>
        <v>41</v>
      </c>
      <c r="B41" s="64" t="s">
        <v>61</v>
      </c>
      <c r="C41" s="58">
        <f>'Detailed Summary'!C39</f>
        <v>236496070.14000002</v>
      </c>
      <c r="D41" s="78">
        <f>'Detailed Summary'!AQ39</f>
        <v>-143593732.22533441</v>
      </c>
      <c r="E41" s="79">
        <f t="shared" si="4"/>
        <v>92902337.91466561</v>
      </c>
      <c r="F41" s="78">
        <f>'Detailed Summary'!CM39</f>
        <v>-1197376.2057641696</v>
      </c>
      <c r="G41" s="80">
        <f t="shared" si="5"/>
        <v>91704961.708901435</v>
      </c>
      <c r="H41" s="81">
        <f>'Detailed Summary'!EI39</f>
        <v>-1781923.8177231518</v>
      </c>
      <c r="I41" s="82">
        <f t="shared" si="6"/>
        <v>89923037.89117828</v>
      </c>
      <c r="J41" s="83">
        <f>'Detailed Summary'!GE39</f>
        <v>1614002.5187743441</v>
      </c>
      <c r="K41" s="82">
        <f t="shared" si="6"/>
        <v>91537040.409952626</v>
      </c>
      <c r="L41" s="83">
        <f>'Detailed Summary'!IA39</f>
        <v>1288086.8206484027</v>
      </c>
      <c r="M41" s="82">
        <f t="shared" si="6"/>
        <v>92825127.230601028</v>
      </c>
      <c r="N41" s="83"/>
      <c r="O41" s="84"/>
    </row>
    <row r="42" spans="1:17" x14ac:dyDescent="0.3">
      <c r="A42" s="45">
        <f>ROW()</f>
        <v>42</v>
      </c>
      <c r="B42" s="64" t="s">
        <v>62</v>
      </c>
      <c r="C42" s="58">
        <f>'Detailed Summary'!C40</f>
        <v>12488944.709999999</v>
      </c>
      <c r="D42" s="78">
        <f>'Detailed Summary'!AQ40</f>
        <v>-61185461.354605436</v>
      </c>
      <c r="E42" s="79">
        <f t="shared" si="4"/>
        <v>-48696516.644605435</v>
      </c>
      <c r="F42" s="78">
        <f>'Detailed Summary'!CM40</f>
        <v>16147905.162838254</v>
      </c>
      <c r="G42" s="80">
        <f t="shared" si="5"/>
        <v>-32548611.481767181</v>
      </c>
      <c r="H42" s="81">
        <f>'Detailed Summary'!EI40</f>
        <v>-10670520.538433092</v>
      </c>
      <c r="I42" s="82">
        <f t="shared" si="6"/>
        <v>-43219132.020200275</v>
      </c>
      <c r="J42" s="83">
        <f>'Detailed Summary'!GE40</f>
        <v>-37976033.550660715</v>
      </c>
      <c r="K42" s="82">
        <f t="shared" si="6"/>
        <v>-81195165.570860982</v>
      </c>
      <c r="L42" s="83">
        <f>'Detailed Summary'!IA40</f>
        <v>-5412079.227774756</v>
      </c>
      <c r="M42" s="82">
        <f t="shared" si="6"/>
        <v>-86607244.798635736</v>
      </c>
      <c r="N42" s="83"/>
      <c r="O42" s="84"/>
    </row>
    <row r="43" spans="1:17" x14ac:dyDescent="0.3">
      <c r="A43" s="45">
        <f>ROW()</f>
        <v>43</v>
      </c>
      <c r="B43" s="64" t="s">
        <v>63</v>
      </c>
      <c r="C43" s="58">
        <f>'Detailed Summary'!C41</f>
        <v>89040544.51000002</v>
      </c>
      <c r="D43" s="78">
        <f>'Detailed Summary'!AQ41</f>
        <v>44533.439999999995</v>
      </c>
      <c r="E43" s="79">
        <f t="shared" si="4"/>
        <v>89085077.950000018</v>
      </c>
      <c r="F43" s="78">
        <f>'Detailed Summary'!CM41</f>
        <v>-454424.19965512399</v>
      </c>
      <c r="G43" s="80">
        <f t="shared" si="5"/>
        <v>88630653.750344887</v>
      </c>
      <c r="H43" s="81">
        <f>'Detailed Summary'!EI41</f>
        <v>-399773.68118600268</v>
      </c>
      <c r="I43" s="82">
        <f t="shared" si="6"/>
        <v>88230880.069158882</v>
      </c>
      <c r="J43" s="83">
        <f>'Detailed Summary'!GE41</f>
        <v>-665512.17820800096</v>
      </c>
      <c r="K43" s="82">
        <f t="shared" si="6"/>
        <v>87565367.890950888</v>
      </c>
      <c r="L43" s="83">
        <f>'Detailed Summary'!IA41</f>
        <v>467403.99771801173</v>
      </c>
      <c r="M43" s="82">
        <f t="shared" si="6"/>
        <v>88032771.888668895</v>
      </c>
      <c r="N43" s="83"/>
      <c r="O43" s="84"/>
    </row>
    <row r="44" spans="1:17" x14ac:dyDescent="0.3">
      <c r="A44" s="45">
        <f>ROW()</f>
        <v>44</v>
      </c>
      <c r="B44" s="64" t="s">
        <v>64</v>
      </c>
      <c r="C44" s="85">
        <f t="shared" ref="C44:I44" si="7">SUM(C30:C43)</f>
        <v>1331210713.5900002</v>
      </c>
      <c r="D44" s="86">
        <f t="shared" si="7"/>
        <v>-289906250.92222077</v>
      </c>
      <c r="E44" s="87">
        <f t="shared" si="7"/>
        <v>1041304462.6677793</v>
      </c>
      <c r="F44" s="86">
        <f t="shared" si="7"/>
        <v>-46790352.097130604</v>
      </c>
      <c r="G44" s="88">
        <f t="shared" si="7"/>
        <v>994514110.57064855</v>
      </c>
      <c r="H44" s="89">
        <f t="shared" si="7"/>
        <v>-8246457.672722497</v>
      </c>
      <c r="I44" s="87">
        <f t="shared" si="7"/>
        <v>986267652.89792621</v>
      </c>
      <c r="J44" s="86">
        <f>(J19-J28)*0.21</f>
        <v>-25765897.933661398</v>
      </c>
      <c r="K44" s="87">
        <f>SUM(K30:K43)</f>
        <v>1007947911.240458</v>
      </c>
      <c r="L44" s="86">
        <f>SUM(L30:L43)</f>
        <v>14948700.318690155</v>
      </c>
      <c r="M44" s="87">
        <f>SUM(M30:M43)</f>
        <v>1022896611.5591481</v>
      </c>
      <c r="N44" s="86"/>
      <c r="O44" s="88"/>
    </row>
    <row r="45" spans="1:17" x14ac:dyDescent="0.3">
      <c r="A45" s="45">
        <f>ROW()</f>
        <v>45</v>
      </c>
      <c r="B45" s="64" t="s">
        <v>65</v>
      </c>
      <c r="C45" s="85">
        <f t="shared" ref="C45:M45" si="8">SUM(C28:C43)</f>
        <v>2222908753.6300001</v>
      </c>
      <c r="D45" s="86">
        <f t="shared" si="8"/>
        <v>-226588310.34314185</v>
      </c>
      <c r="E45" s="87">
        <f t="shared" si="8"/>
        <v>1996320443.2868583</v>
      </c>
      <c r="F45" s="86">
        <f t="shared" si="8"/>
        <v>-46898388.342517711</v>
      </c>
      <c r="G45" s="88">
        <f t="shared" si="8"/>
        <v>1949422054.9443405</v>
      </c>
      <c r="H45" s="89">
        <f t="shared" si="8"/>
        <v>-8224989.4792772355</v>
      </c>
      <c r="I45" s="87">
        <f t="shared" si="8"/>
        <v>1941197065.4650626</v>
      </c>
      <c r="J45" s="86">
        <f t="shared" si="8"/>
        <v>138835656.04855913</v>
      </c>
      <c r="K45" s="87">
        <f t="shared" si="8"/>
        <v>2080032721.513622</v>
      </c>
      <c r="L45" s="86">
        <f t="shared" si="8"/>
        <v>23674709.046777178</v>
      </c>
      <c r="M45" s="87">
        <f t="shared" si="8"/>
        <v>2103707430.5603995</v>
      </c>
      <c r="N45" s="86"/>
      <c r="O45" s="88"/>
    </row>
    <row r="46" spans="1:17" x14ac:dyDescent="0.3">
      <c r="A46" s="45">
        <f>ROW()</f>
        <v>46</v>
      </c>
      <c r="B46" s="14"/>
      <c r="C46" s="15"/>
      <c r="D46" s="90"/>
      <c r="E46" s="17"/>
      <c r="F46" s="90"/>
      <c r="G46" s="91"/>
      <c r="H46" s="92"/>
      <c r="I46" s="91"/>
      <c r="J46" s="90"/>
      <c r="K46" s="91"/>
      <c r="L46" s="90"/>
      <c r="M46" s="91"/>
      <c r="N46" s="90"/>
      <c r="O46" s="93"/>
    </row>
    <row r="47" spans="1:17" ht="13.5" thickBot="1" x14ac:dyDescent="0.35">
      <c r="A47" s="45">
        <f>ROW()</f>
        <v>47</v>
      </c>
      <c r="B47" s="94" t="s">
        <v>66</v>
      </c>
      <c r="C47" s="95">
        <f t="shared" ref="C47:M47" si="9">C19-C45</f>
        <v>297280276.17000008</v>
      </c>
      <c r="D47" s="96">
        <f t="shared" si="9"/>
        <v>85144012.706523836</v>
      </c>
      <c r="E47" s="97">
        <f t="shared" si="9"/>
        <v>382424288.87652373</v>
      </c>
      <c r="F47" s="96">
        <f t="shared" si="9"/>
        <v>32729512.912517712</v>
      </c>
      <c r="G47" s="98">
        <f t="shared" si="9"/>
        <v>415153801.78904176</v>
      </c>
      <c r="H47" s="99">
        <f t="shared" si="9"/>
        <v>-38953063.395967379</v>
      </c>
      <c r="I47" s="97">
        <f t="shared" si="9"/>
        <v>376200738.39307499</v>
      </c>
      <c r="J47" s="96">
        <f t="shared" si="9"/>
        <v>-144375010.40758613</v>
      </c>
      <c r="K47" s="97">
        <f t="shared" si="9"/>
        <v>231825727.98548818</v>
      </c>
      <c r="L47" s="96">
        <f t="shared" si="9"/>
        <v>-11499536.481731024</v>
      </c>
      <c r="M47" s="97">
        <f t="shared" si="9"/>
        <v>220326191.503757</v>
      </c>
      <c r="N47" s="96"/>
      <c r="O47" s="98"/>
      <c r="Q47" s="100"/>
    </row>
    <row r="48" spans="1:17" ht="13.5" thickTop="1" x14ac:dyDescent="0.3">
      <c r="A48" s="45">
        <f>ROW()</f>
        <v>48</v>
      </c>
      <c r="B48" s="14"/>
      <c r="C48" s="46"/>
      <c r="D48" s="47"/>
      <c r="E48" s="48"/>
      <c r="F48" s="47"/>
      <c r="G48" s="49"/>
      <c r="H48" s="50"/>
      <c r="I48" s="48"/>
      <c r="J48" s="47"/>
      <c r="K48" s="48"/>
      <c r="L48" s="47"/>
      <c r="M48" s="48"/>
      <c r="N48" s="47"/>
      <c r="O48" s="49"/>
    </row>
    <row r="49" spans="1:17" x14ac:dyDescent="0.3">
      <c r="A49" s="45">
        <f>ROW()</f>
        <v>49</v>
      </c>
      <c r="B49" s="14" t="s">
        <v>67</v>
      </c>
      <c r="C49" s="101">
        <f>ROUND(C47/C58,4)</f>
        <v>5.4199999999999998E-2</v>
      </c>
      <c r="D49" s="102"/>
      <c r="E49" s="103">
        <f>ROUND(E47/E58,4)</f>
        <v>7.1400000000000005E-2</v>
      </c>
      <c r="F49" s="102"/>
      <c r="G49" s="104">
        <f>ROUND(G47/G58,4)</f>
        <v>7.7399999999999997E-2</v>
      </c>
      <c r="H49" s="105"/>
      <c r="I49" s="103">
        <f>ROUND(I47/I58,4)</f>
        <v>6.9199999999999998E-2</v>
      </c>
      <c r="J49" s="102"/>
      <c r="K49" s="103">
        <f>ROUND(K47/K58,4)</f>
        <v>4.2599999999999999E-2</v>
      </c>
      <c r="L49" s="102"/>
      <c r="M49" s="103">
        <f>ROUND(M47/M58,4)</f>
        <v>3.8800000000000001E-2</v>
      </c>
      <c r="N49" s="102"/>
      <c r="O49" s="104"/>
    </row>
    <row r="50" spans="1:17" x14ac:dyDescent="0.3">
      <c r="A50" s="45">
        <f>ROW()</f>
        <v>50</v>
      </c>
      <c r="B50" s="14"/>
      <c r="C50" s="46"/>
      <c r="D50" s="47"/>
      <c r="E50" s="48"/>
      <c r="F50" s="47"/>
      <c r="G50" s="49"/>
      <c r="H50" s="50"/>
      <c r="I50" s="48"/>
      <c r="J50" s="47"/>
      <c r="K50" s="48"/>
      <c r="L50" s="47"/>
      <c r="M50" s="48"/>
      <c r="N50" s="47"/>
      <c r="O50" s="49"/>
    </row>
    <row r="51" spans="1:17" x14ac:dyDescent="0.3">
      <c r="A51" s="45">
        <f>ROW()</f>
        <v>51</v>
      </c>
      <c r="B51" s="64" t="s">
        <v>68</v>
      </c>
      <c r="C51" s="51">
        <f>'Detailed Summary'!C51</f>
        <v>11178630582.58481</v>
      </c>
      <c r="D51" s="56">
        <f>'Detailed Summary'!AQ51</f>
        <v>-48210292.105891541</v>
      </c>
      <c r="E51" s="106">
        <f t="shared" ref="E51:M56" si="10">SUM(C51:D51)</f>
        <v>11130420290.478918</v>
      </c>
      <c r="F51" s="56">
        <f>'Detailed Summary'!CM51</f>
        <v>-291671725.12089062</v>
      </c>
      <c r="G51" s="57">
        <f t="shared" si="10"/>
        <v>10838748565.358028</v>
      </c>
      <c r="H51" s="107">
        <f>'Detailed Summary'!EI51</f>
        <v>321699225.25689262</v>
      </c>
      <c r="I51" s="106">
        <f t="shared" si="10"/>
        <v>11160447790.614922</v>
      </c>
      <c r="J51" s="56">
        <f>'Detailed Summary'!GE51</f>
        <v>64229305.65344131</v>
      </c>
      <c r="K51" s="106">
        <f t="shared" si="10"/>
        <v>11224677096.268362</v>
      </c>
      <c r="L51" s="56">
        <f>'Detailed Summary'!IA51</f>
        <v>613852743.21685863</v>
      </c>
      <c r="M51" s="106">
        <f t="shared" si="10"/>
        <v>11838529839.48522</v>
      </c>
      <c r="N51" s="56"/>
      <c r="O51" s="57"/>
    </row>
    <row r="52" spans="1:17" x14ac:dyDescent="0.3">
      <c r="A52" s="45">
        <f>ROW()</f>
        <v>52</v>
      </c>
      <c r="B52" s="64" t="s">
        <v>69</v>
      </c>
      <c r="C52" s="58">
        <f>'Detailed Summary'!C52</f>
        <v>-4782009812.8514233</v>
      </c>
      <c r="D52" s="78">
        <f>'Detailed Summary'!AQ52</f>
        <v>-111190083.15194297</v>
      </c>
      <c r="E52" s="79">
        <f t="shared" si="10"/>
        <v>-4893199896.0033665</v>
      </c>
      <c r="F52" s="78">
        <f>'Detailed Summary'!CM52</f>
        <v>325268502.94971603</v>
      </c>
      <c r="G52" s="80">
        <f t="shared" si="10"/>
        <v>-4567931393.0536509</v>
      </c>
      <c r="H52" s="108">
        <f>'Detailed Summary'!EI52</f>
        <v>-258656799.04492563</v>
      </c>
      <c r="I52" s="79">
        <f t="shared" si="10"/>
        <v>-4826588192.0985765</v>
      </c>
      <c r="J52" s="78">
        <f>'Detailed Summary'!GE52</f>
        <v>-70207759.887624159</v>
      </c>
      <c r="K52" s="79">
        <f t="shared" si="10"/>
        <v>-4896795951.9862003</v>
      </c>
      <c r="L52" s="78">
        <f>'Detailed Summary'!IA52</f>
        <v>-431758047.10129082</v>
      </c>
      <c r="M52" s="79">
        <f t="shared" si="10"/>
        <v>-5328553999.087491</v>
      </c>
      <c r="N52" s="78"/>
      <c r="O52" s="80"/>
    </row>
    <row r="53" spans="1:17" x14ac:dyDescent="0.3">
      <c r="A53" s="45">
        <f>ROW()</f>
        <v>53</v>
      </c>
      <c r="B53" s="64" t="s">
        <v>70</v>
      </c>
      <c r="C53" s="58">
        <f>'Detailed Summary'!C53</f>
        <v>343267967.57920831</v>
      </c>
      <c r="D53" s="78">
        <f>'Detailed Summary'!AQ53</f>
        <v>-10304632.389208317</v>
      </c>
      <c r="E53" s="79">
        <f t="shared" si="10"/>
        <v>332963335.19</v>
      </c>
      <c r="F53" s="78">
        <f>'Detailed Summary'!CM53</f>
        <v>-109201851.83884403</v>
      </c>
      <c r="G53" s="80">
        <f t="shared" si="10"/>
        <v>223761483.35115597</v>
      </c>
      <c r="H53" s="108">
        <f>'Detailed Summary'!EI53</f>
        <v>-5141285.8674243093</v>
      </c>
      <c r="I53" s="79">
        <f t="shared" si="10"/>
        <v>218620197.48373166</v>
      </c>
      <c r="J53" s="78">
        <f>'Detailed Summary'!GE53</f>
        <v>-2207965.4657915593</v>
      </c>
      <c r="K53" s="79">
        <f t="shared" si="10"/>
        <v>216412232.0179401</v>
      </c>
      <c r="L53" s="78">
        <f>'Detailed Summary'!IA53</f>
        <v>45156919.385795206</v>
      </c>
      <c r="M53" s="79">
        <f t="shared" si="10"/>
        <v>261569151.40373531</v>
      </c>
      <c r="N53" s="78"/>
      <c r="O53" s="80"/>
    </row>
    <row r="54" spans="1:17" x14ac:dyDescent="0.3">
      <c r="A54" s="45">
        <f>ROW()</f>
        <v>54</v>
      </c>
      <c r="B54" s="64" t="s">
        <v>71</v>
      </c>
      <c r="C54" s="58">
        <f>'Detailed Summary'!C54</f>
        <v>-1335992018.2306712</v>
      </c>
      <c r="D54" s="78">
        <f>'Detailed Summary'!AQ54</f>
        <v>36032519.917139739</v>
      </c>
      <c r="E54" s="79">
        <f t="shared" si="10"/>
        <v>-1299959498.3135314</v>
      </c>
      <c r="F54" s="78">
        <f>'Detailed Summary'!CM54</f>
        <v>83581468.041082829</v>
      </c>
      <c r="G54" s="80">
        <f t="shared" si="10"/>
        <v>-1216378030.2724485</v>
      </c>
      <c r="H54" s="108">
        <f>'Detailed Summary'!EI54</f>
        <v>19888579.604554873</v>
      </c>
      <c r="I54" s="79">
        <f t="shared" si="10"/>
        <v>-1196489450.6678936</v>
      </c>
      <c r="J54" s="78">
        <f>'Detailed Summary'!GE54</f>
        <v>9296239.9320065621</v>
      </c>
      <c r="K54" s="79">
        <f t="shared" si="10"/>
        <v>-1187193210.7358871</v>
      </c>
      <c r="L54" s="78">
        <f>'Detailed Summary'!IA54</f>
        <v>5396485.0213860637</v>
      </c>
      <c r="M54" s="79">
        <f t="shared" si="10"/>
        <v>-1181796725.7145009</v>
      </c>
      <c r="N54" s="78"/>
      <c r="O54" s="80"/>
    </row>
    <row r="55" spans="1:17" x14ac:dyDescent="0.3">
      <c r="A55" s="45">
        <f>ROW()</f>
        <v>55</v>
      </c>
      <c r="B55" s="64" t="s">
        <v>72</v>
      </c>
      <c r="C55" s="58">
        <f>'Detailed Summary'!C55</f>
        <v>190815244.39800799</v>
      </c>
      <c r="D55" s="78">
        <f>'Detailed Summary'!AQ55</f>
        <v>6628145.0003628135</v>
      </c>
      <c r="E55" s="79">
        <f t="shared" si="10"/>
        <v>197443389.3983708</v>
      </c>
      <c r="F55" s="78">
        <f>'Detailed Summary'!CM55</f>
        <v>0</v>
      </c>
      <c r="G55" s="80">
        <f t="shared" si="10"/>
        <v>197443389.3983708</v>
      </c>
      <c r="H55" s="108">
        <f>'Detailed Summary'!EI55</f>
        <v>0</v>
      </c>
      <c r="I55" s="79">
        <f t="shared" si="10"/>
        <v>197443389.3983708</v>
      </c>
      <c r="J55" s="78">
        <f>'Detailed Summary'!GE55</f>
        <v>0</v>
      </c>
      <c r="K55" s="79">
        <f t="shared" si="10"/>
        <v>197443389.3983708</v>
      </c>
      <c r="L55" s="78">
        <f>'Detailed Summary'!IA55</f>
        <v>0</v>
      </c>
      <c r="M55" s="79">
        <f t="shared" si="10"/>
        <v>197443389.3983708</v>
      </c>
      <c r="N55" s="78"/>
      <c r="O55" s="80"/>
    </row>
    <row r="56" spans="1:17" x14ac:dyDescent="0.3">
      <c r="A56" s="45">
        <f>ROW()</f>
        <v>56</v>
      </c>
      <c r="B56" s="64" t="s">
        <v>73</v>
      </c>
      <c r="C56" s="58">
        <f>'Detailed Summary'!C56</f>
        <v>-111495557.64287134</v>
      </c>
      <c r="D56" s="78">
        <f>'Detailed Summary'!AQ56</f>
        <v>-2631836.9154126644</v>
      </c>
      <c r="E56" s="79">
        <f t="shared" si="10"/>
        <v>-114127394.558284</v>
      </c>
      <c r="F56" s="78">
        <f>'Detailed Summary'!CM56</f>
        <v>0</v>
      </c>
      <c r="G56" s="80">
        <f t="shared" si="10"/>
        <v>-114127394.558284</v>
      </c>
      <c r="H56" s="108">
        <f>'Detailed Summary'!EI56</f>
        <v>0</v>
      </c>
      <c r="I56" s="79">
        <f t="shared" si="10"/>
        <v>-114127394.558284</v>
      </c>
      <c r="J56" s="78">
        <f>'Detailed Summary'!GE56</f>
        <v>0</v>
      </c>
      <c r="K56" s="79">
        <f t="shared" si="10"/>
        <v>-114127394.558284</v>
      </c>
      <c r="L56" s="78">
        <f>'Detailed Summary'!IA56</f>
        <v>0</v>
      </c>
      <c r="M56" s="79">
        <f t="shared" si="10"/>
        <v>-114127394.558284</v>
      </c>
      <c r="N56" s="78"/>
      <c r="O56" s="80"/>
    </row>
    <row r="57" spans="1:17" x14ac:dyDescent="0.3">
      <c r="A57" s="45">
        <f>ROW()</f>
        <v>57</v>
      </c>
      <c r="B57" s="64"/>
      <c r="C57" s="15"/>
      <c r="D57" s="90"/>
      <c r="E57" s="17"/>
      <c r="F57" s="90"/>
      <c r="G57" s="109"/>
      <c r="H57" s="92"/>
      <c r="I57" s="17"/>
      <c r="J57" s="90"/>
      <c r="K57" s="17"/>
      <c r="L57" s="90"/>
      <c r="M57" s="17"/>
      <c r="N57" s="90"/>
      <c r="O57" s="109"/>
    </row>
    <row r="58" spans="1:17" ht="13.5" thickBot="1" x14ac:dyDescent="0.35">
      <c r="A58" s="45">
        <f>ROW()</f>
        <v>58</v>
      </c>
      <c r="B58" s="94" t="s">
        <v>74</v>
      </c>
      <c r="C58" s="95">
        <f>SUM(C51:C57)</f>
        <v>5483216405.8370619</v>
      </c>
      <c r="D58" s="96">
        <f t="shared" ref="D58:M58" si="11">SUM(D51:D57)</f>
        <v>-129676179.64495292</v>
      </c>
      <c r="E58" s="97">
        <f t="shared" si="11"/>
        <v>5353540226.1921072</v>
      </c>
      <c r="F58" s="96">
        <f t="shared" si="11"/>
        <v>7976394.0310642123</v>
      </c>
      <c r="G58" s="98">
        <f t="shared" si="11"/>
        <v>5361516620.2231722</v>
      </c>
      <c r="H58" s="99">
        <f>SUM(H51:H57)</f>
        <v>77789719.949097559</v>
      </c>
      <c r="I58" s="97">
        <f t="shared" si="11"/>
        <v>5439306340.1722698</v>
      </c>
      <c r="J58" s="96">
        <f>SUM(J51:J57)</f>
        <v>1109820.2320321538</v>
      </c>
      <c r="K58" s="97">
        <f t="shared" si="11"/>
        <v>5440416160.4043016</v>
      </c>
      <c r="L58" s="96">
        <f>SUM(L51:L57)</f>
        <v>232648100.52274907</v>
      </c>
      <c r="M58" s="97">
        <f t="shared" si="11"/>
        <v>5673064260.9270506</v>
      </c>
      <c r="N58" s="96"/>
      <c r="O58" s="98"/>
    </row>
    <row r="59" spans="1:17" ht="13.5" thickTop="1" x14ac:dyDescent="0.3">
      <c r="A59" s="45">
        <f>ROW()</f>
        <v>59</v>
      </c>
      <c r="B59" s="14"/>
      <c r="C59" s="46"/>
      <c r="D59" s="47"/>
      <c r="E59" s="48"/>
      <c r="F59" s="47"/>
      <c r="G59" s="49"/>
      <c r="H59" s="50"/>
      <c r="I59" s="48"/>
      <c r="J59" s="47"/>
      <c r="K59" s="48"/>
      <c r="L59" s="47"/>
      <c r="M59" s="48"/>
      <c r="N59" s="47"/>
      <c r="O59" s="49"/>
    </row>
    <row r="60" spans="1:17" x14ac:dyDescent="0.3">
      <c r="A60" s="45">
        <f>ROW()</f>
        <v>60</v>
      </c>
      <c r="B60" s="14" t="s">
        <v>75</v>
      </c>
      <c r="C60" s="110">
        <v>7.1599999999999997E-2</v>
      </c>
      <c r="D60" s="102">
        <f>C60</f>
        <v>7.1599999999999997E-2</v>
      </c>
      <c r="E60" s="111">
        <f t="shared" ref="E60:M60" si="12">D60</f>
        <v>7.1599999999999997E-2</v>
      </c>
      <c r="F60" s="102">
        <f t="shared" si="12"/>
        <v>7.1599999999999997E-2</v>
      </c>
      <c r="G60" s="112">
        <f t="shared" si="12"/>
        <v>7.1599999999999997E-2</v>
      </c>
      <c r="H60" s="105">
        <f t="shared" si="12"/>
        <v>7.1599999999999997E-2</v>
      </c>
      <c r="I60" s="111">
        <f t="shared" si="12"/>
        <v>7.1599999999999997E-2</v>
      </c>
      <c r="J60" s="102">
        <f t="shared" si="12"/>
        <v>7.1599999999999997E-2</v>
      </c>
      <c r="K60" s="111">
        <f t="shared" si="12"/>
        <v>7.1599999999999997E-2</v>
      </c>
      <c r="L60" s="102">
        <v>7.1599999999999997E-2</v>
      </c>
      <c r="M60" s="111">
        <f t="shared" si="12"/>
        <v>7.1599999999999997E-2</v>
      </c>
      <c r="N60" s="102"/>
      <c r="O60" s="112"/>
    </row>
    <row r="61" spans="1:17" x14ac:dyDescent="0.3">
      <c r="A61" s="45">
        <f>ROW()</f>
        <v>61</v>
      </c>
      <c r="B61" s="14"/>
      <c r="C61" s="110"/>
      <c r="D61" s="102"/>
      <c r="E61" s="111"/>
      <c r="F61" s="102"/>
      <c r="G61" s="112"/>
      <c r="H61" s="105"/>
      <c r="I61" s="111"/>
      <c r="J61" s="102"/>
      <c r="K61" s="111"/>
      <c r="L61" s="102"/>
      <c r="M61" s="111"/>
      <c r="N61" s="102"/>
      <c r="O61" s="112"/>
    </row>
    <row r="62" spans="1:17" x14ac:dyDescent="0.3">
      <c r="A62" s="45">
        <f>ROW()</f>
        <v>62</v>
      </c>
      <c r="B62" s="14" t="s">
        <v>76</v>
      </c>
      <c r="C62" s="113">
        <f>+C47-(C58*C60)</f>
        <v>-95318018.487933517</v>
      </c>
      <c r="D62" s="114">
        <f>+D47-(D58*D60)</f>
        <v>94428827.16910246</v>
      </c>
      <c r="E62" s="60">
        <f>SUM(C62:D62)</f>
        <v>-889191.31883105636</v>
      </c>
      <c r="F62" s="114">
        <f>+F47-(F58*F60)</f>
        <v>32158403.099893514</v>
      </c>
      <c r="G62" s="61">
        <f>SUM(E62:F62)</f>
        <v>31269211.781062458</v>
      </c>
      <c r="H62" s="115">
        <f>+H47-(H58*H60)</f>
        <v>-44522807.344322763</v>
      </c>
      <c r="I62" s="60">
        <f>SUM(G62:H62)</f>
        <v>-13253595.563260306</v>
      </c>
      <c r="J62" s="114">
        <f>+J47-(J58*J60)</f>
        <v>-144454473.53619963</v>
      </c>
      <c r="K62" s="60">
        <f>SUM(I62:J62)</f>
        <v>-157708069.09945995</v>
      </c>
      <c r="L62" s="114">
        <f>+L47-(L58*L60)</f>
        <v>-28157140.479159854</v>
      </c>
      <c r="M62" s="60">
        <f>+M47-(M58*M60)</f>
        <v>-185865209.57861978</v>
      </c>
      <c r="N62" s="114"/>
      <c r="O62" s="116"/>
      <c r="Q62" s="117"/>
    </row>
    <row r="63" spans="1:17" x14ac:dyDescent="0.3">
      <c r="A63" s="45">
        <f>ROW()</f>
        <v>63</v>
      </c>
      <c r="B63" s="14" t="s">
        <v>77</v>
      </c>
      <c r="C63" s="118">
        <v>0.752355</v>
      </c>
      <c r="D63" s="119">
        <f>C63</f>
        <v>0.752355</v>
      </c>
      <c r="E63" s="120">
        <f t="shared" ref="E63:M63" si="13">D63</f>
        <v>0.752355</v>
      </c>
      <c r="F63" s="119">
        <f t="shared" si="13"/>
        <v>0.752355</v>
      </c>
      <c r="G63" s="121">
        <f t="shared" si="13"/>
        <v>0.752355</v>
      </c>
      <c r="H63" s="122">
        <f t="shared" si="13"/>
        <v>0.752355</v>
      </c>
      <c r="I63" s="120">
        <f t="shared" si="13"/>
        <v>0.752355</v>
      </c>
      <c r="J63" s="119">
        <f t="shared" si="13"/>
        <v>0.752355</v>
      </c>
      <c r="K63" s="120">
        <f t="shared" si="13"/>
        <v>0.752355</v>
      </c>
      <c r="L63" s="119">
        <f t="shared" si="13"/>
        <v>0.752355</v>
      </c>
      <c r="M63" s="120">
        <f t="shared" si="13"/>
        <v>0.752355</v>
      </c>
      <c r="N63" s="119"/>
      <c r="O63" s="123"/>
      <c r="Q63" s="124"/>
    </row>
    <row r="64" spans="1:17" x14ac:dyDescent="0.3">
      <c r="A64" s="45">
        <f>ROW()</f>
        <v>64</v>
      </c>
      <c r="B64" s="14"/>
      <c r="C64" s="15"/>
      <c r="D64" s="90"/>
      <c r="E64" s="17"/>
      <c r="F64" s="90"/>
      <c r="G64" s="109"/>
      <c r="H64" s="92"/>
      <c r="I64" s="17"/>
      <c r="J64" s="90"/>
      <c r="K64" s="17"/>
      <c r="L64" s="90"/>
      <c r="M64" s="17"/>
      <c r="N64" s="90"/>
      <c r="O64" s="125"/>
    </row>
    <row r="65" spans="1:17" ht="13.5" thickBot="1" x14ac:dyDescent="0.35">
      <c r="A65" s="45">
        <f>ROW()</f>
        <v>65</v>
      </c>
      <c r="B65" s="126" t="s">
        <v>78</v>
      </c>
      <c r="C65" s="95">
        <f>-C62/C63</f>
        <v>126692875.68758567</v>
      </c>
      <c r="D65" s="96">
        <f>-D62/D63</f>
        <v>-125510998.35729471</v>
      </c>
      <c r="E65" s="97">
        <f>SUM(C65:D65)</f>
        <v>1181877.3302909583</v>
      </c>
      <c r="F65" s="96">
        <f>-F62/F63</f>
        <v>-42743655.720894411</v>
      </c>
      <c r="G65" s="127">
        <f>SUM(E65:F65)</f>
        <v>-41561778.390603453</v>
      </c>
      <c r="H65" s="99">
        <f>-H62/H63</f>
        <v>59177924.443012625</v>
      </c>
      <c r="I65" s="128">
        <f>SUM(G65:H65)</f>
        <v>17616146.052409172</v>
      </c>
      <c r="J65" s="96">
        <f>-J62/J63</f>
        <v>192003075.05924681</v>
      </c>
      <c r="K65" s="128">
        <f>SUM(I65:J65)</f>
        <v>209619221.11165598</v>
      </c>
      <c r="L65" s="96">
        <f>-L62/L63</f>
        <v>37425338.409606971</v>
      </c>
      <c r="M65" s="128">
        <f>-M62/M63</f>
        <v>247044559.52126294</v>
      </c>
      <c r="N65" s="96"/>
      <c r="O65" s="129"/>
      <c r="Q65" s="117"/>
    </row>
    <row r="66" spans="1:17" ht="13.5" thickTop="1" x14ac:dyDescent="0.3">
      <c r="A66" s="45">
        <f>ROW()</f>
        <v>66</v>
      </c>
      <c r="B66" s="14"/>
      <c r="C66" s="46"/>
      <c r="D66" s="47"/>
      <c r="E66" s="48"/>
      <c r="F66" s="47"/>
      <c r="G66" s="130"/>
      <c r="H66" s="50"/>
      <c r="I66" s="48"/>
      <c r="J66" s="47"/>
      <c r="K66" s="48"/>
      <c r="L66" s="131"/>
      <c r="M66" s="48"/>
      <c r="N66" s="47"/>
      <c r="O66" s="130"/>
    </row>
    <row r="67" spans="1:17" hidden="1" outlineLevel="1" x14ac:dyDescent="0.3">
      <c r="A67" s="45">
        <f>ROW()</f>
        <v>67</v>
      </c>
      <c r="B67" s="14"/>
      <c r="C67" s="46"/>
      <c r="D67" s="47"/>
      <c r="E67" s="48"/>
      <c r="F67" s="47"/>
      <c r="G67" s="116"/>
      <c r="H67" s="50"/>
      <c r="I67" s="60"/>
      <c r="J67" s="47"/>
      <c r="K67" s="60"/>
      <c r="L67" s="47"/>
      <c r="M67" s="60"/>
      <c r="N67" s="47"/>
      <c r="O67" s="116"/>
    </row>
    <row r="68" spans="1:17" hidden="1" outlineLevel="1" x14ac:dyDescent="0.3">
      <c r="A68" s="45">
        <f>ROW()</f>
        <v>68</v>
      </c>
      <c r="B68" s="14"/>
      <c r="C68" s="46"/>
      <c r="D68" s="47"/>
      <c r="E68" s="48"/>
      <c r="F68" s="47"/>
      <c r="G68" s="130"/>
      <c r="H68" s="50"/>
      <c r="I68" s="48"/>
      <c r="J68" s="47"/>
      <c r="K68" s="48"/>
      <c r="L68" s="47"/>
      <c r="M68" s="48"/>
      <c r="N68" s="47"/>
      <c r="O68" s="130"/>
    </row>
    <row r="69" spans="1:17" hidden="1" outlineLevel="1" x14ac:dyDescent="0.3">
      <c r="A69" s="45">
        <f>ROW()</f>
        <v>69</v>
      </c>
      <c r="B69" s="14"/>
      <c r="C69" s="46"/>
      <c r="D69" s="47"/>
      <c r="E69" s="48"/>
      <c r="F69" s="47"/>
      <c r="G69" s="129"/>
      <c r="H69" s="50"/>
      <c r="I69" s="128"/>
      <c r="J69" s="132"/>
      <c r="K69" s="128"/>
      <c r="L69" s="47"/>
      <c r="M69" s="128"/>
      <c r="N69" s="47"/>
      <c r="O69" s="129"/>
      <c r="Q69" s="117"/>
    </row>
    <row r="70" spans="1:17" hidden="1" outlineLevel="1" x14ac:dyDescent="0.3">
      <c r="A70" s="45">
        <f>ROW()</f>
        <v>70</v>
      </c>
      <c r="B70" s="14"/>
      <c r="C70" s="46"/>
      <c r="D70" s="47"/>
      <c r="E70" s="48"/>
      <c r="F70" s="47"/>
      <c r="G70" s="129"/>
      <c r="H70" s="50"/>
      <c r="I70" s="128"/>
      <c r="J70" s="133"/>
      <c r="K70" s="128"/>
      <c r="L70" s="134"/>
      <c r="M70" s="128"/>
      <c r="N70" s="134"/>
      <c r="O70" s="129"/>
    </row>
    <row r="71" spans="1:17" collapsed="1" x14ac:dyDescent="0.3">
      <c r="A71" s="45">
        <f>ROW()</f>
        <v>71</v>
      </c>
      <c r="B71" s="14" t="s">
        <v>79</v>
      </c>
      <c r="C71" s="46"/>
      <c r="D71" s="47"/>
      <c r="E71" s="48"/>
      <c r="F71" s="47"/>
      <c r="G71" s="127"/>
      <c r="H71" s="50"/>
      <c r="I71" s="128"/>
      <c r="J71" s="135" t="s">
        <v>80</v>
      </c>
      <c r="K71" s="128">
        <f>K65</f>
        <v>209619221.11165598</v>
      </c>
      <c r="L71" s="136" t="s">
        <v>81</v>
      </c>
      <c r="M71" s="128">
        <f>M65-K65</f>
        <v>37425338.409606963</v>
      </c>
      <c r="N71" s="137" t="s">
        <v>82</v>
      </c>
      <c r="O71" s="129"/>
      <c r="Q71" s="117"/>
    </row>
    <row r="72" spans="1:17" x14ac:dyDescent="0.3">
      <c r="A72" s="45">
        <f>ROW()</f>
        <v>72</v>
      </c>
      <c r="B72" s="14"/>
      <c r="C72" s="46"/>
      <c r="D72" s="47"/>
      <c r="E72" s="48"/>
      <c r="F72" s="47"/>
      <c r="G72" s="127"/>
      <c r="H72" s="50"/>
      <c r="I72" s="128"/>
      <c r="J72" s="135"/>
      <c r="K72" s="128"/>
      <c r="L72" s="136"/>
      <c r="M72" s="128"/>
      <c r="N72" s="137"/>
      <c r="O72" s="129"/>
      <c r="Q72" s="117"/>
    </row>
    <row r="73" spans="1:17" x14ac:dyDescent="0.3">
      <c r="A73" s="45">
        <f>ROW()</f>
        <v>73</v>
      </c>
      <c r="B73" s="14" t="s">
        <v>83</v>
      </c>
      <c r="C73" s="46"/>
      <c r="D73" s="47"/>
      <c r="E73" s="48"/>
      <c r="F73" s="47"/>
      <c r="G73" s="128"/>
      <c r="H73" s="50"/>
      <c r="I73" s="128"/>
      <c r="J73" s="135"/>
      <c r="K73" s="128">
        <f>G65</f>
        <v>-41561778.390603453</v>
      </c>
      <c r="L73" s="136"/>
      <c r="M73" s="128"/>
      <c r="N73" s="138"/>
      <c r="O73" s="139"/>
      <c r="Q73" s="117"/>
    </row>
    <row r="74" spans="1:17" x14ac:dyDescent="0.3">
      <c r="A74" s="45">
        <f>ROW()</f>
        <v>74</v>
      </c>
      <c r="B74" s="14" t="s">
        <v>84</v>
      </c>
      <c r="C74" s="46"/>
      <c r="D74" s="47"/>
      <c r="E74" s="48"/>
      <c r="F74" s="47"/>
      <c r="G74" s="128"/>
      <c r="H74" s="50"/>
      <c r="I74" s="128"/>
      <c r="J74" s="135"/>
      <c r="K74" s="79">
        <f>K65-K73-K75</f>
        <v>159471240.72578537</v>
      </c>
      <c r="L74" s="140"/>
      <c r="M74" s="141">
        <f>M71-M75</f>
        <v>-68554114.37076579</v>
      </c>
      <c r="N74" s="142"/>
      <c r="O74" s="143"/>
      <c r="Q74" s="117"/>
    </row>
    <row r="75" spans="1:17" x14ac:dyDescent="0.3">
      <c r="A75" s="45">
        <f>ROW()</f>
        <v>75</v>
      </c>
      <c r="B75" s="14" t="s">
        <v>85</v>
      </c>
      <c r="C75" s="46"/>
      <c r="D75" s="47"/>
      <c r="E75" s="48"/>
      <c r="F75" s="47"/>
      <c r="G75" s="128"/>
      <c r="H75" s="50"/>
      <c r="I75" s="128"/>
      <c r="J75" s="135"/>
      <c r="K75" s="79">
        <v>91709758.776474044</v>
      </c>
      <c r="L75" s="144"/>
      <c r="M75" s="79">
        <v>105979452.78037275</v>
      </c>
      <c r="N75" s="142"/>
      <c r="O75" s="145"/>
      <c r="Q75" s="117"/>
    </row>
    <row r="76" spans="1:17" x14ac:dyDescent="0.3">
      <c r="A76" s="45">
        <f>ROW()</f>
        <v>76</v>
      </c>
      <c r="B76" s="146" t="s">
        <v>86</v>
      </c>
      <c r="C76" s="46"/>
      <c r="D76" s="47"/>
      <c r="E76" s="48"/>
      <c r="F76" s="47"/>
      <c r="G76" s="128"/>
      <c r="H76" s="50"/>
      <c r="I76" s="128"/>
      <c r="J76" s="135"/>
      <c r="K76" s="72">
        <f>K71</f>
        <v>209619221.11165598</v>
      </c>
      <c r="L76" s="136"/>
      <c r="M76" s="72">
        <f>M71</f>
        <v>37425338.409606963</v>
      </c>
      <c r="N76" s="147"/>
      <c r="O76" s="73"/>
      <c r="Q76" s="117"/>
    </row>
    <row r="77" spans="1:17" x14ac:dyDescent="0.3">
      <c r="A77" s="45">
        <f>ROW()</f>
        <v>77</v>
      </c>
      <c r="B77" s="14"/>
      <c r="C77" s="46"/>
      <c r="D77" s="47"/>
      <c r="E77" s="48"/>
      <c r="F77" s="47"/>
      <c r="G77" s="148"/>
      <c r="H77" s="50"/>
      <c r="I77" s="128"/>
      <c r="J77" s="135"/>
      <c r="K77" s="79"/>
      <c r="L77" s="136"/>
      <c r="M77" s="79"/>
      <c r="N77" s="147"/>
      <c r="O77" s="145"/>
      <c r="Q77" s="117"/>
    </row>
    <row r="78" spans="1:17" x14ac:dyDescent="0.3">
      <c r="A78" s="45">
        <f>ROW()</f>
        <v>78</v>
      </c>
      <c r="B78" s="14" t="s">
        <v>87</v>
      </c>
      <c r="C78" s="46"/>
      <c r="D78" s="47"/>
      <c r="E78" s="48"/>
      <c r="F78" s="47"/>
      <c r="G78" s="148"/>
      <c r="H78" s="50"/>
      <c r="I78" s="128"/>
      <c r="J78" s="135"/>
      <c r="K78" s="149">
        <v>50260000.129733883</v>
      </c>
      <c r="L78" s="136"/>
      <c r="M78" s="79">
        <v>3771318.0958234295</v>
      </c>
      <c r="N78" s="147"/>
      <c r="O78" s="145"/>
      <c r="Q78" s="117"/>
    </row>
    <row r="79" spans="1:17" ht="13.5" x14ac:dyDescent="0.35">
      <c r="A79" s="45">
        <f>ROW()</f>
        <v>79</v>
      </c>
      <c r="B79" s="14" t="s">
        <v>88</v>
      </c>
      <c r="C79" s="46"/>
      <c r="D79" s="47"/>
      <c r="E79" s="48"/>
      <c r="F79" s="47"/>
      <c r="G79" s="148"/>
      <c r="H79" s="50"/>
      <c r="I79" s="128"/>
      <c r="J79" s="135"/>
      <c r="K79" s="150">
        <v>-36831402</v>
      </c>
      <c r="L79" s="151"/>
      <c r="M79" s="150">
        <v>-3261718</v>
      </c>
      <c r="N79" s="152"/>
      <c r="O79" s="153"/>
      <c r="Q79" s="117"/>
    </row>
    <row r="80" spans="1:17" x14ac:dyDescent="0.3">
      <c r="A80" s="45">
        <f>ROW()</f>
        <v>80</v>
      </c>
      <c r="B80" s="14"/>
      <c r="C80" s="46"/>
      <c r="D80" s="47"/>
      <c r="E80" s="48"/>
      <c r="F80" s="47"/>
      <c r="G80" s="148"/>
      <c r="H80" s="50"/>
      <c r="I80" s="128"/>
      <c r="J80" s="135"/>
      <c r="K80" s="154"/>
      <c r="L80" s="151"/>
      <c r="M80" s="154"/>
      <c r="N80" s="137"/>
      <c r="O80" s="155"/>
      <c r="Q80" s="117"/>
    </row>
    <row r="81" spans="1:17" ht="14" thickBot="1" x14ac:dyDescent="0.4">
      <c r="A81" s="45">
        <f>ROW()</f>
        <v>81</v>
      </c>
      <c r="B81" s="14" t="s">
        <v>89</v>
      </c>
      <c r="C81" s="46"/>
      <c r="D81" s="47"/>
      <c r="E81" s="48"/>
      <c r="F81" s="47"/>
      <c r="G81" s="148"/>
      <c r="H81" s="50"/>
      <c r="I81" s="128"/>
      <c r="J81" s="135"/>
      <c r="K81" s="156">
        <f>SUM(K76:K80)</f>
        <v>223047819.24138987</v>
      </c>
      <c r="L81" s="151"/>
      <c r="M81" s="156">
        <f>SUM(M76:M80)</f>
        <v>37934938.505430393</v>
      </c>
      <c r="N81" s="157"/>
      <c r="O81" s="158"/>
      <c r="Q81" s="117"/>
    </row>
    <row r="82" spans="1:17" ht="13.5" thickTop="1" x14ac:dyDescent="0.3">
      <c r="A82" s="159"/>
      <c r="B82" s="160"/>
      <c r="C82" s="161"/>
      <c r="D82" s="162"/>
      <c r="E82" s="163"/>
      <c r="F82" s="162"/>
      <c r="G82" s="164"/>
      <c r="H82" s="165"/>
      <c r="I82" s="163"/>
      <c r="J82" s="166"/>
      <c r="K82" s="167"/>
      <c r="L82" s="168"/>
      <c r="M82" s="167"/>
      <c r="N82" s="168"/>
      <c r="O82" s="169"/>
    </row>
    <row r="83" spans="1:17" ht="13.5" x14ac:dyDescent="0.35">
      <c r="A83" s="170"/>
      <c r="B83" s="171"/>
    </row>
    <row r="85" spans="1:17" customFormat="1" ht="14.5" x14ac:dyDescent="0.35">
      <c r="C85" s="2"/>
      <c r="D85" s="2"/>
      <c r="E85" s="2"/>
      <c r="F85" s="2"/>
    </row>
    <row r="86" spans="1:17" customFormat="1" ht="14.5" x14ac:dyDescent="0.35">
      <c r="C86" s="2"/>
      <c r="D86" s="2"/>
      <c r="E86" s="2"/>
      <c r="F86" s="2"/>
    </row>
    <row r="87" spans="1:17" customFormat="1" ht="14.5" x14ac:dyDescent="0.35">
      <c r="C87" s="2"/>
      <c r="D87" s="2"/>
      <c r="E87" s="2"/>
      <c r="F87" s="2"/>
    </row>
    <row r="88" spans="1:17" customFormat="1" ht="14.5" x14ac:dyDescent="0.35">
      <c r="C88" s="2"/>
      <c r="D88" s="2"/>
      <c r="E88" s="2"/>
      <c r="F88" s="2"/>
    </row>
    <row r="89" spans="1:17" customFormat="1" ht="14.5" x14ac:dyDescent="0.35">
      <c r="C89" s="2"/>
      <c r="D89" s="2"/>
      <c r="E89" s="2"/>
      <c r="F89" s="2"/>
    </row>
    <row r="90" spans="1:17" customFormat="1" ht="14.5" x14ac:dyDescent="0.35">
      <c r="C90" s="2"/>
      <c r="D90" s="2"/>
      <c r="E90" s="2"/>
      <c r="F90" s="2"/>
    </row>
    <row r="91" spans="1:17" customFormat="1" ht="14.5" x14ac:dyDescent="0.35">
      <c r="C91" s="2"/>
      <c r="D91" s="2"/>
      <c r="E91" s="2"/>
      <c r="F91" s="2"/>
    </row>
    <row r="92" spans="1:17" customFormat="1" ht="14.5" x14ac:dyDescent="0.35">
      <c r="C92" s="2"/>
      <c r="D92" s="2"/>
      <c r="E92" s="2"/>
      <c r="F92" s="2"/>
    </row>
    <row r="93" spans="1:17" customFormat="1" ht="14.5" x14ac:dyDescent="0.35">
      <c r="C93" s="2"/>
      <c r="D93" s="2"/>
      <c r="E93" s="2"/>
      <c r="F93" s="2"/>
    </row>
    <row r="94" spans="1:17" customFormat="1" ht="14.5" x14ac:dyDescent="0.35">
      <c r="C94" s="2"/>
      <c r="D94" s="2"/>
      <c r="E94" s="2"/>
      <c r="F94" s="2"/>
    </row>
    <row r="95" spans="1:17" customFormat="1" ht="14.5" x14ac:dyDescent="0.35"/>
    <row r="96" spans="1:17" customFormat="1" ht="14.5" x14ac:dyDescent="0.35"/>
    <row r="97" customFormat="1" ht="14.5" x14ac:dyDescent="0.35"/>
    <row r="98" customFormat="1" ht="14.5" x14ac:dyDescent="0.35"/>
    <row r="99" customFormat="1" ht="14.5" x14ac:dyDescent="0.35"/>
    <row r="100" customFormat="1" ht="14.5" x14ac:dyDescent="0.35"/>
    <row r="101" customFormat="1" ht="14.5" x14ac:dyDescent="0.35"/>
    <row r="102" customFormat="1" ht="14.5" x14ac:dyDescent="0.35"/>
    <row r="103" customFormat="1" ht="14.5" x14ac:dyDescent="0.35"/>
    <row r="104" customFormat="1" ht="14.5" x14ac:dyDescent="0.35"/>
    <row r="105" customFormat="1" ht="14.5" x14ac:dyDescent="0.35"/>
    <row r="106" customFormat="1" ht="14.5" x14ac:dyDescent="0.35"/>
    <row r="107" customFormat="1" ht="14.5" x14ac:dyDescent="0.35"/>
    <row r="108" customFormat="1" ht="14.5" x14ac:dyDescent="0.35"/>
    <row r="109" customFormat="1" ht="14.5" x14ac:dyDescent="0.35"/>
    <row r="110" customFormat="1" ht="14.5" x14ac:dyDescent="0.35"/>
    <row r="111" customFormat="1" ht="14.5" x14ac:dyDescent="0.35"/>
    <row r="112" customFormat="1" ht="14.5" x14ac:dyDescent="0.35"/>
    <row r="113" customFormat="1" ht="14.5" x14ac:dyDescent="0.35"/>
    <row r="114" customFormat="1" ht="14.5" x14ac:dyDescent="0.35"/>
    <row r="115" customFormat="1" ht="14.5" x14ac:dyDescent="0.35"/>
    <row r="116" customFormat="1" ht="14.5" x14ac:dyDescent="0.35"/>
    <row r="117" customFormat="1" ht="14.5" x14ac:dyDescent="0.35"/>
    <row r="118" customFormat="1" ht="14.5" x14ac:dyDescent="0.35"/>
    <row r="119" customFormat="1" ht="14.5" x14ac:dyDescent="0.35"/>
    <row r="120" customFormat="1" ht="14.5" x14ac:dyDescent="0.35"/>
    <row r="121" customFormat="1" ht="14.5" x14ac:dyDescent="0.35"/>
    <row r="122" customFormat="1" ht="14.5" x14ac:dyDescent="0.35"/>
    <row r="123" customFormat="1" ht="14.5" x14ac:dyDescent="0.35"/>
    <row r="124" customFormat="1" ht="14.5" x14ac:dyDescent="0.35"/>
    <row r="125" customFormat="1" ht="14.5" x14ac:dyDescent="0.35"/>
    <row r="126" customFormat="1" ht="14.5" x14ac:dyDescent="0.35"/>
    <row r="127" customFormat="1" ht="14.5" x14ac:dyDescent="0.35"/>
    <row r="128" customFormat="1" ht="14.5" x14ac:dyDescent="0.35"/>
    <row r="129" customFormat="1" ht="14.5" x14ac:dyDescent="0.35"/>
    <row r="130" customFormat="1" ht="14.5" x14ac:dyDescent="0.35"/>
    <row r="131" customFormat="1" ht="14.5" x14ac:dyDescent="0.35"/>
    <row r="132" customFormat="1" ht="14.5" x14ac:dyDescent="0.35"/>
    <row r="133" customFormat="1" ht="14.5" x14ac:dyDescent="0.35"/>
    <row r="134" customFormat="1" ht="14.5" x14ac:dyDescent="0.35"/>
    <row r="135" customFormat="1" ht="14.5" x14ac:dyDescent="0.35"/>
    <row r="136" customFormat="1" ht="14.5" x14ac:dyDescent="0.35"/>
    <row r="137" customFormat="1" ht="14.5" x14ac:dyDescent="0.35"/>
    <row r="138" customFormat="1" ht="14.5" x14ac:dyDescent="0.35"/>
    <row r="139" customFormat="1" ht="14.5" x14ac:dyDescent="0.35"/>
    <row r="140" customFormat="1" ht="14.5" x14ac:dyDescent="0.35"/>
    <row r="141" customFormat="1" ht="14.5" x14ac:dyDescent="0.35"/>
    <row r="142" customFormat="1" ht="14.5" x14ac:dyDescent="0.35"/>
    <row r="143" customFormat="1" ht="14.5" x14ac:dyDescent="0.35"/>
    <row r="144" customFormat="1" ht="14.5" x14ac:dyDescent="0.35"/>
    <row r="145" customFormat="1" ht="14.5" x14ac:dyDescent="0.35"/>
    <row r="146" customFormat="1" ht="14.5" x14ac:dyDescent="0.35"/>
    <row r="147" customFormat="1" ht="14.5" x14ac:dyDescent="0.35"/>
    <row r="148" customFormat="1" ht="14.5" x14ac:dyDescent="0.35"/>
    <row r="149" customFormat="1" ht="14.5" x14ac:dyDescent="0.35"/>
    <row r="150" customFormat="1" ht="14.5" x14ac:dyDescent="0.35"/>
    <row r="151" customFormat="1" ht="14.5" x14ac:dyDescent="0.35"/>
    <row r="152" customFormat="1" ht="14.5" x14ac:dyDescent="0.35"/>
    <row r="153" customFormat="1" ht="14.5" x14ac:dyDescent="0.35"/>
    <row r="154" customFormat="1" ht="14.5" x14ac:dyDescent="0.35"/>
    <row r="155" customFormat="1" ht="14.5" x14ac:dyDescent="0.35"/>
    <row r="156" customFormat="1" ht="14.5" x14ac:dyDescent="0.35"/>
    <row r="157" customFormat="1" ht="14.5" x14ac:dyDescent="0.35"/>
    <row r="158" customFormat="1" ht="14.5" x14ac:dyDescent="0.35"/>
    <row r="159" customFormat="1" ht="14.5" x14ac:dyDescent="0.35"/>
    <row r="160" customFormat="1" ht="14.5" x14ac:dyDescent="0.35"/>
    <row r="161" customFormat="1" ht="14.5" x14ac:dyDescent="0.35"/>
    <row r="162" customFormat="1" ht="14.5" x14ac:dyDescent="0.35"/>
    <row r="163" customFormat="1" ht="14.5" x14ac:dyDescent="0.35"/>
    <row r="164" customFormat="1" ht="14.5" x14ac:dyDescent="0.35"/>
    <row r="165" customFormat="1" ht="14.5" x14ac:dyDescent="0.35"/>
    <row r="166" customFormat="1" ht="14.5" x14ac:dyDescent="0.35"/>
    <row r="167" customFormat="1" ht="14.5" x14ac:dyDescent="0.35"/>
    <row r="168" customFormat="1" ht="14.5" x14ac:dyDescent="0.35"/>
    <row r="169" customFormat="1" ht="14.5" x14ac:dyDescent="0.35"/>
    <row r="170" customFormat="1" ht="14.5" x14ac:dyDescent="0.35"/>
    <row r="171" customFormat="1" ht="14.5" x14ac:dyDescent="0.35"/>
    <row r="172" customFormat="1" ht="14.5" x14ac:dyDescent="0.35"/>
    <row r="173" customFormat="1" ht="14.5" x14ac:dyDescent="0.35"/>
    <row r="174" customFormat="1" ht="14.5" x14ac:dyDescent="0.35"/>
    <row r="175" customFormat="1" ht="14.5" x14ac:dyDescent="0.35"/>
    <row r="176" customFormat="1" ht="14.5" x14ac:dyDescent="0.35"/>
    <row r="177" customFormat="1" ht="14.5" x14ac:dyDescent="0.35"/>
    <row r="178" customFormat="1" ht="14.5" x14ac:dyDescent="0.35"/>
    <row r="179" customFormat="1" ht="14.5" x14ac:dyDescent="0.35"/>
    <row r="180" customFormat="1" ht="14.5" x14ac:dyDescent="0.35"/>
    <row r="181" customFormat="1" ht="14.5" x14ac:dyDescent="0.35"/>
    <row r="182" customFormat="1" ht="14.5" x14ac:dyDescent="0.35"/>
    <row r="183" customFormat="1" ht="14.5" x14ac:dyDescent="0.35"/>
    <row r="184" customFormat="1" ht="14.5" x14ac:dyDescent="0.35"/>
    <row r="185" customFormat="1" ht="14.5" x14ac:dyDescent="0.35"/>
    <row r="186" customFormat="1" ht="14.5" x14ac:dyDescent="0.35"/>
    <row r="187" customFormat="1" ht="14.5" x14ac:dyDescent="0.35"/>
    <row r="188" customFormat="1" ht="14.5" x14ac:dyDescent="0.35"/>
    <row r="189" customFormat="1" ht="14.5" x14ac:dyDescent="0.35"/>
    <row r="190" customFormat="1" ht="14.5" x14ac:dyDescent="0.35"/>
    <row r="191" customFormat="1" ht="14.5" x14ac:dyDescent="0.35"/>
    <row r="192" customFormat="1" ht="14.5" x14ac:dyDescent="0.35"/>
    <row r="193" customFormat="1" ht="14.5" x14ac:dyDescent="0.35"/>
    <row r="194" customFormat="1" ht="14.5" x14ac:dyDescent="0.35"/>
    <row r="195" customFormat="1" ht="14.5" x14ac:dyDescent="0.35"/>
    <row r="196" customFormat="1" ht="14.5" x14ac:dyDescent="0.35"/>
    <row r="197" customFormat="1" ht="14.5" x14ac:dyDescent="0.35"/>
    <row r="198" customFormat="1" ht="14.5" x14ac:dyDescent="0.35"/>
    <row r="199" customFormat="1" ht="14.5" x14ac:dyDescent="0.35"/>
    <row r="200" customFormat="1" ht="14.5" x14ac:dyDescent="0.35"/>
    <row r="201" customFormat="1" ht="14.5" x14ac:dyDescent="0.35"/>
    <row r="202" customFormat="1" ht="14.5" x14ac:dyDescent="0.35"/>
    <row r="203" customFormat="1" ht="14.5" x14ac:dyDescent="0.35"/>
    <row r="204" customFormat="1" ht="14.5" x14ac:dyDescent="0.35"/>
    <row r="205" customFormat="1" ht="14.5" x14ac:dyDescent="0.35"/>
    <row r="206" customFormat="1" ht="14.5" x14ac:dyDescent="0.35"/>
    <row r="207" customFormat="1" ht="14.5" x14ac:dyDescent="0.35"/>
    <row r="208" customFormat="1" ht="14.5" x14ac:dyDescent="0.35"/>
    <row r="209" customFormat="1" ht="14.5" x14ac:dyDescent="0.35"/>
    <row r="210" customFormat="1" ht="14.5" x14ac:dyDescent="0.35"/>
    <row r="211" customFormat="1" ht="14.5" x14ac:dyDescent="0.35"/>
    <row r="212" customFormat="1" ht="14.5" x14ac:dyDescent="0.35"/>
    <row r="213" customFormat="1" ht="14.5" x14ac:dyDescent="0.35"/>
    <row r="214" customFormat="1" ht="14.5" x14ac:dyDescent="0.35"/>
    <row r="215" customFormat="1" ht="14.5" x14ac:dyDescent="0.35"/>
    <row r="216" customFormat="1" ht="14.5" x14ac:dyDescent="0.35"/>
    <row r="217" customFormat="1" ht="14.5" x14ac:dyDescent="0.35"/>
    <row r="218" customFormat="1" ht="14.5" x14ac:dyDescent="0.35"/>
    <row r="219" customFormat="1" ht="14.5" x14ac:dyDescent="0.35"/>
    <row r="220" customFormat="1" ht="14.5" x14ac:dyDescent="0.35"/>
    <row r="221" customFormat="1" ht="14.5" x14ac:dyDescent="0.35"/>
    <row r="222" customFormat="1" ht="14.5" x14ac:dyDescent="0.35"/>
    <row r="223" customFormat="1" ht="14.5" x14ac:dyDescent="0.35"/>
    <row r="224" customFormat="1" ht="14.5" x14ac:dyDescent="0.35"/>
    <row r="225" customFormat="1" ht="14.5" x14ac:dyDescent="0.35"/>
    <row r="226" customFormat="1" ht="14.5" x14ac:dyDescent="0.35"/>
    <row r="227" customFormat="1" ht="14.5" x14ac:dyDescent="0.35"/>
    <row r="228" customFormat="1" ht="14.5" x14ac:dyDescent="0.35"/>
    <row r="229" customFormat="1" ht="14.5" x14ac:dyDescent="0.35"/>
    <row r="230" customFormat="1" ht="14.5" x14ac:dyDescent="0.35"/>
    <row r="231" customFormat="1" ht="14.5" x14ac:dyDescent="0.35"/>
    <row r="232" customFormat="1" ht="14.5" x14ac:dyDescent="0.35"/>
    <row r="233" customFormat="1" ht="14.5" x14ac:dyDescent="0.35"/>
    <row r="234" customFormat="1" ht="14.5" x14ac:dyDescent="0.35"/>
    <row r="235" customFormat="1" ht="14.5" x14ac:dyDescent="0.35"/>
    <row r="236" customFormat="1" ht="14.5" x14ac:dyDescent="0.35"/>
    <row r="237" customFormat="1" ht="14.5" x14ac:dyDescent="0.35"/>
    <row r="238" customFormat="1" ht="14.5" x14ac:dyDescent="0.35"/>
    <row r="239" customFormat="1" ht="14.5" x14ac:dyDescent="0.35"/>
    <row r="240" customFormat="1" ht="14.5" x14ac:dyDescent="0.35"/>
    <row r="241" customFormat="1" ht="14.5" x14ac:dyDescent="0.35"/>
    <row r="242" customFormat="1" ht="14.5" x14ac:dyDescent="0.35"/>
    <row r="243" customFormat="1" ht="14.5" x14ac:dyDescent="0.35"/>
    <row r="244" customFormat="1" ht="14.5" x14ac:dyDescent="0.35"/>
    <row r="245" customFormat="1" ht="14.5" x14ac:dyDescent="0.35"/>
    <row r="246" customFormat="1" ht="14.5" x14ac:dyDescent="0.35"/>
    <row r="247" customFormat="1" ht="14.5" x14ac:dyDescent="0.35"/>
    <row r="248" customFormat="1" ht="14.5" x14ac:dyDescent="0.35"/>
    <row r="249" customFormat="1" ht="14.5" x14ac:dyDescent="0.35"/>
    <row r="250" customFormat="1" ht="14.5" x14ac:dyDescent="0.35"/>
    <row r="251" customFormat="1" ht="14.5" x14ac:dyDescent="0.35"/>
    <row r="252" customFormat="1" ht="14.5" x14ac:dyDescent="0.35"/>
    <row r="253" customFormat="1" ht="14.5" x14ac:dyDescent="0.35"/>
    <row r="254" customFormat="1" ht="14.5" x14ac:dyDescent="0.35"/>
    <row r="255" customFormat="1" ht="14.5" x14ac:dyDescent="0.35"/>
    <row r="256" customFormat="1" ht="14.5" x14ac:dyDescent="0.35"/>
    <row r="257" customFormat="1" ht="14.5" x14ac:dyDescent="0.35"/>
    <row r="258" customFormat="1" ht="14.5" x14ac:dyDescent="0.35"/>
    <row r="259" customFormat="1" ht="14.5" x14ac:dyDescent="0.35"/>
    <row r="260" customFormat="1" ht="14.5" x14ac:dyDescent="0.35"/>
    <row r="261" customFormat="1" ht="14.5" x14ac:dyDescent="0.35"/>
    <row r="262" customFormat="1" ht="14.5" x14ac:dyDescent="0.35"/>
    <row r="263" customFormat="1" ht="14.5" x14ac:dyDescent="0.35"/>
    <row r="264" customFormat="1" ht="14.5" x14ac:dyDescent="0.35"/>
    <row r="265" customFormat="1" ht="14.5" x14ac:dyDescent="0.35"/>
    <row r="266" customFormat="1" ht="14.5" x14ac:dyDescent="0.35"/>
    <row r="267" customFormat="1" ht="14.5" x14ac:dyDescent="0.35"/>
    <row r="268" customFormat="1" ht="14.5" x14ac:dyDescent="0.35"/>
    <row r="269" customFormat="1" ht="14.5" x14ac:dyDescent="0.35"/>
    <row r="270" customFormat="1" ht="14.5" x14ac:dyDescent="0.35"/>
    <row r="271" customFormat="1" ht="14.5" x14ac:dyDescent="0.35"/>
    <row r="272" customFormat="1" ht="14.5" x14ac:dyDescent="0.35"/>
    <row r="273" customFormat="1" ht="14.5" x14ac:dyDescent="0.35"/>
    <row r="274" customFormat="1" ht="14.5" x14ac:dyDescent="0.35"/>
    <row r="275" customFormat="1" ht="14.5" x14ac:dyDescent="0.35"/>
    <row r="276" customFormat="1" ht="14.5" x14ac:dyDescent="0.35"/>
    <row r="277" customFormat="1" ht="14.5" x14ac:dyDescent="0.35"/>
    <row r="278" customFormat="1" ht="14.5" x14ac:dyDescent="0.35"/>
    <row r="279" customFormat="1" ht="14.5" x14ac:dyDescent="0.35"/>
    <row r="280" customFormat="1" ht="14.5" x14ac:dyDescent="0.35"/>
    <row r="281" customFormat="1" ht="14.5" x14ac:dyDescent="0.35"/>
    <row r="282" customFormat="1" ht="14.5" x14ac:dyDescent="0.35"/>
    <row r="283" customFormat="1" ht="14.5" x14ac:dyDescent="0.35"/>
    <row r="284" customFormat="1" ht="14.5" x14ac:dyDescent="0.35"/>
    <row r="285" customFormat="1" ht="14.5" x14ac:dyDescent="0.35"/>
    <row r="286" customFormat="1" ht="14.5" x14ac:dyDescent="0.35"/>
    <row r="287" customFormat="1" ht="14.5" x14ac:dyDescent="0.35"/>
    <row r="288" customFormat="1" ht="14.5" x14ac:dyDescent="0.35"/>
    <row r="289" customFormat="1" ht="14.5" x14ac:dyDescent="0.35"/>
    <row r="290" customFormat="1" ht="14.5" x14ac:dyDescent="0.35"/>
    <row r="291" customFormat="1" ht="14.5" x14ac:dyDescent="0.35"/>
    <row r="292" customFormat="1" ht="14.5" x14ac:dyDescent="0.35"/>
    <row r="293" customFormat="1" ht="14.5" x14ac:dyDescent="0.35"/>
    <row r="294" customFormat="1" ht="14.5" x14ac:dyDescent="0.35"/>
    <row r="295" customFormat="1" ht="14.5" x14ac:dyDescent="0.35"/>
    <row r="296" customFormat="1" ht="14.5" x14ac:dyDescent="0.35"/>
    <row r="297" customFormat="1" ht="14.5" x14ac:dyDescent="0.35"/>
    <row r="298" customFormat="1" ht="14.5" x14ac:dyDescent="0.35"/>
    <row r="299" customFormat="1" ht="14.5" x14ac:dyDescent="0.35"/>
    <row r="300" customFormat="1" ht="14.5" x14ac:dyDescent="0.35"/>
    <row r="301" customFormat="1" ht="14.5" x14ac:dyDescent="0.35"/>
    <row r="302" customFormat="1" ht="14.5" x14ac:dyDescent="0.35"/>
    <row r="303" customFormat="1" ht="14.5" x14ac:dyDescent="0.35"/>
    <row r="304" customFormat="1" ht="14.5" x14ac:dyDescent="0.35"/>
    <row r="305" customFormat="1" ht="14.5" x14ac:dyDescent="0.35"/>
    <row r="306" customFormat="1" ht="14.5" x14ac:dyDescent="0.35"/>
    <row r="307" customFormat="1" ht="14.5" x14ac:dyDescent="0.35"/>
    <row r="308" customFormat="1" ht="14.5" x14ac:dyDescent="0.35"/>
    <row r="309" customFormat="1" ht="14.5" x14ac:dyDescent="0.35"/>
    <row r="310" customFormat="1" ht="14.5" x14ac:dyDescent="0.35"/>
    <row r="311" customFormat="1" ht="14.5" x14ac:dyDescent="0.35"/>
    <row r="312" customFormat="1" ht="14.5" x14ac:dyDescent="0.35"/>
    <row r="313" customFormat="1" ht="14.5" x14ac:dyDescent="0.35"/>
    <row r="314" customFormat="1" ht="14.5" x14ac:dyDescent="0.35"/>
    <row r="315" customFormat="1" ht="14.5" x14ac:dyDescent="0.35"/>
    <row r="316" customFormat="1" ht="14.5" x14ac:dyDescent="0.35"/>
    <row r="317" customFormat="1" ht="14.5" x14ac:dyDescent="0.35"/>
    <row r="318" customFormat="1" ht="14.5" x14ac:dyDescent="0.35"/>
    <row r="319" customFormat="1" ht="14.5" x14ac:dyDescent="0.35"/>
    <row r="320" customFormat="1" ht="14.5" x14ac:dyDescent="0.35"/>
    <row r="321" customFormat="1" ht="14.5" x14ac:dyDescent="0.35"/>
    <row r="322" customFormat="1" ht="14.5" x14ac:dyDescent="0.35"/>
    <row r="323" customFormat="1" ht="14.5" x14ac:dyDescent="0.35"/>
    <row r="324" customFormat="1" ht="14.5" x14ac:dyDescent="0.35"/>
    <row r="325" customFormat="1" ht="14.5" x14ac:dyDescent="0.35"/>
    <row r="326" customFormat="1" ht="14.5" x14ac:dyDescent="0.35"/>
    <row r="327" customFormat="1" ht="14.5" x14ac:dyDescent="0.35"/>
    <row r="328" customFormat="1" ht="14.5" x14ac:dyDescent="0.35"/>
    <row r="329" customFormat="1" ht="14.5" x14ac:dyDescent="0.35"/>
    <row r="330" customFormat="1" ht="14.5" x14ac:dyDescent="0.35"/>
    <row r="331" customFormat="1" ht="14.5" x14ac:dyDescent="0.35"/>
    <row r="332" customFormat="1" ht="14.5" x14ac:dyDescent="0.35"/>
    <row r="333" customFormat="1" ht="14.5" x14ac:dyDescent="0.35"/>
    <row r="334" customFormat="1" ht="14.5" x14ac:dyDescent="0.35"/>
    <row r="335" customFormat="1" ht="14.5" x14ac:dyDescent="0.35"/>
    <row r="336" customFormat="1" ht="14.5" x14ac:dyDescent="0.35"/>
    <row r="337" customFormat="1" ht="14.5" x14ac:dyDescent="0.35"/>
    <row r="338" customFormat="1" ht="14.5" x14ac:dyDescent="0.35"/>
    <row r="339" customFormat="1" ht="14.5" x14ac:dyDescent="0.35"/>
    <row r="340" customFormat="1" ht="14.5" x14ac:dyDescent="0.35"/>
    <row r="341" customFormat="1" ht="14.5" x14ac:dyDescent="0.35"/>
    <row r="342" customFormat="1" ht="14.5" x14ac:dyDescent="0.35"/>
    <row r="343" customFormat="1" ht="14.5" x14ac:dyDescent="0.35"/>
    <row r="344" customFormat="1" ht="14.5" x14ac:dyDescent="0.35"/>
    <row r="345" customFormat="1" ht="14.5" x14ac:dyDescent="0.35"/>
    <row r="346" customFormat="1" ht="14.5" x14ac:dyDescent="0.35"/>
    <row r="347" customFormat="1" ht="14.5" x14ac:dyDescent="0.35"/>
    <row r="348" customFormat="1" ht="14.5" x14ac:dyDescent="0.35"/>
    <row r="349" customFormat="1" ht="14.5" x14ac:dyDescent="0.35"/>
    <row r="350" customFormat="1" ht="14.5" x14ac:dyDescent="0.35"/>
    <row r="351" customFormat="1" ht="14.5" x14ac:dyDescent="0.35"/>
    <row r="352" customFormat="1" ht="14.5" x14ac:dyDescent="0.35"/>
    <row r="353" customFormat="1" ht="14.5" x14ac:dyDescent="0.35"/>
    <row r="354" customFormat="1" ht="14.5" x14ac:dyDescent="0.35"/>
    <row r="355" customFormat="1" ht="14.5" x14ac:dyDescent="0.35"/>
    <row r="356" customFormat="1" ht="14.5" x14ac:dyDescent="0.35"/>
    <row r="357" customFormat="1" ht="14.5" x14ac:dyDescent="0.35"/>
    <row r="358" customFormat="1" ht="14.5" x14ac:dyDescent="0.35"/>
    <row r="359" customFormat="1" ht="14.5" x14ac:dyDescent="0.35"/>
    <row r="360" customFormat="1" ht="14.5" x14ac:dyDescent="0.35"/>
    <row r="361" customFormat="1" ht="14.5" x14ac:dyDescent="0.35"/>
    <row r="362" customFormat="1" ht="14.5" x14ac:dyDescent="0.35"/>
    <row r="363" customFormat="1" ht="14.5" x14ac:dyDescent="0.35"/>
    <row r="364" customFormat="1" ht="14.5" x14ac:dyDescent="0.35"/>
    <row r="365" customFormat="1" ht="14.5" x14ac:dyDescent="0.35"/>
    <row r="366" customFormat="1" ht="14.5" x14ac:dyDescent="0.35"/>
    <row r="367" customFormat="1" ht="14.5" x14ac:dyDescent="0.35"/>
    <row r="368" customFormat="1" ht="14.5" x14ac:dyDescent="0.35"/>
    <row r="369" customFormat="1" ht="14.5" x14ac:dyDescent="0.35"/>
    <row r="370" customFormat="1" ht="14.5" x14ac:dyDescent="0.35"/>
    <row r="371" customFormat="1" ht="14.5" x14ac:dyDescent="0.35"/>
    <row r="372" customFormat="1" ht="14.5" x14ac:dyDescent="0.35"/>
    <row r="373" customFormat="1" ht="14.5" x14ac:dyDescent="0.35"/>
    <row r="374" customFormat="1" ht="14.5" x14ac:dyDescent="0.35"/>
    <row r="375" customFormat="1" ht="14.5" x14ac:dyDescent="0.35"/>
    <row r="376" customFormat="1" ht="14.5" x14ac:dyDescent="0.35"/>
    <row r="377" customFormat="1" ht="14.5" x14ac:dyDescent="0.35"/>
    <row r="378" customFormat="1" ht="14.5" x14ac:dyDescent="0.35"/>
    <row r="379" customFormat="1" ht="14.5" x14ac:dyDescent="0.35"/>
    <row r="380" customFormat="1" ht="14.5" x14ac:dyDescent="0.35"/>
    <row r="381" customFormat="1" ht="14.5" x14ac:dyDescent="0.35"/>
    <row r="382" customFormat="1" ht="14.5" x14ac:dyDescent="0.35"/>
    <row r="383" customFormat="1" ht="14.5" x14ac:dyDescent="0.35"/>
    <row r="384" customFormat="1" ht="14.5" x14ac:dyDescent="0.35"/>
    <row r="385" customFormat="1" ht="14.5" x14ac:dyDescent="0.35"/>
    <row r="386" customFormat="1" ht="14.5" x14ac:dyDescent="0.35"/>
    <row r="387" customFormat="1" ht="14.5" x14ac:dyDescent="0.35"/>
    <row r="388" customFormat="1" ht="14.5" x14ac:dyDescent="0.35"/>
    <row r="389" customFormat="1" ht="14.5" x14ac:dyDescent="0.35"/>
    <row r="390" customFormat="1" ht="14.5" x14ac:dyDescent="0.35"/>
    <row r="391" customFormat="1" ht="14.5" x14ac:dyDescent="0.35"/>
    <row r="392" customFormat="1" ht="14.5" x14ac:dyDescent="0.35"/>
    <row r="393" customFormat="1" ht="14.5" x14ac:dyDescent="0.35"/>
    <row r="394" customFormat="1" ht="14.5" x14ac:dyDescent="0.35"/>
  </sheetData>
  <printOptions horizontalCentered="1"/>
  <pageMargins left="0.2" right="0.2" top="0.5" bottom="0.5" header="0.3" footer="0.3"/>
  <pageSetup scale="5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Y81"/>
  <sheetViews>
    <sheetView tabSelected="1" view="pageBreakPreview" zoomScale="60" zoomScaleNormal="85" workbookViewId="0">
      <pane xSplit="2" ySplit="10" topLeftCell="AP17" activePane="bottomRight" state="frozen"/>
      <selection activeCell="K86" sqref="K86"/>
      <selection pane="topRight" activeCell="K86" sqref="K86"/>
      <selection pane="bottomLeft" activeCell="K86" sqref="K86"/>
      <selection pane="bottomRight" activeCell="AT2" sqref="AT2"/>
    </sheetView>
  </sheetViews>
  <sheetFormatPr defaultColWidth="9.26953125" defaultRowHeight="13" outlineLevelCol="1" x14ac:dyDescent="0.3"/>
  <cols>
    <col min="1" max="1" width="16.7265625" style="177" customWidth="1"/>
    <col min="2" max="2" width="41.7265625" style="177" customWidth="1"/>
    <col min="3" max="3" width="17.26953125" style="177" customWidth="1"/>
    <col min="4" max="4" width="15.26953125" style="177" customWidth="1" outlineLevel="1"/>
    <col min="5" max="5" width="16.7265625" style="177" customWidth="1" outlineLevel="1"/>
    <col min="6" max="6" width="18.26953125" style="177" customWidth="1" outlineLevel="1"/>
    <col min="7" max="7" width="14.26953125" style="177" customWidth="1" outlineLevel="1"/>
    <col min="8" max="8" width="17.54296875" style="177" customWidth="1" outlineLevel="1"/>
    <col min="9" max="20" width="15.26953125" style="177" customWidth="1" outlineLevel="1"/>
    <col min="21" max="21" width="16.7265625" style="177" customWidth="1" outlineLevel="1"/>
    <col min="22" max="22" width="16" style="177" customWidth="1" outlineLevel="1"/>
    <col min="23" max="23" width="15.26953125" style="177" customWidth="1" outlineLevel="1"/>
    <col min="24" max="24" width="16.7265625" style="177" customWidth="1" outlineLevel="1"/>
    <col min="25" max="28" width="15.26953125" style="177" customWidth="1" outlineLevel="1"/>
    <col min="29" max="29" width="17.7265625" style="177" customWidth="1" outlineLevel="1"/>
    <col min="30" max="33" width="16.7265625" style="177" customWidth="1" outlineLevel="1"/>
    <col min="34" max="34" width="18" style="177" customWidth="1" outlineLevel="1"/>
    <col min="35" max="39" width="16.7265625" style="177" customWidth="1" outlineLevel="1"/>
    <col min="40" max="40" width="17.7265625" style="177" customWidth="1" outlineLevel="1"/>
    <col min="41" max="41" width="16.7265625" style="177" customWidth="1" outlineLevel="1"/>
    <col min="42" max="42" width="13.54296875" style="177" customWidth="1" outlineLevel="1"/>
    <col min="43" max="43" width="15.26953125" style="177" customWidth="1"/>
    <col min="44" max="44" width="17.26953125" style="177" customWidth="1"/>
    <col min="45" max="45" width="16" style="177" customWidth="1" outlineLevel="1"/>
    <col min="46" max="46" width="16.54296875" style="177" customWidth="1" outlineLevel="1"/>
    <col min="47" max="47" width="20.81640625" style="177" customWidth="1" outlineLevel="1"/>
    <col min="48" max="55" width="15.26953125" style="177" customWidth="1" outlineLevel="1"/>
    <col min="56" max="56" width="16" style="177" customWidth="1" outlineLevel="1"/>
    <col min="57" max="57" width="15.26953125" style="177" customWidth="1" outlineLevel="1"/>
    <col min="58" max="58" width="16" style="177" customWidth="1" outlineLevel="1"/>
    <col min="59" max="61" width="15.26953125" style="177" customWidth="1" outlineLevel="1"/>
    <col min="62" max="62" width="18.26953125" style="177" customWidth="1" outlineLevel="1"/>
    <col min="63" max="63" width="15.26953125" style="177" customWidth="1" outlineLevel="1"/>
    <col min="64" max="64" width="16" style="177" customWidth="1" outlineLevel="1"/>
    <col min="65" max="69" width="15.26953125" style="177" customWidth="1" outlineLevel="1"/>
    <col min="70" max="70" width="16.26953125" style="177" customWidth="1" outlineLevel="1"/>
    <col min="71" max="74" width="15.26953125" style="177" customWidth="1" outlineLevel="1"/>
    <col min="75" max="75" width="20" style="177" customWidth="1" outlineLevel="1"/>
    <col min="76" max="76" width="17.26953125" style="177" customWidth="1" outlineLevel="1"/>
    <col min="77" max="84" width="15.26953125" style="177" customWidth="1" outlineLevel="1"/>
    <col min="85" max="85" width="13.7265625" style="177" customWidth="1" outlineLevel="1"/>
    <col min="86" max="86" width="14.81640625" style="177" customWidth="1" outlineLevel="1"/>
    <col min="87" max="87" width="21" style="177" customWidth="1" outlineLevel="1"/>
    <col min="88" max="88" width="16" style="177" customWidth="1" outlineLevel="1"/>
    <col min="89" max="89" width="15.26953125" style="177" customWidth="1" outlineLevel="1"/>
    <col min="90" max="90" width="16.54296875" style="177" customWidth="1" outlineLevel="1"/>
    <col min="91" max="91" width="16.7265625" style="177" customWidth="1"/>
    <col min="92" max="92" width="17.26953125" style="177" bestFit="1" customWidth="1"/>
    <col min="93" max="122" width="17.26953125" style="177" customWidth="1" outlineLevel="1"/>
    <col min="123" max="123" width="21.7265625" style="177" customWidth="1" outlineLevel="1"/>
    <col min="124" max="125" width="17.26953125" style="177" customWidth="1" outlineLevel="1"/>
    <col min="126" max="126" width="20.81640625" style="177" customWidth="1" outlineLevel="1"/>
    <col min="127" max="132" width="17.26953125" style="177" customWidth="1" outlineLevel="1"/>
    <col min="133" max="133" width="16.453125" style="177" customWidth="1" outlineLevel="1"/>
    <col min="134" max="134" width="15.26953125" style="177" customWidth="1" outlineLevel="1"/>
    <col min="135" max="135" width="17.81640625" style="177" customWidth="1" outlineLevel="1"/>
    <col min="136" max="138" width="15.26953125" style="177" customWidth="1" outlineLevel="1"/>
    <col min="139" max="139" width="16.26953125" style="177" bestFit="1" customWidth="1"/>
    <col min="140" max="140" width="17.26953125" style="177" bestFit="1" customWidth="1"/>
    <col min="141" max="163" width="17.26953125" style="177" customWidth="1" outlineLevel="1"/>
    <col min="164" max="164" width="19.81640625" style="177" customWidth="1" outlineLevel="1"/>
    <col min="165" max="170" width="17.26953125" style="177" customWidth="1" outlineLevel="1"/>
    <col min="171" max="171" width="20.81640625" style="177" customWidth="1" outlineLevel="1"/>
    <col min="172" max="172" width="17.26953125" style="177" customWidth="1" outlineLevel="1"/>
    <col min="173" max="174" width="18.453125" style="177" customWidth="1" outlineLevel="1"/>
    <col min="175" max="175" width="18.7265625" style="177" customWidth="1" outlineLevel="1"/>
    <col min="176" max="181" width="17.26953125" style="177" customWidth="1" outlineLevel="1"/>
    <col min="182" max="182" width="15.26953125" style="177" customWidth="1" outlineLevel="1"/>
    <col min="183" max="183" width="19.26953125" style="177" customWidth="1" outlineLevel="1"/>
    <col min="184" max="186" width="15.26953125" style="177" customWidth="1" outlineLevel="1"/>
    <col min="187" max="187" width="16.26953125" style="177" bestFit="1" customWidth="1"/>
    <col min="188" max="188" width="17.26953125" style="177" bestFit="1" customWidth="1"/>
    <col min="189" max="211" width="17.26953125" style="177" customWidth="1" outlineLevel="1"/>
    <col min="212" max="212" width="19" style="177" customWidth="1" outlineLevel="1"/>
    <col min="213" max="218" width="17.26953125" style="177" customWidth="1" outlineLevel="1"/>
    <col min="219" max="219" width="19.81640625" style="177" customWidth="1" outlineLevel="1"/>
    <col min="220" max="228" width="17.26953125" style="177" customWidth="1" outlineLevel="1"/>
    <col min="229" max="229" width="16" style="177" customWidth="1" outlineLevel="1"/>
    <col min="230" max="230" width="15.26953125" style="177" customWidth="1" outlineLevel="1"/>
    <col min="231" max="231" width="17.81640625" style="177" customWidth="1" outlineLevel="1"/>
    <col min="232" max="233" width="15.26953125" style="177" customWidth="1" outlineLevel="1"/>
    <col min="234" max="234" width="23.81640625" style="177" customWidth="1" outlineLevel="1"/>
    <col min="235" max="235" width="18.7265625" style="177" customWidth="1"/>
    <col min="236" max="236" width="17" style="177" customWidth="1"/>
    <col min="237" max="276" width="17.26953125" style="177" hidden="1" customWidth="1" outlineLevel="1"/>
    <col min="277" max="282" width="15.26953125" style="177" hidden="1" customWidth="1" outlineLevel="1"/>
    <col min="283" max="283" width="16.26953125" style="177" hidden="1" customWidth="1" outlineLevel="1"/>
    <col min="284" max="284" width="17.26953125" style="177" hidden="1" customWidth="1" outlineLevel="1"/>
    <col min="285" max="285" width="9.26953125" style="177" collapsed="1"/>
    <col min="286" max="16384" width="9.26953125" style="177"/>
  </cols>
  <sheetData>
    <row r="1" spans="1:284" s="173" customFormat="1" ht="21" customHeight="1" x14ac:dyDescent="0.35">
      <c r="A1" s="172" t="s">
        <v>0</v>
      </c>
      <c r="C1" s="174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9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5"/>
      <c r="CP1" s="175"/>
      <c r="CQ1" s="175"/>
      <c r="CR1" s="175"/>
      <c r="CS1" s="175"/>
      <c r="CT1" s="175"/>
      <c r="CU1" s="175"/>
      <c r="CV1" s="175"/>
      <c r="CW1" s="175"/>
      <c r="CX1" s="175"/>
      <c r="CY1" s="175"/>
      <c r="CZ1" s="175"/>
      <c r="DA1" s="175"/>
      <c r="DB1" s="175"/>
      <c r="DC1" s="175"/>
      <c r="DD1" s="175"/>
      <c r="DE1" s="175"/>
      <c r="DF1" s="175"/>
      <c r="DG1" s="175"/>
      <c r="DH1" s="175"/>
      <c r="DI1" s="175"/>
      <c r="DJ1" s="175"/>
      <c r="DK1" s="175"/>
      <c r="DL1" s="175"/>
      <c r="DM1" s="175"/>
      <c r="DN1" s="175"/>
      <c r="DO1" s="175"/>
      <c r="DP1" s="175"/>
      <c r="DQ1" s="175"/>
      <c r="DR1" s="175"/>
      <c r="DS1" s="175"/>
      <c r="DT1" s="175"/>
      <c r="DU1" s="175"/>
      <c r="DV1" s="175"/>
      <c r="DW1" s="175"/>
      <c r="DX1" s="175"/>
      <c r="DY1" s="175"/>
      <c r="DZ1" s="175"/>
      <c r="EA1" s="175"/>
      <c r="EB1" s="175"/>
      <c r="EC1" s="175"/>
      <c r="ED1" s="175"/>
      <c r="EE1" s="175"/>
      <c r="EF1" s="175"/>
      <c r="EG1" s="175"/>
      <c r="EH1" s="175"/>
      <c r="EI1" s="175"/>
      <c r="EJ1" s="175"/>
      <c r="EK1" s="175"/>
      <c r="EL1" s="175"/>
      <c r="EM1" s="175"/>
      <c r="EN1" s="175"/>
      <c r="EO1" s="175"/>
      <c r="EP1" s="175"/>
      <c r="EQ1" s="175"/>
      <c r="ER1" s="175"/>
      <c r="ES1" s="175"/>
      <c r="ET1" s="175"/>
      <c r="EU1" s="175"/>
      <c r="EV1" s="175"/>
      <c r="EW1" s="175"/>
      <c r="EX1" s="175"/>
      <c r="EY1" s="175"/>
      <c r="EZ1" s="175"/>
      <c r="FA1" s="175"/>
      <c r="FB1" s="175"/>
      <c r="FC1" s="175"/>
      <c r="FD1" s="175"/>
      <c r="FE1" s="175"/>
      <c r="FF1" s="175"/>
      <c r="FG1" s="175"/>
      <c r="FH1" s="175"/>
      <c r="FI1" s="175"/>
      <c r="FJ1" s="175"/>
      <c r="FK1" s="175"/>
      <c r="FL1" s="175"/>
      <c r="FM1" s="175"/>
      <c r="FN1" s="175"/>
      <c r="FO1" s="175"/>
      <c r="FP1" s="175"/>
      <c r="FQ1" s="175"/>
      <c r="FR1" s="175"/>
      <c r="FS1" s="175"/>
      <c r="FT1" s="175"/>
      <c r="FU1" s="175"/>
      <c r="FV1" s="175"/>
      <c r="FW1" s="175"/>
      <c r="FX1" s="175"/>
      <c r="FY1" s="175"/>
      <c r="FZ1" s="175"/>
      <c r="GA1" s="175"/>
      <c r="GB1" s="175"/>
      <c r="GC1" s="175"/>
      <c r="GD1" s="175"/>
      <c r="GE1" s="175"/>
      <c r="GF1" s="175"/>
      <c r="GG1" s="175"/>
      <c r="GH1" s="175"/>
      <c r="GI1" s="175"/>
      <c r="GJ1" s="175"/>
      <c r="GK1" s="175"/>
      <c r="GL1" s="175"/>
      <c r="GM1" s="175"/>
      <c r="GN1" s="175"/>
      <c r="GO1" s="175"/>
      <c r="GP1" s="175"/>
      <c r="GQ1" s="175"/>
      <c r="GR1" s="175"/>
      <c r="GS1" s="175"/>
      <c r="GT1" s="175"/>
      <c r="GU1" s="175"/>
      <c r="GV1" s="175"/>
      <c r="GW1" s="175"/>
      <c r="GX1" s="175"/>
      <c r="GY1" s="175"/>
      <c r="GZ1" s="175"/>
      <c r="HA1" s="175"/>
      <c r="HB1" s="175"/>
      <c r="HC1" s="175"/>
      <c r="HD1" s="175"/>
      <c r="HE1" s="175"/>
      <c r="HF1" s="175"/>
      <c r="HG1" s="175"/>
      <c r="HH1" s="175"/>
      <c r="HI1" s="175"/>
      <c r="HJ1" s="175"/>
      <c r="HK1" s="175"/>
      <c r="HL1" s="175"/>
      <c r="HM1" s="175"/>
      <c r="HN1" s="175"/>
      <c r="HO1" s="175"/>
      <c r="HP1" s="175"/>
      <c r="HQ1" s="175"/>
      <c r="HR1" s="175"/>
      <c r="HS1" s="175"/>
      <c r="HT1" s="175"/>
      <c r="HU1" s="175"/>
      <c r="HV1" s="175"/>
      <c r="HW1" s="175"/>
      <c r="HX1" s="175"/>
      <c r="HY1" s="175"/>
      <c r="HZ1" s="175"/>
      <c r="IA1" s="175"/>
      <c r="IB1" s="175"/>
      <c r="IC1" s="175"/>
      <c r="ID1" s="175"/>
      <c r="IE1" s="175"/>
      <c r="IF1" s="175"/>
      <c r="IG1" s="175"/>
      <c r="IH1" s="175"/>
      <c r="II1" s="175"/>
      <c r="IJ1" s="175"/>
      <c r="IK1" s="175"/>
      <c r="IL1" s="175"/>
      <c r="IM1" s="175"/>
      <c r="IN1" s="175"/>
      <c r="IO1" s="175"/>
      <c r="IP1" s="175"/>
      <c r="IQ1" s="175"/>
      <c r="IR1" s="175"/>
      <c r="IS1" s="175"/>
      <c r="IT1" s="175"/>
      <c r="IU1" s="175"/>
      <c r="IV1" s="175"/>
      <c r="IW1" s="175"/>
      <c r="IX1" s="175"/>
      <c r="IY1" s="175"/>
      <c r="IZ1" s="175"/>
      <c r="JA1" s="175"/>
      <c r="JB1" s="175"/>
      <c r="JC1" s="175"/>
      <c r="JD1" s="175"/>
      <c r="JE1" s="175"/>
      <c r="JF1" s="175"/>
      <c r="JG1" s="175"/>
      <c r="JH1" s="175"/>
      <c r="JI1" s="175"/>
      <c r="JJ1" s="175"/>
      <c r="JK1" s="175"/>
      <c r="JL1" s="175"/>
      <c r="JM1" s="175"/>
      <c r="JN1" s="175"/>
      <c r="JO1" s="175"/>
      <c r="JP1" s="175"/>
      <c r="JQ1" s="175"/>
      <c r="JR1" s="175"/>
      <c r="JS1" s="175"/>
      <c r="JT1" s="175"/>
      <c r="JU1" s="175"/>
      <c r="JV1" s="175"/>
      <c r="JW1" s="175"/>
      <c r="JX1" s="175"/>
    </row>
    <row r="2" spans="1:284" ht="18" customHeight="1" x14ac:dyDescent="0.3">
      <c r="A2" s="176" t="s">
        <v>1</v>
      </c>
      <c r="C2" s="178"/>
      <c r="D2" s="178"/>
      <c r="E2" s="178"/>
      <c r="F2" s="178"/>
      <c r="G2" s="178"/>
      <c r="H2" s="178"/>
      <c r="I2" s="178"/>
      <c r="J2" s="3" t="s">
        <v>450</v>
      </c>
      <c r="K2" s="267"/>
      <c r="M2" s="178"/>
      <c r="N2" s="178"/>
      <c r="O2" s="178"/>
      <c r="P2" s="178"/>
      <c r="Q2" s="178"/>
      <c r="R2" s="178"/>
      <c r="S2" s="3" t="s">
        <v>453</v>
      </c>
      <c r="T2" s="267"/>
      <c r="V2" s="178"/>
      <c r="X2" s="178"/>
      <c r="Y2" s="178"/>
      <c r="Z2" s="178"/>
      <c r="AA2" s="178"/>
      <c r="AB2" s="3" t="s">
        <v>454</v>
      </c>
      <c r="AC2" s="267"/>
      <c r="AE2" s="178"/>
      <c r="AF2" s="178"/>
      <c r="AG2" s="178"/>
      <c r="AH2" s="178"/>
      <c r="AI2" s="178"/>
      <c r="AK2" s="3" t="s">
        <v>455</v>
      </c>
      <c r="AL2" s="267"/>
      <c r="AN2" s="178"/>
      <c r="AO2" s="178"/>
      <c r="AP2" s="178"/>
      <c r="AQ2" s="178"/>
      <c r="AR2" s="178"/>
      <c r="AT2" s="3" t="s">
        <v>456</v>
      </c>
      <c r="AU2" s="267"/>
      <c r="AW2" s="178"/>
      <c r="AX2" s="178"/>
      <c r="AY2" s="178"/>
      <c r="AZ2" s="178"/>
      <c r="BA2" s="178"/>
      <c r="BD2" s="3" t="s">
        <v>457</v>
      </c>
      <c r="BE2" s="267"/>
      <c r="BF2" s="178"/>
      <c r="BG2" s="178"/>
      <c r="BH2" s="178"/>
      <c r="BI2" s="178"/>
      <c r="BJ2" s="178"/>
      <c r="BM2" s="3" t="s">
        <v>459</v>
      </c>
      <c r="BN2" s="267"/>
      <c r="BO2" s="178"/>
      <c r="BP2" s="178"/>
      <c r="BQ2" s="178"/>
      <c r="BR2" s="178"/>
      <c r="BS2" s="178"/>
      <c r="BV2" s="3" t="s">
        <v>460</v>
      </c>
      <c r="BW2" s="267"/>
      <c r="BX2" s="178"/>
      <c r="BY2" s="178"/>
      <c r="BZ2" s="178"/>
      <c r="CA2" s="178"/>
      <c r="CB2" s="178"/>
      <c r="CC2" s="3" t="s">
        <v>461</v>
      </c>
      <c r="CD2" s="267"/>
      <c r="CE2" s="178"/>
      <c r="CF2" s="178"/>
      <c r="CG2" s="178"/>
      <c r="CH2" s="178"/>
      <c r="CI2" s="180"/>
      <c r="CJ2" s="178"/>
      <c r="CK2" s="178"/>
      <c r="CL2" s="3" t="s">
        <v>462</v>
      </c>
      <c r="CM2" s="267"/>
      <c r="CN2" s="178"/>
      <c r="CO2" s="178"/>
      <c r="CP2" s="178"/>
      <c r="CQ2" s="178"/>
      <c r="CR2" s="178"/>
      <c r="CS2" s="178"/>
      <c r="CT2" s="3" t="s">
        <v>463</v>
      </c>
      <c r="CU2" s="267"/>
      <c r="CV2" s="178"/>
      <c r="CW2" s="178"/>
      <c r="CX2" s="178"/>
      <c r="CY2" s="178"/>
      <c r="CZ2" s="178"/>
      <c r="DA2" s="178"/>
      <c r="DB2" s="3" t="s">
        <v>464</v>
      </c>
      <c r="DC2" s="267"/>
      <c r="DD2" s="178"/>
      <c r="DE2" s="178"/>
      <c r="DF2" s="178"/>
      <c r="DG2" s="178"/>
      <c r="DH2" s="178"/>
      <c r="DI2" s="178"/>
      <c r="DJ2" s="3" t="s">
        <v>465</v>
      </c>
      <c r="DK2" s="267"/>
      <c r="DL2" s="178"/>
      <c r="DM2" s="178"/>
      <c r="DN2" s="178"/>
      <c r="DO2" s="178"/>
      <c r="DP2" s="178"/>
      <c r="DQ2" s="178"/>
      <c r="DR2" s="3" t="s">
        <v>466</v>
      </c>
      <c r="DS2" s="267"/>
      <c r="DT2" s="178"/>
      <c r="DU2" s="178"/>
      <c r="DV2" s="178"/>
      <c r="DW2" s="178"/>
      <c r="DX2" s="178"/>
      <c r="DY2" s="178"/>
      <c r="DZ2" s="3" t="s">
        <v>467</v>
      </c>
      <c r="EA2" s="267"/>
      <c r="EB2" s="178"/>
      <c r="EC2" s="178"/>
      <c r="ED2" s="178"/>
      <c r="EE2" s="178"/>
      <c r="EF2" s="178"/>
      <c r="EG2" s="178"/>
      <c r="EH2" s="182"/>
      <c r="EI2" s="3" t="s">
        <v>468</v>
      </c>
      <c r="EJ2" s="267"/>
      <c r="EK2" s="178"/>
      <c r="EL2" s="178"/>
      <c r="EM2" s="178"/>
      <c r="EN2" s="178"/>
      <c r="EO2" s="178"/>
      <c r="EP2" s="178"/>
      <c r="EQ2" s="3" t="s">
        <v>469</v>
      </c>
      <c r="ER2" s="267"/>
      <c r="ES2" s="178"/>
      <c r="ET2" s="178"/>
      <c r="EU2" s="178"/>
      <c r="EV2" s="178"/>
      <c r="EW2" s="178"/>
      <c r="EX2" s="178"/>
      <c r="EY2" s="3" t="s">
        <v>470</v>
      </c>
      <c r="EZ2" s="267"/>
      <c r="FA2" s="178"/>
      <c r="FB2" s="178"/>
      <c r="FC2" s="178"/>
      <c r="FD2" s="178"/>
      <c r="FE2" s="178"/>
      <c r="FF2" s="178"/>
      <c r="FG2" s="3" t="s">
        <v>471</v>
      </c>
      <c r="FH2" s="267"/>
      <c r="FI2" s="178"/>
      <c r="FJ2" s="178"/>
      <c r="FK2" s="178"/>
      <c r="FL2" s="178"/>
      <c r="FM2" s="178"/>
      <c r="FN2" s="178"/>
      <c r="FO2" s="3" t="s">
        <v>472</v>
      </c>
      <c r="FP2" s="267"/>
      <c r="FQ2" s="178"/>
      <c r="FR2" s="178"/>
      <c r="FS2" s="178"/>
      <c r="FT2" s="178"/>
      <c r="FU2" s="178"/>
      <c r="FV2" s="178"/>
      <c r="FW2" s="3" t="s">
        <v>473</v>
      </c>
      <c r="FX2" s="267"/>
      <c r="FY2" s="178"/>
      <c r="FZ2" s="178"/>
      <c r="GA2" s="178"/>
      <c r="GB2" s="178"/>
      <c r="GC2" s="178"/>
      <c r="GD2" s="182"/>
      <c r="GE2" s="178"/>
      <c r="GF2" s="3" t="s">
        <v>474</v>
      </c>
      <c r="GG2" s="267"/>
      <c r="GH2" s="178"/>
      <c r="GI2" s="178"/>
      <c r="GJ2" s="178"/>
      <c r="GK2" s="178"/>
      <c r="GL2" s="178"/>
      <c r="GM2" s="178"/>
      <c r="GN2" s="3" t="s">
        <v>475</v>
      </c>
      <c r="GO2" s="267"/>
      <c r="GP2" s="178"/>
      <c r="GQ2" s="178"/>
      <c r="GR2" s="178"/>
      <c r="GS2" s="178"/>
      <c r="GT2" s="178"/>
      <c r="GU2" s="178"/>
      <c r="GV2" s="3" t="s">
        <v>476</v>
      </c>
      <c r="GW2" s="267"/>
      <c r="GX2" s="178"/>
      <c r="GY2" s="178"/>
      <c r="GZ2" s="178"/>
      <c r="HA2" s="178"/>
      <c r="HB2" s="178"/>
      <c r="HC2" s="178"/>
      <c r="HD2" s="3" t="s">
        <v>477</v>
      </c>
      <c r="HE2" s="267"/>
      <c r="HF2" s="178"/>
      <c r="HG2" s="178"/>
      <c r="HH2" s="178"/>
      <c r="HI2" s="178"/>
      <c r="HJ2" s="178"/>
      <c r="HK2" s="178"/>
      <c r="HL2" s="3" t="s">
        <v>478</v>
      </c>
      <c r="HM2" s="267"/>
      <c r="HN2" s="178"/>
      <c r="HO2" s="178"/>
      <c r="HP2" s="178"/>
      <c r="HQ2" s="178"/>
      <c r="HR2" s="178"/>
      <c r="HS2" s="178"/>
      <c r="HT2" s="178"/>
      <c r="HU2" s="3" t="s">
        <v>479</v>
      </c>
      <c r="HV2" s="267"/>
      <c r="HW2" s="178"/>
      <c r="HX2" s="178"/>
      <c r="HY2" s="178"/>
      <c r="HZ2" s="178"/>
      <c r="IA2" s="3" t="s">
        <v>480</v>
      </c>
      <c r="IB2" s="267"/>
      <c r="IC2" s="178"/>
      <c r="ID2" s="178"/>
      <c r="IE2" s="178"/>
      <c r="IF2" s="178"/>
      <c r="IG2" s="178"/>
      <c r="IH2" s="178"/>
      <c r="II2" s="178"/>
      <c r="IJ2" s="178"/>
      <c r="IK2" s="178"/>
      <c r="IL2" s="178"/>
      <c r="IM2" s="178"/>
      <c r="IN2" s="178"/>
      <c r="IO2" s="178"/>
      <c r="IP2" s="178"/>
      <c r="IQ2" s="178"/>
      <c r="IR2" s="178"/>
      <c r="IS2" s="178"/>
      <c r="IT2" s="178"/>
      <c r="IU2" s="178"/>
      <c r="IV2" s="178"/>
      <c r="IW2" s="178"/>
      <c r="IX2" s="178"/>
      <c r="IY2" s="178"/>
      <c r="IZ2" s="178"/>
      <c r="JA2" s="178"/>
      <c r="JB2" s="178"/>
      <c r="JC2" s="178"/>
      <c r="JD2" s="178"/>
      <c r="JE2" s="178"/>
      <c r="JF2" s="178"/>
      <c r="JG2" s="178"/>
      <c r="JH2" s="178"/>
      <c r="JI2" s="178"/>
      <c r="JJ2" s="178"/>
      <c r="JK2" s="178"/>
      <c r="JL2" s="178"/>
      <c r="JM2" s="178"/>
      <c r="JN2" s="178"/>
      <c r="JO2" s="178"/>
      <c r="JP2" s="178"/>
      <c r="JQ2" s="178"/>
      <c r="JR2" s="178"/>
      <c r="JS2" s="178"/>
      <c r="JT2" s="178"/>
      <c r="JU2" s="178"/>
      <c r="JV2" s="3" t="s">
        <v>451</v>
      </c>
      <c r="JW2" s="3" t="s">
        <v>452</v>
      </c>
      <c r="JX2" s="4"/>
    </row>
    <row r="3" spans="1:284" s="181" customFormat="1" ht="18.75" customHeight="1" x14ac:dyDescent="0.3">
      <c r="A3" s="176" t="s">
        <v>2</v>
      </c>
      <c r="C3" s="176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79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  <c r="IL3" s="182"/>
      <c r="IM3" s="182"/>
      <c r="IN3" s="182"/>
      <c r="IO3" s="182"/>
      <c r="IP3" s="182"/>
      <c r="IQ3" s="182"/>
      <c r="IR3" s="182"/>
      <c r="IS3" s="182"/>
      <c r="IT3" s="182"/>
      <c r="IU3" s="182"/>
      <c r="IV3" s="182"/>
      <c r="IW3" s="182"/>
      <c r="IX3" s="182"/>
      <c r="IY3" s="182"/>
      <c r="IZ3" s="182"/>
      <c r="JA3" s="182"/>
      <c r="JB3" s="182"/>
      <c r="JC3" s="182"/>
      <c r="JD3" s="182"/>
      <c r="JE3" s="182"/>
      <c r="JF3" s="182"/>
      <c r="JG3" s="182"/>
      <c r="JH3" s="182"/>
      <c r="JI3" s="182"/>
      <c r="JJ3" s="182"/>
      <c r="JK3" s="182"/>
      <c r="JL3" s="182"/>
      <c r="JM3" s="182"/>
      <c r="JN3" s="182"/>
      <c r="JO3" s="182"/>
      <c r="JP3" s="182"/>
      <c r="JQ3" s="182"/>
      <c r="JR3" s="182"/>
      <c r="JS3" s="182"/>
      <c r="JT3" s="182"/>
      <c r="JU3" s="182"/>
      <c r="JV3" s="182"/>
      <c r="JW3" s="176"/>
    </row>
    <row r="4" spans="1:284" x14ac:dyDescent="0.3">
      <c r="A4" s="178" t="s">
        <v>3</v>
      </c>
      <c r="C4" s="178"/>
      <c r="D4" s="183"/>
    </row>
    <row r="5" spans="1:284" x14ac:dyDescent="0.3">
      <c r="A5" s="178"/>
      <c r="B5" s="264"/>
      <c r="D5" s="184">
        <v>44348</v>
      </c>
      <c r="E5" s="184">
        <v>44348</v>
      </c>
      <c r="F5" s="184">
        <v>44348</v>
      </c>
      <c r="G5" s="184">
        <v>44348</v>
      </c>
      <c r="H5" s="184">
        <v>44348</v>
      </c>
      <c r="I5" s="184">
        <v>44348</v>
      </c>
      <c r="J5" s="184">
        <v>44348</v>
      </c>
      <c r="K5" s="184">
        <v>44348</v>
      </c>
      <c r="L5" s="184">
        <v>44348</v>
      </c>
      <c r="M5" s="184">
        <v>44348</v>
      </c>
      <c r="N5" s="184">
        <v>44348</v>
      </c>
      <c r="O5" s="184">
        <v>44348</v>
      </c>
      <c r="P5" s="184">
        <v>44348</v>
      </c>
      <c r="Q5" s="184">
        <v>44348</v>
      </c>
      <c r="R5" s="184">
        <v>44348</v>
      </c>
      <c r="S5" s="184">
        <v>44348</v>
      </c>
      <c r="T5" s="184">
        <v>44348</v>
      </c>
      <c r="U5" s="184">
        <v>44348</v>
      </c>
      <c r="V5" s="184">
        <v>44348</v>
      </c>
      <c r="W5" s="184">
        <v>44348</v>
      </c>
      <c r="X5" s="184">
        <v>44348</v>
      </c>
      <c r="Y5" s="184">
        <v>44348</v>
      </c>
      <c r="Z5" s="184">
        <v>44348</v>
      </c>
      <c r="AA5" s="184">
        <v>44348</v>
      </c>
      <c r="AB5" s="184">
        <v>44348</v>
      </c>
      <c r="AC5" s="184">
        <v>44348</v>
      </c>
      <c r="AD5" s="184">
        <v>44348</v>
      </c>
      <c r="AE5" s="184">
        <v>44348</v>
      </c>
      <c r="AF5" s="184">
        <v>44348</v>
      </c>
      <c r="AG5" s="184">
        <v>44348</v>
      </c>
      <c r="AH5" s="184">
        <v>44348</v>
      </c>
      <c r="AI5" s="184">
        <v>44348</v>
      </c>
      <c r="AJ5" s="184">
        <v>44348</v>
      </c>
      <c r="AK5" s="184">
        <v>44348</v>
      </c>
      <c r="AL5" s="184">
        <v>44348</v>
      </c>
      <c r="AM5" s="184">
        <v>44348</v>
      </c>
      <c r="AN5" s="184">
        <v>44348</v>
      </c>
      <c r="AO5" s="184">
        <v>44348</v>
      </c>
      <c r="AP5" s="184">
        <v>44348</v>
      </c>
      <c r="AS5" s="184">
        <v>44531</v>
      </c>
      <c r="AT5" s="184">
        <v>44531</v>
      </c>
      <c r="AU5" s="184">
        <v>44531</v>
      </c>
      <c r="AV5" s="184">
        <v>44531</v>
      </c>
      <c r="AW5" s="184">
        <v>44531</v>
      </c>
      <c r="AX5" s="184">
        <v>44531</v>
      </c>
      <c r="AY5" s="184">
        <v>44531</v>
      </c>
      <c r="AZ5" s="184">
        <v>44531</v>
      </c>
      <c r="BA5" s="184">
        <v>44531</v>
      </c>
      <c r="BB5" s="184">
        <v>44531</v>
      </c>
      <c r="BC5" s="184">
        <v>44531</v>
      </c>
      <c r="BD5" s="184">
        <v>44531</v>
      </c>
      <c r="BE5" s="184">
        <v>44531</v>
      </c>
      <c r="BF5" s="184">
        <v>44531</v>
      </c>
      <c r="BG5" s="184">
        <v>44531</v>
      </c>
      <c r="BH5" s="184">
        <v>44531</v>
      </c>
      <c r="BI5" s="184">
        <v>44531</v>
      </c>
      <c r="BJ5" s="184">
        <v>44531</v>
      </c>
      <c r="BK5" s="184">
        <v>44531</v>
      </c>
      <c r="BL5" s="184">
        <v>44531</v>
      </c>
      <c r="BM5" s="184">
        <v>44531</v>
      </c>
      <c r="BN5" s="184">
        <v>44531</v>
      </c>
      <c r="BO5" s="184">
        <v>44531</v>
      </c>
      <c r="BP5" s="184">
        <v>44531</v>
      </c>
      <c r="BQ5" s="184">
        <v>44531</v>
      </c>
      <c r="BR5" s="184">
        <v>44531</v>
      </c>
      <c r="BS5" s="184">
        <v>44531</v>
      </c>
      <c r="BT5" s="184">
        <v>44531</v>
      </c>
      <c r="BU5" s="184">
        <v>44531</v>
      </c>
      <c r="BV5" s="184">
        <v>44531</v>
      </c>
      <c r="BW5" s="184">
        <v>44531</v>
      </c>
      <c r="BX5" s="184">
        <v>44531</v>
      </c>
      <c r="BY5" s="184">
        <v>44531</v>
      </c>
      <c r="BZ5" s="184">
        <v>44531</v>
      </c>
      <c r="CA5" s="184">
        <v>44531</v>
      </c>
      <c r="CB5" s="184">
        <v>44531</v>
      </c>
      <c r="CC5" s="184">
        <v>44531</v>
      </c>
      <c r="CD5" s="184">
        <v>44531</v>
      </c>
      <c r="CE5" s="184">
        <v>44531</v>
      </c>
      <c r="CF5" s="184">
        <v>44531</v>
      </c>
      <c r="CG5" s="184">
        <v>44531</v>
      </c>
      <c r="CH5" s="184">
        <v>44531</v>
      </c>
      <c r="CI5" s="184">
        <v>44531</v>
      </c>
      <c r="CJ5" s="184">
        <v>44531</v>
      </c>
      <c r="CK5" s="184">
        <v>44531</v>
      </c>
      <c r="CL5" s="184">
        <v>44531</v>
      </c>
      <c r="CO5" s="184">
        <v>44896</v>
      </c>
      <c r="CP5" s="184">
        <v>44896</v>
      </c>
      <c r="CQ5" s="184">
        <v>44896</v>
      </c>
      <c r="CR5" s="184">
        <v>44896</v>
      </c>
      <c r="CS5" s="184">
        <v>44896</v>
      </c>
      <c r="CT5" s="184">
        <v>44896</v>
      </c>
      <c r="CU5" s="184">
        <v>44896</v>
      </c>
      <c r="CV5" s="184">
        <v>44896</v>
      </c>
      <c r="CW5" s="184">
        <v>44896</v>
      </c>
      <c r="CX5" s="184">
        <v>44896</v>
      </c>
      <c r="CY5" s="184">
        <v>44896</v>
      </c>
      <c r="CZ5" s="184">
        <v>44896</v>
      </c>
      <c r="DA5" s="184">
        <v>44896</v>
      </c>
      <c r="DB5" s="184">
        <v>44896</v>
      </c>
      <c r="DC5" s="184">
        <v>44896</v>
      </c>
      <c r="DD5" s="184">
        <v>44896</v>
      </c>
      <c r="DE5" s="184">
        <v>44896</v>
      </c>
      <c r="DF5" s="184">
        <v>44896</v>
      </c>
      <c r="DG5" s="184">
        <v>44896</v>
      </c>
      <c r="DH5" s="184">
        <v>44896</v>
      </c>
      <c r="DI5" s="184">
        <v>44896</v>
      </c>
      <c r="DJ5" s="184">
        <v>44896</v>
      </c>
      <c r="DK5" s="184">
        <v>44896</v>
      </c>
      <c r="DL5" s="184">
        <v>44896</v>
      </c>
      <c r="DM5" s="184">
        <v>44896</v>
      </c>
      <c r="DN5" s="184">
        <v>44896</v>
      </c>
      <c r="DO5" s="184">
        <v>44896</v>
      </c>
      <c r="DP5" s="184">
        <v>44896</v>
      </c>
      <c r="DQ5" s="184">
        <v>44896</v>
      </c>
      <c r="DR5" s="184">
        <v>44896</v>
      </c>
      <c r="DS5" s="184">
        <v>44896</v>
      </c>
      <c r="DT5" s="184">
        <v>44896</v>
      </c>
      <c r="DU5" s="184">
        <v>44896</v>
      </c>
      <c r="DV5" s="184">
        <v>44896</v>
      </c>
      <c r="DW5" s="184">
        <v>44896</v>
      </c>
      <c r="DX5" s="184">
        <v>44896</v>
      </c>
      <c r="DY5" s="184">
        <v>44896</v>
      </c>
      <c r="DZ5" s="184">
        <v>44896</v>
      </c>
      <c r="EA5" s="184">
        <v>44896</v>
      </c>
      <c r="EB5" s="184">
        <v>44896</v>
      </c>
      <c r="EC5" s="184">
        <v>44896</v>
      </c>
      <c r="ED5" s="184">
        <v>44896</v>
      </c>
      <c r="EE5" s="184">
        <v>44896</v>
      </c>
      <c r="EF5" s="184">
        <v>44896</v>
      </c>
      <c r="EG5" s="184">
        <v>44896</v>
      </c>
      <c r="EH5" s="184">
        <v>44896</v>
      </c>
      <c r="EK5" s="184">
        <v>45261</v>
      </c>
      <c r="EL5" s="184">
        <v>45261</v>
      </c>
      <c r="EM5" s="184">
        <v>45261</v>
      </c>
      <c r="EN5" s="184">
        <v>45261</v>
      </c>
      <c r="EO5" s="184">
        <v>45261</v>
      </c>
      <c r="EP5" s="184">
        <v>45261</v>
      </c>
      <c r="EQ5" s="184">
        <v>45261</v>
      </c>
      <c r="ER5" s="184">
        <v>45261</v>
      </c>
      <c r="ES5" s="184">
        <v>45261</v>
      </c>
      <c r="ET5" s="184">
        <v>45261</v>
      </c>
      <c r="EU5" s="184">
        <v>45261</v>
      </c>
      <c r="EV5" s="184">
        <v>45261</v>
      </c>
      <c r="EW5" s="184">
        <v>45261</v>
      </c>
      <c r="EX5" s="184">
        <v>45261</v>
      </c>
      <c r="EY5" s="184">
        <v>45261</v>
      </c>
      <c r="EZ5" s="184">
        <v>45261</v>
      </c>
      <c r="FA5" s="184">
        <v>45261</v>
      </c>
      <c r="FB5" s="184">
        <v>45261</v>
      </c>
      <c r="FC5" s="184">
        <v>45261</v>
      </c>
      <c r="FD5" s="184">
        <v>45261</v>
      </c>
      <c r="FE5" s="184">
        <v>45261</v>
      </c>
      <c r="FF5" s="184">
        <v>45261</v>
      </c>
      <c r="FG5" s="184">
        <v>45261</v>
      </c>
      <c r="FH5" s="184">
        <v>45261</v>
      </c>
      <c r="FI5" s="184">
        <v>45261</v>
      </c>
      <c r="FJ5" s="184">
        <v>45261</v>
      </c>
      <c r="FK5" s="184">
        <v>45261</v>
      </c>
      <c r="FL5" s="184">
        <v>45261</v>
      </c>
      <c r="FM5" s="184">
        <v>45261</v>
      </c>
      <c r="FN5" s="184">
        <v>45261</v>
      </c>
      <c r="FO5" s="184">
        <v>45261</v>
      </c>
      <c r="FP5" s="184">
        <v>45261</v>
      </c>
      <c r="FQ5" s="184">
        <v>45261</v>
      </c>
      <c r="FR5" s="184">
        <v>45261</v>
      </c>
      <c r="FS5" s="184">
        <v>45261</v>
      </c>
      <c r="FT5" s="184">
        <v>45261</v>
      </c>
      <c r="FU5" s="184">
        <v>45261</v>
      </c>
      <c r="FV5" s="184">
        <v>45261</v>
      </c>
      <c r="FW5" s="184">
        <v>45261</v>
      </c>
      <c r="FX5" s="184">
        <v>45261</v>
      </c>
      <c r="FY5" s="184">
        <v>45261</v>
      </c>
      <c r="FZ5" s="184">
        <v>45261</v>
      </c>
      <c r="GA5" s="184">
        <v>45261</v>
      </c>
      <c r="GB5" s="184">
        <v>45261</v>
      </c>
      <c r="GC5" s="184">
        <v>45261</v>
      </c>
      <c r="GD5" s="184">
        <v>45261</v>
      </c>
      <c r="GG5" s="184">
        <v>45627</v>
      </c>
      <c r="GH5" s="184">
        <v>45627</v>
      </c>
      <c r="GI5" s="184">
        <v>45627</v>
      </c>
      <c r="GJ5" s="184">
        <v>45627</v>
      </c>
      <c r="GK5" s="184">
        <v>45627</v>
      </c>
      <c r="GL5" s="184">
        <v>45627</v>
      </c>
      <c r="GM5" s="184">
        <v>45627</v>
      </c>
      <c r="GN5" s="184">
        <v>45627</v>
      </c>
      <c r="GO5" s="184">
        <v>45627</v>
      </c>
      <c r="GP5" s="184">
        <v>45627</v>
      </c>
      <c r="GQ5" s="184">
        <v>45627</v>
      </c>
      <c r="GR5" s="184">
        <v>45627</v>
      </c>
      <c r="GS5" s="184">
        <v>45627</v>
      </c>
      <c r="GT5" s="184">
        <v>45627</v>
      </c>
      <c r="GU5" s="184">
        <v>45627</v>
      </c>
      <c r="GV5" s="184">
        <v>45627</v>
      </c>
      <c r="GW5" s="184">
        <v>45627</v>
      </c>
      <c r="GX5" s="184">
        <v>45627</v>
      </c>
      <c r="GY5" s="184">
        <v>45627</v>
      </c>
      <c r="GZ5" s="184">
        <v>45627</v>
      </c>
      <c r="HA5" s="184">
        <v>45627</v>
      </c>
      <c r="HB5" s="184">
        <v>45627</v>
      </c>
      <c r="HC5" s="184">
        <v>45627</v>
      </c>
      <c r="HD5" s="184">
        <v>45627</v>
      </c>
      <c r="HE5" s="184">
        <v>45627</v>
      </c>
      <c r="HF5" s="184">
        <v>45627</v>
      </c>
      <c r="HG5" s="184">
        <v>45627</v>
      </c>
      <c r="HH5" s="184">
        <v>45627</v>
      </c>
      <c r="HI5" s="184">
        <v>45627</v>
      </c>
      <c r="HJ5" s="184">
        <v>45627</v>
      </c>
      <c r="HK5" s="184">
        <v>45627</v>
      </c>
      <c r="HL5" s="184">
        <v>45627</v>
      </c>
      <c r="HM5" s="184">
        <v>45627</v>
      </c>
      <c r="HN5" s="184">
        <v>45627</v>
      </c>
      <c r="HO5" s="184">
        <v>45627</v>
      </c>
      <c r="HP5" s="184">
        <v>45627</v>
      </c>
      <c r="HQ5" s="184">
        <v>45627</v>
      </c>
      <c r="HR5" s="184">
        <v>45627</v>
      </c>
      <c r="HS5" s="184">
        <v>45627</v>
      </c>
      <c r="HT5" s="184">
        <v>45627</v>
      </c>
      <c r="HU5" s="184">
        <v>45627</v>
      </c>
      <c r="HV5" s="184">
        <v>45627</v>
      </c>
      <c r="HW5" s="184">
        <v>45627</v>
      </c>
      <c r="HX5" s="184">
        <v>45627</v>
      </c>
      <c r="HY5" s="184">
        <v>45627</v>
      </c>
      <c r="HZ5" s="184">
        <v>45627</v>
      </c>
      <c r="IC5" s="184">
        <v>45992</v>
      </c>
      <c r="ID5" s="184">
        <v>45992</v>
      </c>
      <c r="IE5" s="184">
        <v>45992</v>
      </c>
      <c r="IF5" s="184">
        <v>45992</v>
      </c>
      <c r="IG5" s="184">
        <v>45992</v>
      </c>
      <c r="IH5" s="184">
        <v>45992</v>
      </c>
      <c r="II5" s="184">
        <v>45992</v>
      </c>
      <c r="IJ5" s="184">
        <v>45992</v>
      </c>
      <c r="IK5" s="184">
        <v>45992</v>
      </c>
      <c r="IL5" s="184">
        <v>45992</v>
      </c>
      <c r="IM5" s="184">
        <v>45992</v>
      </c>
      <c r="IN5" s="184">
        <v>45992</v>
      </c>
      <c r="IO5" s="184">
        <v>45992</v>
      </c>
      <c r="IP5" s="184">
        <v>45992</v>
      </c>
      <c r="IQ5" s="184">
        <v>45992</v>
      </c>
      <c r="IR5" s="184">
        <v>45992</v>
      </c>
      <c r="IS5" s="184">
        <v>45992</v>
      </c>
      <c r="IT5" s="184">
        <v>45992</v>
      </c>
      <c r="IU5" s="184">
        <v>45992</v>
      </c>
      <c r="IV5" s="184">
        <v>45992</v>
      </c>
      <c r="IW5" s="184">
        <v>45992</v>
      </c>
      <c r="IX5" s="184">
        <v>45992</v>
      </c>
      <c r="IY5" s="184">
        <v>45992</v>
      </c>
      <c r="IZ5" s="184">
        <v>45992</v>
      </c>
      <c r="JA5" s="184">
        <v>45992</v>
      </c>
      <c r="JB5" s="184">
        <v>45992</v>
      </c>
      <c r="JC5" s="184">
        <v>45992</v>
      </c>
      <c r="JD5" s="184">
        <v>45992</v>
      </c>
      <c r="JE5" s="184">
        <v>45992</v>
      </c>
      <c r="JF5" s="184">
        <v>45992</v>
      </c>
      <c r="JG5" s="184">
        <v>45992</v>
      </c>
      <c r="JH5" s="184">
        <v>45992</v>
      </c>
      <c r="JI5" s="184">
        <v>45992</v>
      </c>
      <c r="JJ5" s="184">
        <v>45992</v>
      </c>
      <c r="JK5" s="184">
        <v>45992</v>
      </c>
      <c r="JL5" s="184">
        <v>45992</v>
      </c>
      <c r="JM5" s="184">
        <v>45992</v>
      </c>
      <c r="JN5" s="184">
        <v>45992</v>
      </c>
      <c r="JO5" s="184">
        <v>45992</v>
      </c>
      <c r="JP5" s="184">
        <v>45992</v>
      </c>
      <c r="JQ5" s="184">
        <v>45992</v>
      </c>
      <c r="JR5" s="184">
        <v>45992</v>
      </c>
      <c r="JS5" s="184">
        <v>45992</v>
      </c>
      <c r="JT5" s="184">
        <v>45992</v>
      </c>
      <c r="JU5" s="184">
        <v>45992</v>
      </c>
      <c r="JV5" s="184">
        <v>45992</v>
      </c>
    </row>
    <row r="6" spans="1:284" x14ac:dyDescent="0.3">
      <c r="B6" s="265"/>
      <c r="D6" s="185" t="s">
        <v>90</v>
      </c>
      <c r="E6" s="185" t="s">
        <v>90</v>
      </c>
      <c r="F6" s="185" t="s">
        <v>90</v>
      </c>
      <c r="G6" s="185" t="s">
        <v>90</v>
      </c>
      <c r="H6" s="185" t="s">
        <v>90</v>
      </c>
      <c r="I6" s="185" t="s">
        <v>90</v>
      </c>
      <c r="J6" s="185" t="s">
        <v>90</v>
      </c>
      <c r="K6" s="185" t="s">
        <v>90</v>
      </c>
      <c r="L6" s="185" t="s">
        <v>90</v>
      </c>
      <c r="M6" s="185" t="s">
        <v>90</v>
      </c>
      <c r="N6" s="185" t="s">
        <v>90</v>
      </c>
      <c r="O6" s="185" t="s">
        <v>90</v>
      </c>
      <c r="P6" s="185" t="s">
        <v>90</v>
      </c>
      <c r="Q6" s="185" t="s">
        <v>90</v>
      </c>
      <c r="R6" s="185" t="s">
        <v>90</v>
      </c>
      <c r="S6" s="185" t="s">
        <v>90</v>
      </c>
      <c r="T6" s="185" t="s">
        <v>90</v>
      </c>
      <c r="U6" s="185" t="s">
        <v>90</v>
      </c>
      <c r="V6" s="185" t="s">
        <v>90</v>
      </c>
      <c r="W6" s="185" t="s">
        <v>90</v>
      </c>
      <c r="X6" s="185" t="s">
        <v>90</v>
      </c>
      <c r="Y6" s="185" t="s">
        <v>90</v>
      </c>
      <c r="Z6" s="185" t="s">
        <v>90</v>
      </c>
      <c r="AA6" s="185" t="s">
        <v>90</v>
      </c>
      <c r="AB6" s="185" t="s">
        <v>90</v>
      </c>
      <c r="AC6" s="185" t="s">
        <v>90</v>
      </c>
      <c r="AD6" s="185" t="s">
        <v>90</v>
      </c>
      <c r="AE6" s="186" t="s">
        <v>91</v>
      </c>
      <c r="AF6" s="186" t="s">
        <v>91</v>
      </c>
      <c r="AG6" s="186" t="s">
        <v>91</v>
      </c>
      <c r="AH6" s="186" t="s">
        <v>91</v>
      </c>
      <c r="AI6" s="186" t="s">
        <v>91</v>
      </c>
      <c r="AJ6" s="186" t="s">
        <v>91</v>
      </c>
      <c r="AK6" s="186" t="s">
        <v>91</v>
      </c>
      <c r="AL6" s="186" t="s">
        <v>91</v>
      </c>
      <c r="AM6" s="186" t="s">
        <v>91</v>
      </c>
      <c r="AN6" s="186" t="s">
        <v>91</v>
      </c>
      <c r="AO6" s="186" t="s">
        <v>91</v>
      </c>
      <c r="AP6" s="186" t="s">
        <v>91</v>
      </c>
      <c r="AS6" s="185" t="s">
        <v>90</v>
      </c>
      <c r="AT6" s="185" t="s">
        <v>90</v>
      </c>
      <c r="AU6" s="185" t="s">
        <v>90</v>
      </c>
      <c r="AV6" s="185" t="s">
        <v>90</v>
      </c>
      <c r="AW6" s="185" t="s">
        <v>90</v>
      </c>
      <c r="AX6" s="185" t="s">
        <v>90</v>
      </c>
      <c r="AY6" s="185" t="s">
        <v>90</v>
      </c>
      <c r="AZ6" s="185" t="s">
        <v>90</v>
      </c>
      <c r="BA6" s="185" t="s">
        <v>90</v>
      </c>
      <c r="BB6" s="185" t="s">
        <v>90</v>
      </c>
      <c r="BC6" s="185" t="s">
        <v>90</v>
      </c>
      <c r="BD6" s="185" t="s">
        <v>90</v>
      </c>
      <c r="BE6" s="185" t="s">
        <v>90</v>
      </c>
      <c r="BF6" s="185" t="s">
        <v>90</v>
      </c>
      <c r="BG6" s="185" t="s">
        <v>90</v>
      </c>
      <c r="BH6" s="185" t="s">
        <v>90</v>
      </c>
      <c r="BI6" s="185" t="s">
        <v>90</v>
      </c>
      <c r="BJ6" s="185" t="s">
        <v>90</v>
      </c>
      <c r="BK6" s="185" t="s">
        <v>90</v>
      </c>
      <c r="BL6" s="185" t="s">
        <v>90</v>
      </c>
      <c r="BM6" s="185" t="s">
        <v>90</v>
      </c>
      <c r="BN6" s="185" t="s">
        <v>90</v>
      </c>
      <c r="BO6" s="185" t="s">
        <v>90</v>
      </c>
      <c r="BP6" s="185" t="s">
        <v>90</v>
      </c>
      <c r="BQ6" s="185" t="s">
        <v>90</v>
      </c>
      <c r="BR6" s="185" t="s">
        <v>90</v>
      </c>
      <c r="BS6" s="185" t="s">
        <v>90</v>
      </c>
      <c r="BT6" s="185" t="s">
        <v>90</v>
      </c>
      <c r="BU6" s="185" t="s">
        <v>90</v>
      </c>
      <c r="BV6" s="185" t="s">
        <v>90</v>
      </c>
      <c r="BW6" s="185" t="s">
        <v>90</v>
      </c>
      <c r="BX6" s="185" t="s">
        <v>90</v>
      </c>
      <c r="BY6" s="185" t="s">
        <v>90</v>
      </c>
      <c r="BZ6" s="185" t="s">
        <v>90</v>
      </c>
      <c r="CA6" s="186" t="s">
        <v>91</v>
      </c>
      <c r="CB6" s="186" t="s">
        <v>91</v>
      </c>
      <c r="CC6" s="186" t="s">
        <v>91</v>
      </c>
      <c r="CD6" s="186" t="s">
        <v>91</v>
      </c>
      <c r="CE6" s="186" t="s">
        <v>91</v>
      </c>
      <c r="CF6" s="186" t="s">
        <v>91</v>
      </c>
      <c r="CG6" s="186" t="s">
        <v>91</v>
      </c>
      <c r="CH6" s="186" t="s">
        <v>91</v>
      </c>
      <c r="CI6" s="186" t="s">
        <v>91</v>
      </c>
      <c r="CJ6" s="186" t="s">
        <v>91</v>
      </c>
      <c r="CK6" s="186" t="s">
        <v>91</v>
      </c>
      <c r="CL6" s="186" t="s">
        <v>91</v>
      </c>
      <c r="CM6" s="186"/>
      <c r="CO6" s="185" t="s">
        <v>90</v>
      </c>
      <c r="CP6" s="185" t="s">
        <v>90</v>
      </c>
      <c r="CQ6" s="185" t="s">
        <v>90</v>
      </c>
      <c r="CR6" s="185" t="s">
        <v>90</v>
      </c>
      <c r="CS6" s="185" t="s">
        <v>90</v>
      </c>
      <c r="CT6" s="185" t="s">
        <v>90</v>
      </c>
      <c r="CU6" s="185" t="s">
        <v>90</v>
      </c>
      <c r="CV6" s="185" t="s">
        <v>90</v>
      </c>
      <c r="CW6" s="185" t="s">
        <v>90</v>
      </c>
      <c r="CX6" s="185" t="s">
        <v>90</v>
      </c>
      <c r="CY6" s="185" t="s">
        <v>90</v>
      </c>
      <c r="CZ6" s="185" t="s">
        <v>90</v>
      </c>
      <c r="DA6" s="185" t="s">
        <v>90</v>
      </c>
      <c r="DB6" s="185" t="s">
        <v>90</v>
      </c>
      <c r="DC6" s="185" t="s">
        <v>90</v>
      </c>
      <c r="DD6" s="185" t="s">
        <v>90</v>
      </c>
      <c r="DE6" s="185" t="s">
        <v>90</v>
      </c>
      <c r="DF6" s="185" t="s">
        <v>90</v>
      </c>
      <c r="DG6" s="185" t="s">
        <v>90</v>
      </c>
      <c r="DH6" s="185" t="s">
        <v>90</v>
      </c>
      <c r="DI6" s="185" t="s">
        <v>90</v>
      </c>
      <c r="DJ6" s="185" t="s">
        <v>90</v>
      </c>
      <c r="DK6" s="185" t="s">
        <v>90</v>
      </c>
      <c r="DL6" s="185" t="s">
        <v>90</v>
      </c>
      <c r="DM6" s="185" t="s">
        <v>90</v>
      </c>
      <c r="DN6" s="185" t="s">
        <v>90</v>
      </c>
      <c r="DO6" s="185" t="s">
        <v>90</v>
      </c>
      <c r="DP6" s="185" t="s">
        <v>90</v>
      </c>
      <c r="DQ6" s="185" t="s">
        <v>90</v>
      </c>
      <c r="DR6" s="185" t="s">
        <v>90</v>
      </c>
      <c r="DS6" s="185" t="s">
        <v>90</v>
      </c>
      <c r="DT6" s="185" t="s">
        <v>90</v>
      </c>
      <c r="DU6" s="185" t="s">
        <v>90</v>
      </c>
      <c r="DV6" s="185" t="s">
        <v>90</v>
      </c>
      <c r="DW6" s="186" t="s">
        <v>91</v>
      </c>
      <c r="DX6" s="186" t="s">
        <v>91</v>
      </c>
      <c r="DY6" s="186" t="s">
        <v>91</v>
      </c>
      <c r="DZ6" s="186" t="s">
        <v>91</v>
      </c>
      <c r="EA6" s="186" t="s">
        <v>91</v>
      </c>
      <c r="EB6" s="186" t="s">
        <v>91</v>
      </c>
      <c r="EC6" s="186" t="s">
        <v>91</v>
      </c>
      <c r="ED6" s="186" t="s">
        <v>91</v>
      </c>
      <c r="EE6" s="186" t="s">
        <v>91</v>
      </c>
      <c r="EF6" s="186" t="s">
        <v>91</v>
      </c>
      <c r="EG6" s="186" t="s">
        <v>91</v>
      </c>
      <c r="EH6" s="186" t="s">
        <v>91</v>
      </c>
      <c r="EK6" s="185" t="s">
        <v>90</v>
      </c>
      <c r="EL6" s="185" t="s">
        <v>90</v>
      </c>
      <c r="EM6" s="185" t="s">
        <v>90</v>
      </c>
      <c r="EN6" s="185" t="s">
        <v>90</v>
      </c>
      <c r="EO6" s="185" t="s">
        <v>90</v>
      </c>
      <c r="EP6" s="185" t="s">
        <v>90</v>
      </c>
      <c r="EQ6" s="185" t="s">
        <v>90</v>
      </c>
      <c r="ER6" s="185" t="s">
        <v>90</v>
      </c>
      <c r="ES6" s="185" t="s">
        <v>90</v>
      </c>
      <c r="ET6" s="185" t="s">
        <v>90</v>
      </c>
      <c r="EU6" s="185" t="s">
        <v>90</v>
      </c>
      <c r="EV6" s="185" t="s">
        <v>90</v>
      </c>
      <c r="EW6" s="185" t="s">
        <v>90</v>
      </c>
      <c r="EX6" s="185" t="s">
        <v>90</v>
      </c>
      <c r="EY6" s="185" t="s">
        <v>90</v>
      </c>
      <c r="EZ6" s="185" t="s">
        <v>90</v>
      </c>
      <c r="FA6" s="185" t="s">
        <v>90</v>
      </c>
      <c r="FB6" s="185" t="s">
        <v>90</v>
      </c>
      <c r="FC6" s="185" t="s">
        <v>90</v>
      </c>
      <c r="FD6" s="185" t="s">
        <v>90</v>
      </c>
      <c r="FE6" s="185" t="s">
        <v>90</v>
      </c>
      <c r="FF6" s="185" t="s">
        <v>90</v>
      </c>
      <c r="FG6" s="185" t="s">
        <v>90</v>
      </c>
      <c r="FH6" s="185" t="s">
        <v>90</v>
      </c>
      <c r="FI6" s="185" t="s">
        <v>90</v>
      </c>
      <c r="FJ6" s="185" t="s">
        <v>90</v>
      </c>
      <c r="FK6" s="185" t="s">
        <v>90</v>
      </c>
      <c r="FL6" s="185" t="s">
        <v>90</v>
      </c>
      <c r="FM6" s="185" t="s">
        <v>90</v>
      </c>
      <c r="FN6" s="185" t="s">
        <v>90</v>
      </c>
      <c r="FO6" s="185" t="s">
        <v>90</v>
      </c>
      <c r="FP6" s="185" t="s">
        <v>90</v>
      </c>
      <c r="FQ6" s="185" t="s">
        <v>90</v>
      </c>
      <c r="FR6" s="185" t="s">
        <v>90</v>
      </c>
      <c r="FS6" s="186" t="s">
        <v>91</v>
      </c>
      <c r="FT6" s="186" t="s">
        <v>91</v>
      </c>
      <c r="FU6" s="186" t="s">
        <v>91</v>
      </c>
      <c r="FV6" s="186" t="s">
        <v>91</v>
      </c>
      <c r="FW6" s="186" t="s">
        <v>91</v>
      </c>
      <c r="FX6" s="186" t="s">
        <v>91</v>
      </c>
      <c r="FY6" s="186" t="s">
        <v>91</v>
      </c>
      <c r="FZ6" s="186" t="s">
        <v>91</v>
      </c>
      <c r="GA6" s="186" t="s">
        <v>91</v>
      </c>
      <c r="GB6" s="186" t="s">
        <v>91</v>
      </c>
      <c r="GC6" s="186" t="s">
        <v>91</v>
      </c>
      <c r="GD6" s="186" t="s">
        <v>91</v>
      </c>
      <c r="GG6" s="185" t="s">
        <v>90</v>
      </c>
      <c r="GH6" s="185" t="s">
        <v>90</v>
      </c>
      <c r="GI6" s="185" t="s">
        <v>90</v>
      </c>
      <c r="GJ6" s="185" t="s">
        <v>90</v>
      </c>
      <c r="GK6" s="185" t="s">
        <v>90</v>
      </c>
      <c r="GL6" s="185" t="s">
        <v>90</v>
      </c>
      <c r="GM6" s="185" t="s">
        <v>90</v>
      </c>
      <c r="GN6" s="185" t="s">
        <v>90</v>
      </c>
      <c r="GO6" s="185" t="s">
        <v>90</v>
      </c>
      <c r="GP6" s="185" t="s">
        <v>90</v>
      </c>
      <c r="GQ6" s="185" t="s">
        <v>90</v>
      </c>
      <c r="GR6" s="185" t="s">
        <v>90</v>
      </c>
      <c r="GS6" s="185" t="s">
        <v>90</v>
      </c>
      <c r="GT6" s="185" t="s">
        <v>90</v>
      </c>
      <c r="GU6" s="185" t="s">
        <v>90</v>
      </c>
      <c r="GV6" s="185" t="s">
        <v>90</v>
      </c>
      <c r="GW6" s="185" t="s">
        <v>90</v>
      </c>
      <c r="GX6" s="185" t="s">
        <v>90</v>
      </c>
      <c r="GY6" s="185" t="s">
        <v>90</v>
      </c>
      <c r="GZ6" s="185" t="s">
        <v>90</v>
      </c>
      <c r="HA6" s="185" t="s">
        <v>90</v>
      </c>
      <c r="HB6" s="185" t="s">
        <v>90</v>
      </c>
      <c r="HC6" s="185" t="s">
        <v>90</v>
      </c>
      <c r="HD6" s="185" t="s">
        <v>90</v>
      </c>
      <c r="HE6" s="185" t="s">
        <v>90</v>
      </c>
      <c r="HF6" s="185" t="s">
        <v>90</v>
      </c>
      <c r="HG6" s="185" t="s">
        <v>90</v>
      </c>
      <c r="HH6" s="185" t="s">
        <v>90</v>
      </c>
      <c r="HI6" s="185" t="s">
        <v>90</v>
      </c>
      <c r="HJ6" s="185" t="s">
        <v>90</v>
      </c>
      <c r="HK6" s="185" t="s">
        <v>90</v>
      </c>
      <c r="HL6" s="185" t="s">
        <v>90</v>
      </c>
      <c r="HM6" s="185" t="s">
        <v>90</v>
      </c>
      <c r="HN6" s="185" t="s">
        <v>90</v>
      </c>
      <c r="HO6" s="186" t="s">
        <v>91</v>
      </c>
      <c r="HP6" s="186" t="s">
        <v>91</v>
      </c>
      <c r="HQ6" s="186" t="s">
        <v>91</v>
      </c>
      <c r="HR6" s="186" t="s">
        <v>91</v>
      </c>
      <c r="HS6" s="186" t="s">
        <v>91</v>
      </c>
      <c r="HT6" s="186" t="s">
        <v>91</v>
      </c>
      <c r="HU6" s="186" t="s">
        <v>91</v>
      </c>
      <c r="HV6" s="186" t="s">
        <v>91</v>
      </c>
      <c r="HW6" s="186" t="s">
        <v>91</v>
      </c>
      <c r="HX6" s="186" t="s">
        <v>91</v>
      </c>
      <c r="HY6" s="186" t="s">
        <v>91</v>
      </c>
      <c r="HZ6" s="186" t="s">
        <v>91</v>
      </c>
      <c r="IC6" s="185" t="s">
        <v>90</v>
      </c>
      <c r="ID6" s="185" t="s">
        <v>90</v>
      </c>
      <c r="IE6" s="185" t="s">
        <v>90</v>
      </c>
      <c r="IF6" s="185" t="s">
        <v>90</v>
      </c>
      <c r="IG6" s="185" t="s">
        <v>90</v>
      </c>
      <c r="IH6" s="185" t="s">
        <v>90</v>
      </c>
      <c r="II6" s="185" t="s">
        <v>90</v>
      </c>
      <c r="IJ6" s="185" t="s">
        <v>90</v>
      </c>
      <c r="IK6" s="185" t="s">
        <v>90</v>
      </c>
      <c r="IL6" s="185" t="s">
        <v>90</v>
      </c>
      <c r="IM6" s="185" t="s">
        <v>90</v>
      </c>
      <c r="IN6" s="185" t="s">
        <v>90</v>
      </c>
      <c r="IO6" s="185" t="s">
        <v>90</v>
      </c>
      <c r="IP6" s="185" t="s">
        <v>90</v>
      </c>
      <c r="IQ6" s="185" t="s">
        <v>90</v>
      </c>
      <c r="IR6" s="185" t="s">
        <v>90</v>
      </c>
      <c r="IS6" s="185" t="s">
        <v>90</v>
      </c>
      <c r="IT6" s="185" t="s">
        <v>90</v>
      </c>
      <c r="IU6" s="185" t="s">
        <v>90</v>
      </c>
      <c r="IV6" s="185" t="s">
        <v>90</v>
      </c>
      <c r="IW6" s="185" t="s">
        <v>90</v>
      </c>
      <c r="IX6" s="185" t="s">
        <v>90</v>
      </c>
      <c r="IY6" s="185" t="s">
        <v>90</v>
      </c>
      <c r="IZ6" s="185" t="s">
        <v>90</v>
      </c>
      <c r="JA6" s="185" t="s">
        <v>90</v>
      </c>
      <c r="JB6" s="185" t="s">
        <v>90</v>
      </c>
      <c r="JC6" s="185" t="s">
        <v>90</v>
      </c>
      <c r="JD6" s="185" t="s">
        <v>90</v>
      </c>
      <c r="JE6" s="185" t="s">
        <v>90</v>
      </c>
      <c r="JF6" s="185" t="s">
        <v>90</v>
      </c>
      <c r="JG6" s="185" t="s">
        <v>90</v>
      </c>
      <c r="JH6" s="185" t="s">
        <v>90</v>
      </c>
      <c r="JI6" s="185" t="s">
        <v>90</v>
      </c>
      <c r="JJ6" s="185" t="s">
        <v>90</v>
      </c>
      <c r="JK6" s="186" t="s">
        <v>91</v>
      </c>
      <c r="JL6" s="186" t="s">
        <v>91</v>
      </c>
      <c r="JM6" s="186" t="s">
        <v>91</v>
      </c>
      <c r="JN6" s="186" t="s">
        <v>91</v>
      </c>
      <c r="JO6" s="186" t="s">
        <v>91</v>
      </c>
      <c r="JP6" s="186" t="s">
        <v>91</v>
      </c>
      <c r="JQ6" s="186" t="s">
        <v>91</v>
      </c>
      <c r="JR6" s="186" t="s">
        <v>91</v>
      </c>
      <c r="JS6" s="186" t="s">
        <v>91</v>
      </c>
      <c r="JT6" s="186" t="s">
        <v>91</v>
      </c>
      <c r="JU6" s="186" t="s">
        <v>91</v>
      </c>
      <c r="JV6" s="186" t="s">
        <v>91</v>
      </c>
    </row>
    <row r="7" spans="1:284" x14ac:dyDescent="0.3">
      <c r="B7" s="187"/>
      <c r="D7" s="188" t="s">
        <v>26</v>
      </c>
      <c r="E7" s="188" t="s">
        <v>26</v>
      </c>
      <c r="F7" s="188" t="s">
        <v>26</v>
      </c>
      <c r="G7" s="188" t="s">
        <v>26</v>
      </c>
      <c r="H7" s="188" t="s">
        <v>26</v>
      </c>
      <c r="I7" s="188" t="s">
        <v>26</v>
      </c>
      <c r="J7" s="188" t="s">
        <v>26</v>
      </c>
      <c r="K7" s="188" t="s">
        <v>26</v>
      </c>
      <c r="L7" s="188" t="s">
        <v>26</v>
      </c>
      <c r="M7" s="188" t="s">
        <v>26</v>
      </c>
      <c r="N7" s="188" t="s">
        <v>26</v>
      </c>
      <c r="O7" s="188" t="s">
        <v>26</v>
      </c>
      <c r="P7" s="188" t="s">
        <v>26</v>
      </c>
      <c r="Q7" s="188" t="s">
        <v>26</v>
      </c>
      <c r="R7" s="188" t="s">
        <v>26</v>
      </c>
      <c r="S7" s="188" t="s">
        <v>26</v>
      </c>
      <c r="T7" s="188" t="s">
        <v>26</v>
      </c>
      <c r="U7" s="188" t="s">
        <v>26</v>
      </c>
      <c r="V7" s="188" t="s">
        <v>26</v>
      </c>
      <c r="W7" s="188" t="s">
        <v>26</v>
      </c>
      <c r="X7" s="188" t="s">
        <v>26</v>
      </c>
      <c r="Y7" s="188" t="s">
        <v>26</v>
      </c>
      <c r="Z7" s="188" t="s">
        <v>26</v>
      </c>
      <c r="AA7" s="188" t="s">
        <v>26</v>
      </c>
      <c r="AB7" s="188" t="s">
        <v>26</v>
      </c>
      <c r="AC7" s="188" t="s">
        <v>26</v>
      </c>
      <c r="AD7" s="188" t="s">
        <v>26</v>
      </c>
      <c r="AE7" s="188" t="s">
        <v>26</v>
      </c>
      <c r="AF7" s="188" t="s">
        <v>26</v>
      </c>
      <c r="AG7" s="188" t="s">
        <v>26</v>
      </c>
      <c r="AH7" s="188" t="s">
        <v>26</v>
      </c>
      <c r="AI7" s="188" t="s">
        <v>26</v>
      </c>
      <c r="AJ7" s="188" t="s">
        <v>26</v>
      </c>
      <c r="AK7" s="188" t="s">
        <v>26</v>
      </c>
      <c r="AL7" s="188" t="s">
        <v>26</v>
      </c>
      <c r="AM7" s="188" t="s">
        <v>26</v>
      </c>
      <c r="AN7" s="188" t="s">
        <v>26</v>
      </c>
      <c r="AO7" s="188" t="s">
        <v>26</v>
      </c>
      <c r="AP7" s="188" t="s">
        <v>26</v>
      </c>
      <c r="AS7" s="188" t="s">
        <v>28</v>
      </c>
      <c r="AT7" s="188" t="s">
        <v>28</v>
      </c>
      <c r="AU7" s="188" t="s">
        <v>28</v>
      </c>
      <c r="AV7" s="188" t="s">
        <v>28</v>
      </c>
      <c r="AW7" s="188" t="s">
        <v>28</v>
      </c>
      <c r="AX7" s="188" t="s">
        <v>28</v>
      </c>
      <c r="AY7" s="188" t="s">
        <v>28</v>
      </c>
      <c r="AZ7" s="188" t="s">
        <v>28</v>
      </c>
      <c r="BA7" s="188" t="s">
        <v>28</v>
      </c>
      <c r="BB7" s="188" t="s">
        <v>28</v>
      </c>
      <c r="BC7" s="188" t="s">
        <v>28</v>
      </c>
      <c r="BD7" s="188" t="s">
        <v>28</v>
      </c>
      <c r="BE7" s="188" t="s">
        <v>28</v>
      </c>
      <c r="BF7" s="188" t="s">
        <v>28</v>
      </c>
      <c r="BG7" s="188" t="s">
        <v>28</v>
      </c>
      <c r="BH7" s="188" t="s">
        <v>28</v>
      </c>
      <c r="BI7" s="188" t="s">
        <v>28</v>
      </c>
      <c r="BJ7" s="188" t="s">
        <v>28</v>
      </c>
      <c r="BK7" s="188" t="s">
        <v>28</v>
      </c>
      <c r="BL7" s="188" t="s">
        <v>28</v>
      </c>
      <c r="BM7" s="188" t="s">
        <v>28</v>
      </c>
      <c r="BN7" s="188" t="s">
        <v>28</v>
      </c>
      <c r="BO7" s="188" t="s">
        <v>28</v>
      </c>
      <c r="BP7" s="188" t="s">
        <v>28</v>
      </c>
      <c r="BQ7" s="188" t="s">
        <v>28</v>
      </c>
      <c r="BR7" s="188" t="s">
        <v>28</v>
      </c>
      <c r="BS7" s="188" t="s">
        <v>28</v>
      </c>
      <c r="BT7" s="188" t="s">
        <v>28</v>
      </c>
      <c r="BU7" s="188" t="s">
        <v>28</v>
      </c>
      <c r="BV7" s="188" t="s">
        <v>28</v>
      </c>
      <c r="BW7" s="188" t="s">
        <v>28</v>
      </c>
      <c r="BX7" s="188" t="s">
        <v>28</v>
      </c>
      <c r="BY7" s="188" t="s">
        <v>28</v>
      </c>
      <c r="BZ7" s="188" t="s">
        <v>28</v>
      </c>
      <c r="CA7" s="188" t="s">
        <v>28</v>
      </c>
      <c r="CB7" s="188" t="s">
        <v>28</v>
      </c>
      <c r="CC7" s="188" t="s">
        <v>28</v>
      </c>
      <c r="CD7" s="188" t="s">
        <v>28</v>
      </c>
      <c r="CE7" s="188" t="s">
        <v>28</v>
      </c>
      <c r="CF7" s="188" t="s">
        <v>28</v>
      </c>
      <c r="CG7" s="188" t="s">
        <v>28</v>
      </c>
      <c r="CH7" s="188" t="s">
        <v>28</v>
      </c>
      <c r="CI7" s="188" t="s">
        <v>28</v>
      </c>
      <c r="CJ7" s="188" t="s">
        <v>28</v>
      </c>
      <c r="CK7" s="188" t="s">
        <v>28</v>
      </c>
      <c r="CL7" s="188" t="s">
        <v>28</v>
      </c>
      <c r="CO7" s="188" t="s">
        <v>20</v>
      </c>
      <c r="CP7" s="188" t="s">
        <v>20</v>
      </c>
      <c r="CQ7" s="188" t="s">
        <v>20</v>
      </c>
      <c r="CR7" s="188" t="s">
        <v>20</v>
      </c>
      <c r="CS7" s="188" t="s">
        <v>20</v>
      </c>
      <c r="CT7" s="188" t="s">
        <v>20</v>
      </c>
      <c r="CU7" s="188" t="s">
        <v>20</v>
      </c>
      <c r="CV7" s="188" t="s">
        <v>20</v>
      </c>
      <c r="CW7" s="188" t="s">
        <v>20</v>
      </c>
      <c r="CX7" s="188" t="s">
        <v>20</v>
      </c>
      <c r="CY7" s="188" t="s">
        <v>20</v>
      </c>
      <c r="CZ7" s="188" t="s">
        <v>20</v>
      </c>
      <c r="DA7" s="188" t="s">
        <v>20</v>
      </c>
      <c r="DB7" s="188" t="s">
        <v>20</v>
      </c>
      <c r="DC7" s="188" t="s">
        <v>20</v>
      </c>
      <c r="DD7" s="188" t="s">
        <v>20</v>
      </c>
      <c r="DE7" s="188" t="s">
        <v>20</v>
      </c>
      <c r="DF7" s="188" t="s">
        <v>20</v>
      </c>
      <c r="DG7" s="188" t="s">
        <v>20</v>
      </c>
      <c r="DH7" s="188" t="s">
        <v>20</v>
      </c>
      <c r="DI7" s="188" t="s">
        <v>20</v>
      </c>
      <c r="DJ7" s="188" t="s">
        <v>20</v>
      </c>
      <c r="DK7" s="188" t="s">
        <v>20</v>
      </c>
      <c r="DL7" s="188" t="s">
        <v>20</v>
      </c>
      <c r="DM7" s="188" t="s">
        <v>20</v>
      </c>
      <c r="DN7" s="188" t="s">
        <v>20</v>
      </c>
      <c r="DO7" s="188" t="s">
        <v>20</v>
      </c>
      <c r="DP7" s="188" t="s">
        <v>20</v>
      </c>
      <c r="DQ7" s="188" t="s">
        <v>20</v>
      </c>
      <c r="DR7" s="188" t="s">
        <v>20</v>
      </c>
      <c r="DS7" s="188" t="s">
        <v>20</v>
      </c>
      <c r="DT7" s="188" t="s">
        <v>20</v>
      </c>
      <c r="DU7" s="188" t="s">
        <v>20</v>
      </c>
      <c r="DV7" s="188" t="s">
        <v>20</v>
      </c>
      <c r="DW7" s="188" t="s">
        <v>20</v>
      </c>
      <c r="DX7" s="188" t="s">
        <v>20</v>
      </c>
      <c r="DY7" s="188" t="s">
        <v>20</v>
      </c>
      <c r="DZ7" s="188" t="s">
        <v>20</v>
      </c>
      <c r="EA7" s="188" t="s">
        <v>20</v>
      </c>
      <c r="EB7" s="188" t="s">
        <v>20</v>
      </c>
      <c r="EC7" s="188" t="s">
        <v>20</v>
      </c>
      <c r="ED7" s="188" t="s">
        <v>20</v>
      </c>
      <c r="EE7" s="188" t="s">
        <v>20</v>
      </c>
      <c r="EF7" s="188" t="s">
        <v>20</v>
      </c>
      <c r="EG7" s="188" t="s">
        <v>20</v>
      </c>
      <c r="EH7" s="188" t="s">
        <v>20</v>
      </c>
      <c r="EK7" s="188" t="s">
        <v>22</v>
      </c>
      <c r="EL7" s="188" t="s">
        <v>22</v>
      </c>
      <c r="EM7" s="188" t="s">
        <v>22</v>
      </c>
      <c r="EN7" s="188" t="s">
        <v>22</v>
      </c>
      <c r="EO7" s="188" t="s">
        <v>22</v>
      </c>
      <c r="EP7" s="188" t="s">
        <v>22</v>
      </c>
      <c r="EQ7" s="188" t="s">
        <v>22</v>
      </c>
      <c r="ER7" s="188" t="s">
        <v>22</v>
      </c>
      <c r="ES7" s="188" t="s">
        <v>22</v>
      </c>
      <c r="ET7" s="188" t="s">
        <v>22</v>
      </c>
      <c r="EU7" s="188" t="s">
        <v>22</v>
      </c>
      <c r="EV7" s="188" t="s">
        <v>22</v>
      </c>
      <c r="EW7" s="188" t="s">
        <v>22</v>
      </c>
      <c r="EX7" s="188" t="s">
        <v>22</v>
      </c>
      <c r="EY7" s="188" t="s">
        <v>22</v>
      </c>
      <c r="EZ7" s="188" t="s">
        <v>22</v>
      </c>
      <c r="FA7" s="188" t="s">
        <v>22</v>
      </c>
      <c r="FB7" s="188" t="s">
        <v>22</v>
      </c>
      <c r="FC7" s="188" t="s">
        <v>22</v>
      </c>
      <c r="FD7" s="188" t="s">
        <v>22</v>
      </c>
      <c r="FE7" s="188" t="s">
        <v>22</v>
      </c>
      <c r="FF7" s="188" t="s">
        <v>22</v>
      </c>
      <c r="FG7" s="188" t="s">
        <v>22</v>
      </c>
      <c r="FH7" s="188" t="s">
        <v>22</v>
      </c>
      <c r="FI7" s="188" t="s">
        <v>22</v>
      </c>
      <c r="FJ7" s="188" t="s">
        <v>22</v>
      </c>
      <c r="FK7" s="188" t="s">
        <v>22</v>
      </c>
      <c r="FL7" s="188" t="s">
        <v>22</v>
      </c>
      <c r="FM7" s="188" t="s">
        <v>22</v>
      </c>
      <c r="FN7" s="188" t="s">
        <v>22</v>
      </c>
      <c r="FO7" s="188" t="s">
        <v>22</v>
      </c>
      <c r="FP7" s="188" t="s">
        <v>22</v>
      </c>
      <c r="FQ7" s="188" t="s">
        <v>22</v>
      </c>
      <c r="FR7" s="188" t="s">
        <v>22</v>
      </c>
      <c r="FS7" s="188" t="s">
        <v>22</v>
      </c>
      <c r="FT7" s="188" t="s">
        <v>22</v>
      </c>
      <c r="FU7" s="188" t="s">
        <v>22</v>
      </c>
      <c r="FV7" s="188" t="s">
        <v>22</v>
      </c>
      <c r="FW7" s="188" t="s">
        <v>22</v>
      </c>
      <c r="FX7" s="188" t="s">
        <v>22</v>
      </c>
      <c r="FY7" s="188" t="s">
        <v>22</v>
      </c>
      <c r="FZ7" s="188" t="s">
        <v>22</v>
      </c>
      <c r="GA7" s="188" t="s">
        <v>22</v>
      </c>
      <c r="GB7" s="188" t="s">
        <v>22</v>
      </c>
      <c r="GC7" s="188" t="s">
        <v>22</v>
      </c>
      <c r="GD7" s="188" t="s">
        <v>22</v>
      </c>
      <c r="GG7" s="188" t="s">
        <v>23</v>
      </c>
      <c r="GH7" s="188" t="s">
        <v>23</v>
      </c>
      <c r="GI7" s="188" t="s">
        <v>23</v>
      </c>
      <c r="GJ7" s="188" t="s">
        <v>23</v>
      </c>
      <c r="GK7" s="188" t="s">
        <v>23</v>
      </c>
      <c r="GL7" s="188" t="s">
        <v>23</v>
      </c>
      <c r="GM7" s="188" t="s">
        <v>23</v>
      </c>
      <c r="GN7" s="188" t="s">
        <v>23</v>
      </c>
      <c r="GO7" s="188" t="s">
        <v>23</v>
      </c>
      <c r="GP7" s="188" t="s">
        <v>23</v>
      </c>
      <c r="GQ7" s="188" t="s">
        <v>23</v>
      </c>
      <c r="GR7" s="188" t="s">
        <v>23</v>
      </c>
      <c r="GS7" s="188" t="s">
        <v>23</v>
      </c>
      <c r="GT7" s="188" t="s">
        <v>23</v>
      </c>
      <c r="GU7" s="188" t="s">
        <v>23</v>
      </c>
      <c r="GV7" s="188" t="s">
        <v>23</v>
      </c>
      <c r="GW7" s="188" t="s">
        <v>23</v>
      </c>
      <c r="GX7" s="188" t="s">
        <v>23</v>
      </c>
      <c r="GY7" s="188" t="s">
        <v>23</v>
      </c>
      <c r="GZ7" s="188" t="s">
        <v>23</v>
      </c>
      <c r="HA7" s="188" t="s">
        <v>23</v>
      </c>
      <c r="HB7" s="188" t="s">
        <v>23</v>
      </c>
      <c r="HC7" s="188" t="s">
        <v>23</v>
      </c>
      <c r="HD7" s="188" t="s">
        <v>23</v>
      </c>
      <c r="HE7" s="188" t="s">
        <v>23</v>
      </c>
      <c r="HF7" s="188" t="s">
        <v>23</v>
      </c>
      <c r="HG7" s="188" t="s">
        <v>23</v>
      </c>
      <c r="HH7" s="188" t="s">
        <v>23</v>
      </c>
      <c r="HI7" s="188" t="s">
        <v>23</v>
      </c>
      <c r="HJ7" s="188" t="s">
        <v>23</v>
      </c>
      <c r="HK7" s="188" t="s">
        <v>23</v>
      </c>
      <c r="HL7" s="188" t="s">
        <v>23</v>
      </c>
      <c r="HM7" s="188" t="s">
        <v>23</v>
      </c>
      <c r="HN7" s="188" t="s">
        <v>23</v>
      </c>
      <c r="HO7" s="188" t="s">
        <v>23</v>
      </c>
      <c r="HP7" s="188" t="s">
        <v>23</v>
      </c>
      <c r="HQ7" s="188" t="s">
        <v>23</v>
      </c>
      <c r="HR7" s="188" t="s">
        <v>23</v>
      </c>
      <c r="HS7" s="188" t="s">
        <v>23</v>
      </c>
      <c r="HT7" s="188" t="s">
        <v>23</v>
      </c>
      <c r="HU7" s="188" t="s">
        <v>23</v>
      </c>
      <c r="HV7" s="188" t="s">
        <v>23</v>
      </c>
      <c r="HW7" s="188" t="s">
        <v>23</v>
      </c>
      <c r="HX7" s="188" t="s">
        <v>23</v>
      </c>
      <c r="HY7" s="188" t="s">
        <v>23</v>
      </c>
      <c r="HZ7" s="188" t="s">
        <v>23</v>
      </c>
      <c r="IC7" s="188" t="s">
        <v>24</v>
      </c>
      <c r="ID7" s="188" t="s">
        <v>24</v>
      </c>
      <c r="IE7" s="188" t="s">
        <v>24</v>
      </c>
      <c r="IF7" s="188" t="s">
        <v>24</v>
      </c>
      <c r="IG7" s="188" t="s">
        <v>24</v>
      </c>
      <c r="IH7" s="188" t="s">
        <v>24</v>
      </c>
      <c r="II7" s="188" t="s">
        <v>24</v>
      </c>
      <c r="IJ7" s="188" t="s">
        <v>24</v>
      </c>
      <c r="IK7" s="188" t="s">
        <v>24</v>
      </c>
      <c r="IL7" s="188" t="s">
        <v>24</v>
      </c>
      <c r="IM7" s="188" t="s">
        <v>24</v>
      </c>
      <c r="IN7" s="188" t="s">
        <v>24</v>
      </c>
      <c r="IO7" s="188" t="s">
        <v>24</v>
      </c>
      <c r="IP7" s="188" t="s">
        <v>24</v>
      </c>
      <c r="IQ7" s="188" t="s">
        <v>24</v>
      </c>
      <c r="IR7" s="188" t="s">
        <v>24</v>
      </c>
      <c r="IS7" s="188" t="s">
        <v>24</v>
      </c>
      <c r="IT7" s="188" t="s">
        <v>24</v>
      </c>
      <c r="IU7" s="188" t="s">
        <v>24</v>
      </c>
      <c r="IV7" s="188" t="s">
        <v>24</v>
      </c>
      <c r="IW7" s="188" t="s">
        <v>24</v>
      </c>
      <c r="IX7" s="188" t="s">
        <v>24</v>
      </c>
      <c r="IY7" s="188" t="s">
        <v>24</v>
      </c>
      <c r="IZ7" s="188" t="s">
        <v>24</v>
      </c>
      <c r="JA7" s="188" t="s">
        <v>24</v>
      </c>
      <c r="JB7" s="188" t="s">
        <v>24</v>
      </c>
      <c r="JC7" s="188" t="s">
        <v>24</v>
      </c>
      <c r="JD7" s="188" t="s">
        <v>24</v>
      </c>
      <c r="JE7" s="188" t="s">
        <v>24</v>
      </c>
      <c r="JF7" s="188" t="s">
        <v>24</v>
      </c>
      <c r="JG7" s="188" t="s">
        <v>24</v>
      </c>
      <c r="JH7" s="188" t="s">
        <v>24</v>
      </c>
      <c r="JI7" s="188" t="s">
        <v>24</v>
      </c>
      <c r="JJ7" s="188" t="s">
        <v>24</v>
      </c>
      <c r="JK7" s="188" t="s">
        <v>24</v>
      </c>
      <c r="JL7" s="188" t="s">
        <v>24</v>
      </c>
      <c r="JM7" s="188" t="s">
        <v>24</v>
      </c>
      <c r="JN7" s="188" t="s">
        <v>24</v>
      </c>
      <c r="JO7" s="188" t="s">
        <v>24</v>
      </c>
      <c r="JP7" s="188" t="s">
        <v>24</v>
      </c>
      <c r="JQ7" s="188" t="s">
        <v>24</v>
      </c>
      <c r="JR7" s="188" t="s">
        <v>24</v>
      </c>
      <c r="JS7" s="188" t="s">
        <v>24</v>
      </c>
      <c r="JT7" s="188" t="s">
        <v>24</v>
      </c>
      <c r="JU7" s="188" t="s">
        <v>24</v>
      </c>
      <c r="JV7" s="188" t="s">
        <v>24</v>
      </c>
    </row>
    <row r="8" spans="1:284" x14ac:dyDescent="0.3">
      <c r="B8" s="189"/>
      <c r="U8" s="190"/>
      <c r="AV8" s="188" t="s">
        <v>92</v>
      </c>
      <c r="AW8" s="188" t="s">
        <v>92</v>
      </c>
      <c r="CR8" s="188" t="s">
        <v>92</v>
      </c>
      <c r="CS8" s="188" t="s">
        <v>92</v>
      </c>
      <c r="EN8" s="188" t="s">
        <v>92</v>
      </c>
      <c r="EO8" s="188" t="s">
        <v>92</v>
      </c>
      <c r="GJ8" s="188" t="s">
        <v>92</v>
      </c>
      <c r="GK8" s="188" t="s">
        <v>92</v>
      </c>
      <c r="IF8" s="188" t="s">
        <v>92</v>
      </c>
      <c r="IG8" s="188" t="s">
        <v>92</v>
      </c>
    </row>
    <row r="9" spans="1:284" ht="13.5" x14ac:dyDescent="0.35">
      <c r="C9" s="191"/>
      <c r="D9" s="192">
        <v>6.01</v>
      </c>
      <c r="E9" s="192">
        <v>6.02</v>
      </c>
      <c r="F9" s="192">
        <v>6.0299999999999994</v>
      </c>
      <c r="G9" s="192">
        <v>6.0399999999999991</v>
      </c>
      <c r="H9" s="192">
        <v>6.0499999999999989</v>
      </c>
      <c r="I9" s="192">
        <v>6.0599999999999987</v>
      </c>
      <c r="J9" s="192">
        <v>6.0699999999999985</v>
      </c>
      <c r="K9" s="192">
        <v>6.0799999999999983</v>
      </c>
      <c r="L9" s="192">
        <v>6.0899999999999981</v>
      </c>
      <c r="M9" s="192">
        <v>6.0999999999999979</v>
      </c>
      <c r="N9" s="192">
        <v>6.1099999999999977</v>
      </c>
      <c r="O9" s="192">
        <v>6.1199999999999974</v>
      </c>
      <c r="P9" s="192">
        <v>6.1299999999999972</v>
      </c>
      <c r="Q9" s="192">
        <v>6.139999999999997</v>
      </c>
      <c r="R9" s="192">
        <v>6.1499999999999968</v>
      </c>
      <c r="S9" s="192">
        <v>6.1599999999999966</v>
      </c>
      <c r="T9" s="192">
        <v>6.1699999999999964</v>
      </c>
      <c r="U9" s="192">
        <v>6.1799999999999962</v>
      </c>
      <c r="V9" s="192">
        <v>6.1899999999999959</v>
      </c>
      <c r="W9" s="192">
        <v>6.1999999999999957</v>
      </c>
      <c r="X9" s="192">
        <v>6.2099999999999955</v>
      </c>
      <c r="Y9" s="192">
        <v>6.2199999999999953</v>
      </c>
      <c r="Z9" s="192">
        <v>6.2299999999999951</v>
      </c>
      <c r="AA9" s="192">
        <v>6.2399999999999949</v>
      </c>
      <c r="AB9" s="192">
        <v>6.2499999999999947</v>
      </c>
      <c r="AC9" s="192">
        <v>6.2599999999999945</v>
      </c>
      <c r="AD9" s="192">
        <v>6.2699999999999942</v>
      </c>
      <c r="AE9" s="192">
        <v>6.45</v>
      </c>
      <c r="AF9" s="192">
        <v>6.46</v>
      </c>
      <c r="AG9" s="192">
        <v>6.47</v>
      </c>
      <c r="AH9" s="192">
        <v>6.4799999999999995</v>
      </c>
      <c r="AI9" s="192">
        <v>6.4899999999999993</v>
      </c>
      <c r="AJ9" s="192">
        <v>6.4999999999999991</v>
      </c>
      <c r="AK9" s="192">
        <v>6.5099999999999989</v>
      </c>
      <c r="AL9" s="192">
        <v>6.5199999999999987</v>
      </c>
      <c r="AM9" s="192">
        <v>6.5299999999999985</v>
      </c>
      <c r="AN9" s="193">
        <v>6.5399999999999983</v>
      </c>
      <c r="AO9" s="192">
        <v>6.549999999999998</v>
      </c>
      <c r="AP9" s="192">
        <v>6.5599999999999978</v>
      </c>
      <c r="AQ9" s="191"/>
      <c r="AR9" s="191"/>
      <c r="AS9" s="194">
        <v>6.01</v>
      </c>
      <c r="AT9" s="194">
        <v>6.02</v>
      </c>
      <c r="AU9" s="194">
        <v>6.0299999999999994</v>
      </c>
      <c r="AV9" s="194">
        <v>6.0399999999999991</v>
      </c>
      <c r="AW9" s="194">
        <v>6.0499999999999989</v>
      </c>
      <c r="AX9" s="194">
        <v>6.0599999999999987</v>
      </c>
      <c r="AY9" s="194">
        <v>6.0699999999999985</v>
      </c>
      <c r="AZ9" s="194">
        <v>6.0799999999999983</v>
      </c>
      <c r="BA9" s="194">
        <v>6.0899999999999981</v>
      </c>
      <c r="BB9" s="194">
        <v>6.0999999999999979</v>
      </c>
      <c r="BC9" s="194">
        <v>6.1099999999999977</v>
      </c>
      <c r="BD9" s="194">
        <v>6.1199999999999974</v>
      </c>
      <c r="BE9" s="194">
        <v>6.1299999999999972</v>
      </c>
      <c r="BF9" s="194">
        <v>6.139999999999997</v>
      </c>
      <c r="BG9" s="194">
        <v>6.1499999999999968</v>
      </c>
      <c r="BH9" s="194">
        <v>6.1599999999999966</v>
      </c>
      <c r="BI9" s="194">
        <v>6.1699999999999964</v>
      </c>
      <c r="BJ9" s="194">
        <v>6.1799999999999962</v>
      </c>
      <c r="BK9" s="194">
        <v>6.1899999999999959</v>
      </c>
      <c r="BL9" s="194">
        <v>6.1999999999999957</v>
      </c>
      <c r="BM9" s="194">
        <v>6.2099999999999955</v>
      </c>
      <c r="BN9" s="194">
        <v>6.2199999999999953</v>
      </c>
      <c r="BO9" s="194">
        <v>6.2299999999999951</v>
      </c>
      <c r="BP9" s="194">
        <v>6.2399999999999949</v>
      </c>
      <c r="BQ9" s="194">
        <v>6.2499999999999947</v>
      </c>
      <c r="BR9" s="194">
        <v>6.2599999999999945</v>
      </c>
      <c r="BS9" s="194">
        <v>6.2699999999999942</v>
      </c>
      <c r="BT9" s="194">
        <v>6.279999999999994</v>
      </c>
      <c r="BU9" s="194">
        <v>6.2899999999999938</v>
      </c>
      <c r="BV9" s="194">
        <v>6.2999999999999936</v>
      </c>
      <c r="BW9" s="194">
        <v>6.3099999999999934</v>
      </c>
      <c r="BX9" s="194">
        <v>6.3199999999999932</v>
      </c>
      <c r="BY9" s="194">
        <v>6.329999999999993</v>
      </c>
      <c r="BZ9" s="194">
        <v>6.3399999999999928</v>
      </c>
      <c r="CA9" s="194">
        <v>6.45</v>
      </c>
      <c r="CB9" s="194">
        <v>6.46</v>
      </c>
      <c r="CC9" s="194">
        <v>6.47</v>
      </c>
      <c r="CD9" s="194">
        <v>6.4799999999999995</v>
      </c>
      <c r="CE9" s="194">
        <v>6.4899999999999993</v>
      </c>
      <c r="CF9" s="194">
        <v>6.4999999999999991</v>
      </c>
      <c r="CG9" s="194">
        <v>6.5099999999999989</v>
      </c>
      <c r="CH9" s="194">
        <v>6.5199999999999987</v>
      </c>
      <c r="CI9" s="194">
        <v>6.5299999999999985</v>
      </c>
      <c r="CJ9" s="195">
        <v>6.5399999999999983</v>
      </c>
      <c r="CK9" s="194">
        <v>6.549999999999998</v>
      </c>
      <c r="CL9" s="194">
        <v>6.5599999999999978</v>
      </c>
      <c r="CM9" s="191"/>
      <c r="CN9" s="196" t="s">
        <v>93</v>
      </c>
      <c r="CO9" s="197">
        <v>6.01</v>
      </c>
      <c r="CP9" s="197">
        <v>6.02</v>
      </c>
      <c r="CQ9" s="197">
        <v>6.0299999999999994</v>
      </c>
      <c r="CR9" s="197">
        <v>6.0399999999999991</v>
      </c>
      <c r="CS9" s="197">
        <v>6.0499999999999989</v>
      </c>
      <c r="CT9" s="197">
        <v>6.0599999999999987</v>
      </c>
      <c r="CU9" s="197">
        <v>6.0699999999999985</v>
      </c>
      <c r="CV9" s="197">
        <v>6.0799999999999983</v>
      </c>
      <c r="CW9" s="197">
        <v>6.0899999999999981</v>
      </c>
      <c r="CX9" s="197">
        <v>6.0999999999999979</v>
      </c>
      <c r="CY9" s="197">
        <v>6.1099999999999977</v>
      </c>
      <c r="CZ9" s="197">
        <v>6.1199999999999974</v>
      </c>
      <c r="DA9" s="197">
        <v>6.1299999999999972</v>
      </c>
      <c r="DB9" s="197">
        <v>6.139999999999997</v>
      </c>
      <c r="DC9" s="197">
        <v>6.1499999999999968</v>
      </c>
      <c r="DD9" s="197">
        <v>6.1599999999999966</v>
      </c>
      <c r="DE9" s="197">
        <v>6.1699999999999964</v>
      </c>
      <c r="DF9" s="197">
        <v>6.1799999999999962</v>
      </c>
      <c r="DG9" s="197">
        <v>6.1899999999999959</v>
      </c>
      <c r="DH9" s="197">
        <v>6.1999999999999957</v>
      </c>
      <c r="DI9" s="198">
        <v>6.2099999999999955</v>
      </c>
      <c r="DJ9" s="197">
        <v>6.2199999999999953</v>
      </c>
      <c r="DK9" s="197">
        <v>6.2299999999999951</v>
      </c>
      <c r="DL9" s="197">
        <v>6.2399999999999949</v>
      </c>
      <c r="DM9" s="197">
        <v>6.2499999999999947</v>
      </c>
      <c r="DN9" s="197">
        <v>6.2599999999999945</v>
      </c>
      <c r="DO9" s="197">
        <v>6.2699999999999942</v>
      </c>
      <c r="DP9" s="197">
        <v>6.279999999999994</v>
      </c>
      <c r="DQ9" s="197">
        <v>6.2899999999999938</v>
      </c>
      <c r="DR9" s="197">
        <v>6.2999999999999936</v>
      </c>
      <c r="DS9" s="197">
        <v>6.3099999999999934</v>
      </c>
      <c r="DT9" s="197">
        <v>6.3199999999999932</v>
      </c>
      <c r="DU9" s="197">
        <v>6.329999999999993</v>
      </c>
      <c r="DV9" s="197">
        <v>6.3399999999999928</v>
      </c>
      <c r="DW9" s="197">
        <v>6.45</v>
      </c>
      <c r="DX9" s="197">
        <v>6.46</v>
      </c>
      <c r="DY9" s="197">
        <v>6.47</v>
      </c>
      <c r="DZ9" s="197">
        <v>6.4799999999999995</v>
      </c>
      <c r="EA9" s="197">
        <v>6.4899999999999993</v>
      </c>
      <c r="EB9" s="197">
        <v>6.4999999999999991</v>
      </c>
      <c r="EC9" s="197">
        <v>6.5099999999999989</v>
      </c>
      <c r="ED9" s="197">
        <v>6.5199999999999987</v>
      </c>
      <c r="EE9" s="197">
        <v>6.5299999999999985</v>
      </c>
      <c r="EF9" s="199">
        <v>6.5399999999999983</v>
      </c>
      <c r="EG9" s="197">
        <v>6.549999999999998</v>
      </c>
      <c r="EH9" s="197">
        <v>6.5599999999999978</v>
      </c>
      <c r="EI9" s="191">
        <v>2022</v>
      </c>
      <c r="EJ9" s="191">
        <v>2022</v>
      </c>
      <c r="EK9" s="197">
        <v>6.01</v>
      </c>
      <c r="EL9" s="197">
        <v>6.02</v>
      </c>
      <c r="EM9" s="197">
        <v>6.0299999999999994</v>
      </c>
      <c r="EN9" s="197">
        <v>6.0399999999999991</v>
      </c>
      <c r="EO9" s="197">
        <v>6.0499999999999989</v>
      </c>
      <c r="EP9" s="197">
        <v>6.0599999999999987</v>
      </c>
      <c r="EQ9" s="197">
        <v>6.0699999999999985</v>
      </c>
      <c r="ER9" s="197">
        <v>6.0799999999999983</v>
      </c>
      <c r="ES9" s="197">
        <v>6.0899999999999981</v>
      </c>
      <c r="ET9" s="197">
        <v>6.0999999999999979</v>
      </c>
      <c r="EU9" s="197">
        <v>6.1099999999999977</v>
      </c>
      <c r="EV9" s="197">
        <v>6.1199999999999974</v>
      </c>
      <c r="EW9" s="197">
        <v>6.1299999999999972</v>
      </c>
      <c r="EX9" s="197">
        <v>6.139999999999997</v>
      </c>
      <c r="EY9" s="197">
        <v>6.1499999999999968</v>
      </c>
      <c r="EZ9" s="197">
        <v>6.1599999999999966</v>
      </c>
      <c r="FA9" s="197">
        <v>6.1699999999999964</v>
      </c>
      <c r="FB9" s="197">
        <v>6.1799999999999962</v>
      </c>
      <c r="FC9" s="197">
        <v>6.1899999999999959</v>
      </c>
      <c r="FD9" s="197">
        <v>6.1999999999999957</v>
      </c>
      <c r="FE9" s="197">
        <v>6.2099999999999955</v>
      </c>
      <c r="FF9" s="197">
        <v>6.2199999999999953</v>
      </c>
      <c r="FG9" s="197">
        <v>6.2299999999999951</v>
      </c>
      <c r="FH9" s="197">
        <v>6.2399999999999949</v>
      </c>
      <c r="FI9" s="197">
        <v>6.2499999999999947</v>
      </c>
      <c r="FJ9" s="197">
        <v>6.2599999999999945</v>
      </c>
      <c r="FK9" s="197">
        <v>6.2699999999999942</v>
      </c>
      <c r="FL9" s="197">
        <v>6.279999999999994</v>
      </c>
      <c r="FM9" s="197">
        <v>6.2899999999999938</v>
      </c>
      <c r="FN9" s="197">
        <v>6.2999999999999936</v>
      </c>
      <c r="FO9" s="197">
        <v>6.3099999999999934</v>
      </c>
      <c r="FP9" s="197">
        <v>6.3199999999999932</v>
      </c>
      <c r="FQ9" s="197">
        <v>6.329999999999993</v>
      </c>
      <c r="FR9" s="197">
        <v>6.3399999999999928</v>
      </c>
      <c r="FS9" s="197">
        <v>6.45</v>
      </c>
      <c r="FT9" s="197">
        <v>6.46</v>
      </c>
      <c r="FU9" s="197">
        <v>6.47</v>
      </c>
      <c r="FV9" s="197">
        <v>6.4799999999999995</v>
      </c>
      <c r="FW9" s="197">
        <v>6.4899999999999993</v>
      </c>
      <c r="FX9" s="197">
        <v>6.4999999999999991</v>
      </c>
      <c r="FY9" s="197">
        <v>6.5099999999999989</v>
      </c>
      <c r="FZ9" s="197">
        <v>6.5199999999999987</v>
      </c>
      <c r="GA9" s="197">
        <v>6.5299999999999985</v>
      </c>
      <c r="GB9" s="200">
        <v>6.5399999999999983</v>
      </c>
      <c r="GC9" s="197">
        <v>6.549999999999998</v>
      </c>
      <c r="GD9" s="197">
        <v>6.5599999999999978</v>
      </c>
      <c r="GE9" s="191">
        <v>2023</v>
      </c>
      <c r="GF9" s="191">
        <v>2023</v>
      </c>
      <c r="GG9" s="197">
        <v>6.01</v>
      </c>
      <c r="GH9" s="197">
        <v>6.02</v>
      </c>
      <c r="GI9" s="197">
        <v>6.0299999999999994</v>
      </c>
      <c r="GJ9" s="197">
        <v>6.0399999999999991</v>
      </c>
      <c r="GK9" s="197">
        <v>6.0499999999999989</v>
      </c>
      <c r="GL9" s="197">
        <v>6.0599999999999987</v>
      </c>
      <c r="GM9" s="197">
        <v>6.0699999999999985</v>
      </c>
      <c r="GN9" s="197">
        <v>6.0799999999999983</v>
      </c>
      <c r="GO9" s="197">
        <v>6.0899999999999981</v>
      </c>
      <c r="GP9" s="197">
        <v>6.0999999999999979</v>
      </c>
      <c r="GQ9" s="197">
        <v>6.1099999999999977</v>
      </c>
      <c r="GR9" s="197">
        <v>6.1199999999999974</v>
      </c>
      <c r="GS9" s="197">
        <v>6.1299999999999972</v>
      </c>
      <c r="GT9" s="197">
        <v>6.139999999999997</v>
      </c>
      <c r="GU9" s="197">
        <v>6.1499999999999968</v>
      </c>
      <c r="GV9" s="197">
        <v>6.1599999999999966</v>
      </c>
      <c r="GW9" s="197">
        <v>6.1699999999999964</v>
      </c>
      <c r="GX9" s="197">
        <v>6.1799999999999962</v>
      </c>
      <c r="GY9" s="197">
        <v>6.1899999999999959</v>
      </c>
      <c r="GZ9" s="197">
        <v>6.1999999999999957</v>
      </c>
      <c r="HA9" s="197">
        <v>6.2099999999999955</v>
      </c>
      <c r="HB9" s="197">
        <v>6.2199999999999953</v>
      </c>
      <c r="HC9" s="197">
        <v>6.2299999999999951</v>
      </c>
      <c r="HD9" s="197">
        <v>6.2399999999999949</v>
      </c>
      <c r="HE9" s="197">
        <v>6.2499999999999947</v>
      </c>
      <c r="HF9" s="197">
        <v>6.2599999999999945</v>
      </c>
      <c r="HG9" s="197">
        <v>6.2699999999999942</v>
      </c>
      <c r="HH9" s="197">
        <v>6.279999999999994</v>
      </c>
      <c r="HI9" s="197">
        <v>6.2899999999999938</v>
      </c>
      <c r="HJ9" s="197">
        <v>6.2999999999999936</v>
      </c>
      <c r="HK9" s="197">
        <v>6.3099999999999934</v>
      </c>
      <c r="HL9" s="197">
        <v>6.3199999999999932</v>
      </c>
      <c r="HM9" s="197">
        <v>6.329999999999993</v>
      </c>
      <c r="HN9" s="197">
        <v>6.3399999999999928</v>
      </c>
      <c r="HO9" s="197">
        <v>6.45</v>
      </c>
      <c r="HP9" s="197">
        <v>6.46</v>
      </c>
      <c r="HQ9" s="197">
        <v>6.47</v>
      </c>
      <c r="HR9" s="197">
        <v>6.4799999999999995</v>
      </c>
      <c r="HS9" s="197">
        <v>6.4899999999999993</v>
      </c>
      <c r="HT9" s="197">
        <v>6.4999999999999991</v>
      </c>
      <c r="HU9" s="197">
        <v>6.5099999999999989</v>
      </c>
      <c r="HV9" s="197">
        <v>6.5199999999999987</v>
      </c>
      <c r="HW9" s="197">
        <v>6.5299999999999985</v>
      </c>
      <c r="HX9" s="200">
        <v>6.5399999999999983</v>
      </c>
      <c r="HY9" s="197">
        <v>6.549999999999998</v>
      </c>
      <c r="HZ9" s="197">
        <v>6.5599999999999978</v>
      </c>
      <c r="IA9" s="191">
        <v>2024</v>
      </c>
      <c r="IB9" s="191">
        <v>2024</v>
      </c>
      <c r="IC9" s="197">
        <v>6.01</v>
      </c>
      <c r="ID9" s="197">
        <v>6.02</v>
      </c>
      <c r="IE9" s="197">
        <v>6.0299999999999994</v>
      </c>
      <c r="IF9" s="197">
        <v>6.0399999999999991</v>
      </c>
      <c r="IG9" s="197">
        <v>6.0499999999999989</v>
      </c>
      <c r="IH9" s="197">
        <v>6.0599999999999987</v>
      </c>
      <c r="II9" s="197">
        <v>6.0699999999999985</v>
      </c>
      <c r="IJ9" s="197">
        <v>6.0799999999999983</v>
      </c>
      <c r="IK9" s="197">
        <v>6.0899999999999981</v>
      </c>
      <c r="IL9" s="197">
        <v>6.0999999999999979</v>
      </c>
      <c r="IM9" s="197">
        <v>6.1099999999999977</v>
      </c>
      <c r="IN9" s="197">
        <v>6.1199999999999974</v>
      </c>
      <c r="IO9" s="197">
        <v>6.1299999999999972</v>
      </c>
      <c r="IP9" s="197">
        <v>6.139999999999997</v>
      </c>
      <c r="IQ9" s="197">
        <v>6.1499999999999968</v>
      </c>
      <c r="IR9" s="197">
        <v>6.1599999999999966</v>
      </c>
      <c r="IS9" s="197">
        <v>6.1699999999999964</v>
      </c>
      <c r="IT9" s="197">
        <v>6.1799999999999962</v>
      </c>
      <c r="IU9" s="197">
        <v>6.1899999999999959</v>
      </c>
      <c r="IV9" s="197">
        <v>6.1999999999999957</v>
      </c>
      <c r="IW9" s="197">
        <v>6.2099999999999955</v>
      </c>
      <c r="IX9" s="197">
        <v>6.2199999999999953</v>
      </c>
      <c r="IY9" s="197">
        <v>6.2299999999999951</v>
      </c>
      <c r="IZ9" s="197">
        <v>6.2399999999999949</v>
      </c>
      <c r="JA9" s="197">
        <v>6.2499999999999947</v>
      </c>
      <c r="JB9" s="197">
        <v>6.2599999999999945</v>
      </c>
      <c r="JC9" s="197">
        <v>6.2699999999999942</v>
      </c>
      <c r="JD9" s="197">
        <v>6.279999999999994</v>
      </c>
      <c r="JE9" s="197">
        <v>6.2899999999999938</v>
      </c>
      <c r="JF9" s="197">
        <v>6.2999999999999936</v>
      </c>
      <c r="JG9" s="197">
        <v>6.3099999999999934</v>
      </c>
      <c r="JH9" s="197">
        <v>6.3199999999999932</v>
      </c>
      <c r="JI9" s="197">
        <v>6.329999999999993</v>
      </c>
      <c r="JJ9" s="197">
        <v>6.3399999999999928</v>
      </c>
      <c r="JK9" s="197">
        <v>6.45</v>
      </c>
      <c r="JL9" s="197">
        <v>6.46</v>
      </c>
      <c r="JM9" s="197">
        <v>6.47</v>
      </c>
      <c r="JN9" s="197">
        <v>6.4799999999999995</v>
      </c>
      <c r="JO9" s="197">
        <v>6.4899999999999993</v>
      </c>
      <c r="JP9" s="197">
        <v>6.4999999999999991</v>
      </c>
      <c r="JQ9" s="197">
        <v>6.5099999999999989</v>
      </c>
      <c r="JR9" s="197">
        <v>6.5199999999999987</v>
      </c>
      <c r="JS9" s="197">
        <v>6.5299999999999985</v>
      </c>
      <c r="JT9" s="197">
        <v>6.5399999999999983</v>
      </c>
      <c r="JU9" s="197">
        <v>6.549999999999998</v>
      </c>
      <c r="JV9" s="197">
        <v>6.5599999999999978</v>
      </c>
      <c r="JW9" s="191">
        <v>2025</v>
      </c>
      <c r="JX9" s="191">
        <v>2025</v>
      </c>
    </row>
    <row r="10" spans="1:284" ht="65" x14ac:dyDescent="0.3">
      <c r="A10" s="190" t="s">
        <v>32</v>
      </c>
      <c r="B10" s="201" t="s">
        <v>33</v>
      </c>
      <c r="C10" s="202" t="s">
        <v>94</v>
      </c>
      <c r="D10" s="203" t="s">
        <v>404</v>
      </c>
      <c r="E10" s="203" t="s">
        <v>405</v>
      </c>
      <c r="F10" s="204" t="s">
        <v>406</v>
      </c>
      <c r="G10" s="203" t="s">
        <v>407</v>
      </c>
      <c r="H10" s="203" t="s">
        <v>408</v>
      </c>
      <c r="I10" s="203" t="s">
        <v>409</v>
      </c>
      <c r="J10" s="205" t="s">
        <v>410</v>
      </c>
      <c r="K10" s="203" t="s">
        <v>411</v>
      </c>
      <c r="L10" s="203" t="s">
        <v>412</v>
      </c>
      <c r="M10" s="203" t="s">
        <v>413</v>
      </c>
      <c r="N10" s="203" t="s">
        <v>414</v>
      </c>
      <c r="O10" s="203" t="s">
        <v>415</v>
      </c>
      <c r="P10" s="203" t="s">
        <v>416</v>
      </c>
      <c r="Q10" s="203" t="s">
        <v>417</v>
      </c>
      <c r="R10" s="203" t="s">
        <v>418</v>
      </c>
      <c r="S10" s="203" t="s">
        <v>419</v>
      </c>
      <c r="T10" s="203" t="s">
        <v>420</v>
      </c>
      <c r="U10" s="203" t="s">
        <v>421</v>
      </c>
      <c r="V10" s="203" t="s">
        <v>422</v>
      </c>
      <c r="W10" s="203" t="s">
        <v>423</v>
      </c>
      <c r="X10" s="206" t="s">
        <v>424</v>
      </c>
      <c r="Y10" s="203" t="s">
        <v>425</v>
      </c>
      <c r="Z10" s="203" t="s">
        <v>426</v>
      </c>
      <c r="AA10" s="203" t="s">
        <v>427</v>
      </c>
      <c r="AB10" s="203" t="s">
        <v>428</v>
      </c>
      <c r="AC10" s="203" t="s">
        <v>429</v>
      </c>
      <c r="AD10" s="206" t="s">
        <v>430</v>
      </c>
      <c r="AE10" s="206" t="s">
        <v>431</v>
      </c>
      <c r="AF10" s="206" t="s">
        <v>432</v>
      </c>
      <c r="AG10" s="206" t="s">
        <v>433</v>
      </c>
      <c r="AH10" s="206" t="s">
        <v>434</v>
      </c>
      <c r="AI10" s="206" t="s">
        <v>435</v>
      </c>
      <c r="AJ10" s="206" t="s">
        <v>436</v>
      </c>
      <c r="AK10" s="206" t="s">
        <v>437</v>
      </c>
      <c r="AL10" s="206" t="s">
        <v>438</v>
      </c>
      <c r="AM10" s="206" t="s">
        <v>439</v>
      </c>
      <c r="AN10" s="207" t="s">
        <v>440</v>
      </c>
      <c r="AO10" s="206" t="s">
        <v>441</v>
      </c>
      <c r="AP10" s="206" t="s">
        <v>442</v>
      </c>
      <c r="AQ10" s="202" t="s">
        <v>95</v>
      </c>
      <c r="AR10" s="202" t="s">
        <v>96</v>
      </c>
      <c r="AS10" s="203" t="str">
        <f t="shared" ref="AS10:BL10" si="0">D10</f>
        <v>REVENUES AND EXPENSES</v>
      </c>
      <c r="AT10" s="203" t="str">
        <f t="shared" si="0"/>
        <v>PASS-THROUGH REVENUE &amp; EXPENSE</v>
      </c>
      <c r="AU10" s="203" t="str">
        <f t="shared" si="0"/>
        <v>TEMPERATURE NORMALIZATION</v>
      </c>
      <c r="AV10" s="203" t="str">
        <f t="shared" si="0"/>
        <v>FEDERAL INCOME TAX</v>
      </c>
      <c r="AW10" s="203" t="str">
        <f t="shared" si="0"/>
        <v>TAX BENEFIT OF INTEREST</v>
      </c>
      <c r="AX10" s="203" t="str">
        <f t="shared" si="0"/>
        <v>BAD DEBT EXPENSE</v>
      </c>
      <c r="AY10" s="203" t="str">
        <f t="shared" si="0"/>
        <v>RATE CASE EXPENSE</v>
      </c>
      <c r="AZ10" s="203" t="str">
        <f t="shared" si="0"/>
        <v xml:space="preserve">EXCISE TAX </v>
      </c>
      <c r="BA10" s="203" t="str">
        <f t="shared" si="0"/>
        <v>EMPLOYEE INSURANCE</v>
      </c>
      <c r="BB10" s="203" t="str">
        <f t="shared" si="0"/>
        <v>INJURIES &amp; DAMAGES</v>
      </c>
      <c r="BC10" s="203" t="str">
        <f t="shared" si="0"/>
        <v>INCENTIVE PAY</v>
      </c>
      <c r="BD10" s="203" t="str">
        <f t="shared" si="0"/>
        <v>INVESTMENT PLAN</v>
      </c>
      <c r="BE10" s="203" t="str">
        <f t="shared" si="0"/>
        <v>INTEREST ON  CUSTOMER DEPOSITS</v>
      </c>
      <c r="BF10" s="203" t="str">
        <f t="shared" si="0"/>
        <v>PROPERTY AND LIAB INSURANCE</v>
      </c>
      <c r="BG10" s="203" t="str">
        <f t="shared" si="0"/>
        <v>DEFERRED GAINS AND LOSSES ON PROPERTY SALES</v>
      </c>
      <c r="BH10" s="203" t="str">
        <f t="shared" si="0"/>
        <v>D&amp;O INSURANCE</v>
      </c>
      <c r="BI10" s="203" t="str">
        <f t="shared" si="0"/>
        <v>PENSION PLAN</v>
      </c>
      <c r="BJ10" s="203" t="str">
        <f t="shared" si="0"/>
        <v>WAGE INCREASE</v>
      </c>
      <c r="BK10" s="203" t="str">
        <f t="shared" si="0"/>
        <v>AMA TO EOP RATE BASE</v>
      </c>
      <c r="BL10" s="203" t="str">
        <f t="shared" si="0"/>
        <v>AMA TO EOP DEPRECIATION</v>
      </c>
      <c r="BM10" s="203" t="s">
        <v>424</v>
      </c>
      <c r="BN10" s="203" t="str">
        <f t="shared" ref="BN10:BS10" si="1">Y10</f>
        <v>PRO FORMA O&amp;M</v>
      </c>
      <c r="BO10" s="203" t="str">
        <f t="shared" si="1"/>
        <v>AMR REGULATORY ASSET</v>
      </c>
      <c r="BP10" s="203" t="str">
        <f t="shared" si="1"/>
        <v>AMI PLANT AND DEFERRAL</v>
      </c>
      <c r="BQ10" s="203" t="str">
        <f t="shared" si="1"/>
        <v>GTZ DEFERRAL</v>
      </c>
      <c r="BR10" s="203" t="str">
        <f t="shared" si="1"/>
        <v>ENVIRONMENTAL REMEDIATION</v>
      </c>
      <c r="BS10" s="203" t="str">
        <f t="shared" si="1"/>
        <v>COVID DEFERRAL</v>
      </c>
      <c r="BT10" s="203" t="s">
        <v>443</v>
      </c>
      <c r="BU10" s="203" t="s">
        <v>444</v>
      </c>
      <c r="BV10" s="203" t="s">
        <v>445</v>
      </c>
      <c r="BW10" s="203" t="s">
        <v>446</v>
      </c>
      <c r="BX10" s="203" t="s">
        <v>447</v>
      </c>
      <c r="BY10" s="203" t="s">
        <v>448</v>
      </c>
      <c r="BZ10" s="203" t="s">
        <v>449</v>
      </c>
      <c r="CA10" s="203" t="str">
        <f t="shared" ref="CA10:CL10" si="2">AE10</f>
        <v>POWER COSTS</v>
      </c>
      <c r="CB10" s="203" t="str">
        <f t="shared" si="2"/>
        <v>MONTANA TAX</v>
      </c>
      <c r="CC10" s="203" t="str">
        <f t="shared" si="2"/>
        <v>WILD HORSE SOLAR</v>
      </c>
      <c r="CD10" s="203" t="str">
        <f t="shared" si="2"/>
        <v>STORM EXPENSE NORMALIZATION</v>
      </c>
      <c r="CE10" s="203" t="str">
        <f t="shared" si="2"/>
        <v>REGULATORY  ASSETS &amp; LIAB</v>
      </c>
      <c r="CF10" s="203" t="str">
        <f t="shared" si="2"/>
        <v>GREEN DIRECT</v>
      </c>
      <c r="CG10" s="203" t="str">
        <f t="shared" si="2"/>
        <v>STORM DEFERRAL AMORTIZATION</v>
      </c>
      <c r="CH10" s="203" t="str">
        <f t="shared" si="2"/>
        <v>ELECTRIC VEHICLES</v>
      </c>
      <c r="CI10" s="203" t="str">
        <f t="shared" si="2"/>
        <v>COLSTRIP D&amp;R TRACKER</v>
      </c>
      <c r="CJ10" s="208" t="str">
        <f t="shared" si="2"/>
        <v>DISALLOW COLSTRIP DRY ASH</v>
      </c>
      <c r="CK10" s="203" t="str">
        <f t="shared" si="2"/>
        <v>MONETIZE PTCS FOR COLSTRIP</v>
      </c>
      <c r="CL10" s="203" t="str">
        <f t="shared" si="2"/>
        <v>ACQUISITION ADJUSTMENT</v>
      </c>
      <c r="CM10" s="202" t="s">
        <v>97</v>
      </c>
      <c r="CN10" s="202" t="s">
        <v>98</v>
      </c>
      <c r="CO10" s="203" t="str">
        <f t="shared" ref="CO10:EH10" si="3">AS10</f>
        <v>REVENUES AND EXPENSES</v>
      </c>
      <c r="CP10" s="203" t="str">
        <f t="shared" si="3"/>
        <v>PASS-THROUGH REVENUE &amp; EXPENSE</v>
      </c>
      <c r="CQ10" s="203" t="str">
        <f t="shared" si="3"/>
        <v>TEMPERATURE NORMALIZATION</v>
      </c>
      <c r="CR10" s="203" t="str">
        <f t="shared" si="3"/>
        <v>FEDERAL INCOME TAX</v>
      </c>
      <c r="CS10" s="203" t="str">
        <f t="shared" si="3"/>
        <v>TAX BENEFIT OF INTEREST</v>
      </c>
      <c r="CT10" s="203" t="str">
        <f t="shared" si="3"/>
        <v>BAD DEBT EXPENSE</v>
      </c>
      <c r="CU10" s="203" t="str">
        <f t="shared" si="3"/>
        <v>RATE CASE EXPENSE</v>
      </c>
      <c r="CV10" s="203" t="str">
        <f t="shared" si="3"/>
        <v xml:space="preserve">EXCISE TAX </v>
      </c>
      <c r="CW10" s="203" t="str">
        <f t="shared" si="3"/>
        <v>EMPLOYEE INSURANCE</v>
      </c>
      <c r="CX10" s="203" t="str">
        <f t="shared" si="3"/>
        <v>INJURIES &amp; DAMAGES</v>
      </c>
      <c r="CY10" s="203" t="str">
        <f t="shared" si="3"/>
        <v>INCENTIVE PAY</v>
      </c>
      <c r="CZ10" s="203" t="str">
        <f t="shared" si="3"/>
        <v>INVESTMENT PLAN</v>
      </c>
      <c r="DA10" s="203" t="str">
        <f t="shared" si="3"/>
        <v>INTEREST ON  CUSTOMER DEPOSITS</v>
      </c>
      <c r="DB10" s="203" t="str">
        <f t="shared" si="3"/>
        <v>PROPERTY AND LIAB INSURANCE</v>
      </c>
      <c r="DC10" s="203" t="str">
        <f t="shared" si="3"/>
        <v>DEFERRED GAINS AND LOSSES ON PROPERTY SALES</v>
      </c>
      <c r="DD10" s="203" t="str">
        <f t="shared" si="3"/>
        <v>D&amp;O INSURANCE</v>
      </c>
      <c r="DE10" s="203" t="str">
        <f t="shared" si="3"/>
        <v>PENSION PLAN</v>
      </c>
      <c r="DF10" s="203" t="str">
        <f t="shared" si="3"/>
        <v>WAGE INCREASE</v>
      </c>
      <c r="DG10" s="203" t="str">
        <f t="shared" si="3"/>
        <v>AMA TO EOP RATE BASE</v>
      </c>
      <c r="DH10" s="203" t="str">
        <f t="shared" si="3"/>
        <v>AMA TO EOP DEPRECIATION</v>
      </c>
      <c r="DI10" s="209" t="str">
        <f t="shared" si="3"/>
        <v>WUTC FILING FEE</v>
      </c>
      <c r="DJ10" s="203" t="str">
        <f t="shared" si="3"/>
        <v>PRO FORMA O&amp;M</v>
      </c>
      <c r="DK10" s="203" t="str">
        <f t="shared" si="3"/>
        <v>AMR REGULATORY ASSET</v>
      </c>
      <c r="DL10" s="203" t="str">
        <f t="shared" si="3"/>
        <v>AMI PLANT AND DEFERRAL</v>
      </c>
      <c r="DM10" s="203" t="str">
        <f t="shared" si="3"/>
        <v>GTZ DEFERRAL</v>
      </c>
      <c r="DN10" s="203" t="str">
        <f t="shared" si="3"/>
        <v>ENVIRONMENTAL REMEDIATION</v>
      </c>
      <c r="DO10" s="203" t="str">
        <f t="shared" si="3"/>
        <v>COVID DEFERRAL</v>
      </c>
      <c r="DP10" s="203" t="str">
        <f t="shared" si="3"/>
        <v>ESTIMATED PLANT RETIREMENTS RATE BASE</v>
      </c>
      <c r="DQ10" s="203" t="str">
        <f t="shared" si="3"/>
        <v>TEST YEAR PLANT ROLL FORWARD</v>
      </c>
      <c r="DR10" s="203" t="str">
        <f t="shared" si="3"/>
        <v>PROVISIONAL PROFORMA RETIREMENTS DEPRECIATION</v>
      </c>
      <c r="DS10" s="203" t="str">
        <f t="shared" si="3"/>
        <v>PROGRAMMATIC PROVISIONAL PROFORMA</v>
      </c>
      <c r="DT10" s="203" t="str">
        <f t="shared" si="3"/>
        <v>CUSTOMER DRIVEN PROGRAMMATIC PROVISIONAL PROFORMA</v>
      </c>
      <c r="DU10" s="203" t="str">
        <f t="shared" si="3"/>
        <v>SPECIFIC PROVISIONAL PROFORMA</v>
      </c>
      <c r="DV10" s="203" t="str">
        <f t="shared" si="3"/>
        <v>PROJECTED PROVISIONAL PROFORMA</v>
      </c>
      <c r="DW10" s="203" t="str">
        <f t="shared" si="3"/>
        <v>POWER COSTS</v>
      </c>
      <c r="DX10" s="203" t="str">
        <f t="shared" si="3"/>
        <v>MONTANA TAX</v>
      </c>
      <c r="DY10" s="203" t="str">
        <f t="shared" si="3"/>
        <v>WILD HORSE SOLAR</v>
      </c>
      <c r="DZ10" s="203" t="str">
        <f t="shared" si="3"/>
        <v>STORM EXPENSE NORMALIZATION</v>
      </c>
      <c r="EA10" s="203" t="str">
        <f t="shared" si="3"/>
        <v>REGULATORY  ASSETS &amp; LIAB</v>
      </c>
      <c r="EB10" s="203" t="str">
        <f t="shared" si="3"/>
        <v>GREEN DIRECT</v>
      </c>
      <c r="EC10" s="203" t="str">
        <f t="shared" si="3"/>
        <v>STORM DEFERRAL AMORTIZATION</v>
      </c>
      <c r="ED10" s="203" t="str">
        <f t="shared" si="3"/>
        <v>ELECTRIC VEHICLES</v>
      </c>
      <c r="EE10" s="203" t="str">
        <f t="shared" si="3"/>
        <v>COLSTRIP D&amp;R TRACKER</v>
      </c>
      <c r="EF10" s="210" t="str">
        <f t="shared" si="3"/>
        <v>DISALLOW COLSTRIP DRY ASH</v>
      </c>
      <c r="EG10" s="203" t="str">
        <f t="shared" si="3"/>
        <v>MONETIZE PTCS FOR COLSTRIP</v>
      </c>
      <c r="EH10" s="203" t="str">
        <f t="shared" si="3"/>
        <v>ACQUISITION ADJUSTMENT</v>
      </c>
      <c r="EI10" s="202" t="s">
        <v>99</v>
      </c>
      <c r="EJ10" s="202" t="s">
        <v>100</v>
      </c>
      <c r="EK10" s="203" t="str">
        <f t="shared" ref="EK10:GD10" si="4">CO10</f>
        <v>REVENUES AND EXPENSES</v>
      </c>
      <c r="EL10" s="203" t="str">
        <f t="shared" si="4"/>
        <v>PASS-THROUGH REVENUE &amp; EXPENSE</v>
      </c>
      <c r="EM10" s="203" t="str">
        <f t="shared" si="4"/>
        <v>TEMPERATURE NORMALIZATION</v>
      </c>
      <c r="EN10" s="203" t="str">
        <f t="shared" si="4"/>
        <v>FEDERAL INCOME TAX</v>
      </c>
      <c r="EO10" s="203" t="str">
        <f t="shared" si="4"/>
        <v>TAX BENEFIT OF INTEREST</v>
      </c>
      <c r="EP10" s="203" t="str">
        <f t="shared" si="4"/>
        <v>BAD DEBT EXPENSE</v>
      </c>
      <c r="EQ10" s="203" t="str">
        <f t="shared" si="4"/>
        <v>RATE CASE EXPENSE</v>
      </c>
      <c r="ER10" s="203" t="str">
        <f t="shared" si="4"/>
        <v xml:space="preserve">EXCISE TAX </v>
      </c>
      <c r="ES10" s="203" t="str">
        <f t="shared" si="4"/>
        <v>EMPLOYEE INSURANCE</v>
      </c>
      <c r="ET10" s="203" t="str">
        <f t="shared" si="4"/>
        <v>INJURIES &amp; DAMAGES</v>
      </c>
      <c r="EU10" s="203" t="str">
        <f t="shared" si="4"/>
        <v>INCENTIVE PAY</v>
      </c>
      <c r="EV10" s="203" t="str">
        <f t="shared" si="4"/>
        <v>INVESTMENT PLAN</v>
      </c>
      <c r="EW10" s="203" t="str">
        <f t="shared" si="4"/>
        <v>INTEREST ON  CUSTOMER DEPOSITS</v>
      </c>
      <c r="EX10" s="203" t="str">
        <f t="shared" si="4"/>
        <v>PROPERTY AND LIAB INSURANCE</v>
      </c>
      <c r="EY10" s="203" t="str">
        <f t="shared" si="4"/>
        <v>DEFERRED GAINS AND LOSSES ON PROPERTY SALES</v>
      </c>
      <c r="EZ10" s="203" t="str">
        <f t="shared" si="4"/>
        <v>D&amp;O INSURANCE</v>
      </c>
      <c r="FA10" s="203" t="str">
        <f t="shared" si="4"/>
        <v>PENSION PLAN</v>
      </c>
      <c r="FB10" s="203" t="str">
        <f t="shared" si="4"/>
        <v>WAGE INCREASE</v>
      </c>
      <c r="FC10" s="203" t="str">
        <f t="shared" si="4"/>
        <v>AMA TO EOP RATE BASE</v>
      </c>
      <c r="FD10" s="203" t="str">
        <f t="shared" si="4"/>
        <v>AMA TO EOP DEPRECIATION</v>
      </c>
      <c r="FE10" s="203" t="str">
        <f t="shared" si="4"/>
        <v>WUTC FILING FEE</v>
      </c>
      <c r="FF10" s="203" t="str">
        <f t="shared" si="4"/>
        <v>PRO FORMA O&amp;M</v>
      </c>
      <c r="FG10" s="203" t="str">
        <f t="shared" si="4"/>
        <v>AMR REGULATORY ASSET</v>
      </c>
      <c r="FH10" s="203" t="str">
        <f t="shared" si="4"/>
        <v>AMI PLANT AND DEFERRAL</v>
      </c>
      <c r="FI10" s="203" t="str">
        <f t="shared" si="4"/>
        <v>GTZ DEFERRAL</v>
      </c>
      <c r="FJ10" s="203" t="str">
        <f t="shared" si="4"/>
        <v>ENVIRONMENTAL REMEDIATION</v>
      </c>
      <c r="FK10" s="203" t="str">
        <f t="shared" si="4"/>
        <v>COVID DEFERRAL</v>
      </c>
      <c r="FL10" s="203" t="str">
        <f t="shared" si="4"/>
        <v>ESTIMATED PLANT RETIREMENTS RATE BASE</v>
      </c>
      <c r="FM10" s="203" t="str">
        <f t="shared" si="4"/>
        <v>TEST YEAR PLANT ROLL FORWARD</v>
      </c>
      <c r="FN10" s="203" t="str">
        <f t="shared" si="4"/>
        <v>PROVISIONAL PROFORMA RETIREMENTS DEPRECIATION</v>
      </c>
      <c r="FO10" s="203" t="str">
        <f t="shared" si="4"/>
        <v>PROGRAMMATIC PROVISIONAL PROFORMA</v>
      </c>
      <c r="FP10" s="203" t="str">
        <f t="shared" si="4"/>
        <v>CUSTOMER DRIVEN PROGRAMMATIC PROVISIONAL PROFORMA</v>
      </c>
      <c r="FQ10" s="203" t="str">
        <f t="shared" si="4"/>
        <v>SPECIFIC PROVISIONAL PROFORMA</v>
      </c>
      <c r="FR10" s="203" t="str">
        <f t="shared" si="4"/>
        <v>PROJECTED PROVISIONAL PROFORMA</v>
      </c>
      <c r="FS10" s="203" t="str">
        <f t="shared" si="4"/>
        <v>POWER COSTS</v>
      </c>
      <c r="FT10" s="203" t="str">
        <f t="shared" si="4"/>
        <v>MONTANA TAX</v>
      </c>
      <c r="FU10" s="203" t="str">
        <f t="shared" si="4"/>
        <v>WILD HORSE SOLAR</v>
      </c>
      <c r="FV10" s="203" t="str">
        <f t="shared" si="4"/>
        <v>STORM EXPENSE NORMALIZATION</v>
      </c>
      <c r="FW10" s="203" t="str">
        <f t="shared" si="4"/>
        <v>REGULATORY  ASSETS &amp; LIAB</v>
      </c>
      <c r="FX10" s="203" t="str">
        <f t="shared" si="4"/>
        <v>GREEN DIRECT</v>
      </c>
      <c r="FY10" s="203" t="str">
        <f t="shared" si="4"/>
        <v>STORM DEFERRAL AMORTIZATION</v>
      </c>
      <c r="FZ10" s="203" t="str">
        <f t="shared" si="4"/>
        <v>ELECTRIC VEHICLES</v>
      </c>
      <c r="GA10" s="203" t="str">
        <f t="shared" si="4"/>
        <v>COLSTRIP D&amp;R TRACKER</v>
      </c>
      <c r="GB10" s="208" t="str">
        <f t="shared" si="4"/>
        <v>DISALLOW COLSTRIP DRY ASH</v>
      </c>
      <c r="GC10" s="203" t="str">
        <f t="shared" si="4"/>
        <v>MONETIZE PTCS FOR COLSTRIP</v>
      </c>
      <c r="GD10" s="203" t="str">
        <f t="shared" si="4"/>
        <v>ACQUISITION ADJUSTMENT</v>
      </c>
      <c r="GE10" s="202" t="s">
        <v>101</v>
      </c>
      <c r="GF10" s="202" t="s">
        <v>102</v>
      </c>
      <c r="GG10" s="203" t="str">
        <f t="shared" ref="GG10:HZ10" si="5">EK10</f>
        <v>REVENUES AND EXPENSES</v>
      </c>
      <c r="GH10" s="203" t="str">
        <f t="shared" si="5"/>
        <v>PASS-THROUGH REVENUE &amp; EXPENSE</v>
      </c>
      <c r="GI10" s="203" t="str">
        <f t="shared" si="5"/>
        <v>TEMPERATURE NORMALIZATION</v>
      </c>
      <c r="GJ10" s="203" t="str">
        <f t="shared" si="5"/>
        <v>FEDERAL INCOME TAX</v>
      </c>
      <c r="GK10" s="203" t="str">
        <f t="shared" si="5"/>
        <v>TAX BENEFIT OF INTEREST</v>
      </c>
      <c r="GL10" s="203" t="str">
        <f t="shared" si="5"/>
        <v>BAD DEBT EXPENSE</v>
      </c>
      <c r="GM10" s="203" t="str">
        <f t="shared" si="5"/>
        <v>RATE CASE EXPENSE</v>
      </c>
      <c r="GN10" s="203" t="str">
        <f t="shared" si="5"/>
        <v xml:space="preserve">EXCISE TAX </v>
      </c>
      <c r="GO10" s="203" t="str">
        <f t="shared" si="5"/>
        <v>EMPLOYEE INSURANCE</v>
      </c>
      <c r="GP10" s="203" t="str">
        <f t="shared" si="5"/>
        <v>INJURIES &amp; DAMAGES</v>
      </c>
      <c r="GQ10" s="203" t="str">
        <f t="shared" si="5"/>
        <v>INCENTIVE PAY</v>
      </c>
      <c r="GR10" s="203" t="str">
        <f t="shared" si="5"/>
        <v>INVESTMENT PLAN</v>
      </c>
      <c r="GS10" s="203" t="str">
        <f t="shared" si="5"/>
        <v>INTEREST ON  CUSTOMER DEPOSITS</v>
      </c>
      <c r="GT10" s="203" t="str">
        <f t="shared" si="5"/>
        <v>PROPERTY AND LIAB INSURANCE</v>
      </c>
      <c r="GU10" s="203" t="str">
        <f t="shared" si="5"/>
        <v>DEFERRED GAINS AND LOSSES ON PROPERTY SALES</v>
      </c>
      <c r="GV10" s="203" t="str">
        <f t="shared" si="5"/>
        <v>D&amp;O INSURANCE</v>
      </c>
      <c r="GW10" s="203" t="str">
        <f t="shared" si="5"/>
        <v>PENSION PLAN</v>
      </c>
      <c r="GX10" s="203" t="str">
        <f t="shared" si="5"/>
        <v>WAGE INCREASE</v>
      </c>
      <c r="GY10" s="203" t="str">
        <f t="shared" si="5"/>
        <v>AMA TO EOP RATE BASE</v>
      </c>
      <c r="GZ10" s="203" t="str">
        <f t="shared" si="5"/>
        <v>AMA TO EOP DEPRECIATION</v>
      </c>
      <c r="HA10" s="203" t="str">
        <f t="shared" si="5"/>
        <v>WUTC FILING FEE</v>
      </c>
      <c r="HB10" s="203" t="str">
        <f t="shared" si="5"/>
        <v>PRO FORMA O&amp;M</v>
      </c>
      <c r="HC10" s="203" t="str">
        <f t="shared" si="5"/>
        <v>AMR REGULATORY ASSET</v>
      </c>
      <c r="HD10" s="203" t="str">
        <f t="shared" si="5"/>
        <v>AMI PLANT AND DEFERRAL</v>
      </c>
      <c r="HE10" s="203" t="str">
        <f t="shared" si="5"/>
        <v>GTZ DEFERRAL</v>
      </c>
      <c r="HF10" s="203" t="str">
        <f t="shared" si="5"/>
        <v>ENVIRONMENTAL REMEDIATION</v>
      </c>
      <c r="HG10" s="203" t="str">
        <f t="shared" si="5"/>
        <v>COVID DEFERRAL</v>
      </c>
      <c r="HH10" s="203" t="str">
        <f t="shared" si="5"/>
        <v>ESTIMATED PLANT RETIREMENTS RATE BASE</v>
      </c>
      <c r="HI10" s="203" t="str">
        <f t="shared" si="5"/>
        <v>TEST YEAR PLANT ROLL FORWARD</v>
      </c>
      <c r="HJ10" s="203" t="str">
        <f t="shared" si="5"/>
        <v>PROVISIONAL PROFORMA RETIREMENTS DEPRECIATION</v>
      </c>
      <c r="HK10" s="203" t="str">
        <f t="shared" si="5"/>
        <v>PROGRAMMATIC PROVISIONAL PROFORMA</v>
      </c>
      <c r="HL10" s="203" t="str">
        <f t="shared" si="5"/>
        <v>CUSTOMER DRIVEN PROGRAMMATIC PROVISIONAL PROFORMA</v>
      </c>
      <c r="HM10" s="203" t="str">
        <f t="shared" si="5"/>
        <v>SPECIFIC PROVISIONAL PROFORMA</v>
      </c>
      <c r="HN10" s="203" t="str">
        <f t="shared" si="5"/>
        <v>PROJECTED PROVISIONAL PROFORMA</v>
      </c>
      <c r="HO10" s="203" t="str">
        <f t="shared" si="5"/>
        <v>POWER COSTS</v>
      </c>
      <c r="HP10" s="203" t="str">
        <f t="shared" si="5"/>
        <v>MONTANA TAX</v>
      </c>
      <c r="HQ10" s="203" t="str">
        <f t="shared" si="5"/>
        <v>WILD HORSE SOLAR</v>
      </c>
      <c r="HR10" s="203" t="str">
        <f t="shared" si="5"/>
        <v>STORM EXPENSE NORMALIZATION</v>
      </c>
      <c r="HS10" s="203" t="str">
        <f t="shared" si="5"/>
        <v>REGULATORY  ASSETS &amp; LIAB</v>
      </c>
      <c r="HT10" s="203" t="str">
        <f t="shared" si="5"/>
        <v>GREEN DIRECT</v>
      </c>
      <c r="HU10" s="203" t="str">
        <f t="shared" si="5"/>
        <v>STORM DEFERRAL AMORTIZATION</v>
      </c>
      <c r="HV10" s="203" t="str">
        <f t="shared" si="5"/>
        <v>ELECTRIC VEHICLES</v>
      </c>
      <c r="HW10" s="203" t="str">
        <f t="shared" si="5"/>
        <v>COLSTRIP D&amp;R TRACKER</v>
      </c>
      <c r="HX10" s="208" t="str">
        <f t="shared" si="5"/>
        <v>DISALLOW COLSTRIP DRY ASH</v>
      </c>
      <c r="HY10" s="203" t="str">
        <f t="shared" si="5"/>
        <v>MONETIZE PTCS FOR COLSTRIP</v>
      </c>
      <c r="HZ10" s="203" t="str">
        <f t="shared" si="5"/>
        <v>ACQUISITION ADJUSTMENT</v>
      </c>
      <c r="IA10" s="202" t="s">
        <v>103</v>
      </c>
      <c r="IB10" s="202" t="s">
        <v>104</v>
      </c>
      <c r="IC10" s="203" t="str">
        <f t="shared" ref="IC10:JV10" si="6">GG10</f>
        <v>REVENUES AND EXPENSES</v>
      </c>
      <c r="ID10" s="203" t="str">
        <f t="shared" si="6"/>
        <v>PASS-THROUGH REVENUE &amp; EXPENSE</v>
      </c>
      <c r="IE10" s="203" t="str">
        <f t="shared" si="6"/>
        <v>TEMPERATURE NORMALIZATION</v>
      </c>
      <c r="IF10" s="203" t="str">
        <f t="shared" si="6"/>
        <v>FEDERAL INCOME TAX</v>
      </c>
      <c r="IG10" s="203" t="str">
        <f t="shared" si="6"/>
        <v>TAX BENEFIT OF INTEREST</v>
      </c>
      <c r="IH10" s="203" t="str">
        <f t="shared" si="6"/>
        <v>BAD DEBT EXPENSE</v>
      </c>
      <c r="II10" s="203" t="str">
        <f t="shared" si="6"/>
        <v>RATE CASE EXPENSE</v>
      </c>
      <c r="IJ10" s="203" t="str">
        <f t="shared" si="6"/>
        <v xml:space="preserve">EXCISE TAX </v>
      </c>
      <c r="IK10" s="203" t="str">
        <f t="shared" si="6"/>
        <v>EMPLOYEE INSURANCE</v>
      </c>
      <c r="IL10" s="203" t="str">
        <f t="shared" si="6"/>
        <v>INJURIES &amp; DAMAGES</v>
      </c>
      <c r="IM10" s="203" t="str">
        <f t="shared" si="6"/>
        <v>INCENTIVE PAY</v>
      </c>
      <c r="IN10" s="203" t="str">
        <f t="shared" si="6"/>
        <v>INVESTMENT PLAN</v>
      </c>
      <c r="IO10" s="203" t="str">
        <f t="shared" si="6"/>
        <v>INTEREST ON  CUSTOMER DEPOSITS</v>
      </c>
      <c r="IP10" s="203" t="str">
        <f t="shared" si="6"/>
        <v>PROPERTY AND LIAB INSURANCE</v>
      </c>
      <c r="IQ10" s="203" t="str">
        <f t="shared" si="6"/>
        <v>DEFERRED GAINS AND LOSSES ON PROPERTY SALES</v>
      </c>
      <c r="IR10" s="203" t="str">
        <f t="shared" si="6"/>
        <v>D&amp;O INSURANCE</v>
      </c>
      <c r="IS10" s="203" t="str">
        <f t="shared" si="6"/>
        <v>PENSION PLAN</v>
      </c>
      <c r="IT10" s="203" t="str">
        <f t="shared" si="6"/>
        <v>WAGE INCREASE</v>
      </c>
      <c r="IU10" s="203" t="str">
        <f t="shared" si="6"/>
        <v>AMA TO EOP RATE BASE</v>
      </c>
      <c r="IV10" s="203" t="str">
        <f t="shared" si="6"/>
        <v>AMA TO EOP DEPRECIATION</v>
      </c>
      <c r="IW10" s="203" t="str">
        <f t="shared" si="6"/>
        <v>WUTC FILING FEE</v>
      </c>
      <c r="IX10" s="203" t="str">
        <f t="shared" si="6"/>
        <v>PRO FORMA O&amp;M</v>
      </c>
      <c r="IY10" s="203" t="str">
        <f t="shared" si="6"/>
        <v>AMR REGULATORY ASSET</v>
      </c>
      <c r="IZ10" s="203" t="str">
        <f t="shared" si="6"/>
        <v>AMI PLANT AND DEFERRAL</v>
      </c>
      <c r="JA10" s="203" t="str">
        <f t="shared" si="6"/>
        <v>GTZ DEFERRAL</v>
      </c>
      <c r="JB10" s="203" t="str">
        <f t="shared" si="6"/>
        <v>ENVIRONMENTAL REMEDIATION</v>
      </c>
      <c r="JC10" s="203" t="str">
        <f t="shared" si="6"/>
        <v>COVID DEFERRAL</v>
      </c>
      <c r="JD10" s="203" t="str">
        <f t="shared" si="6"/>
        <v>ESTIMATED PLANT RETIREMENTS RATE BASE</v>
      </c>
      <c r="JE10" s="203" t="str">
        <f t="shared" si="6"/>
        <v>TEST YEAR PLANT ROLL FORWARD</v>
      </c>
      <c r="JF10" s="203" t="str">
        <f t="shared" si="6"/>
        <v>PROVISIONAL PROFORMA RETIREMENTS DEPRECIATION</v>
      </c>
      <c r="JG10" s="203" t="str">
        <f t="shared" si="6"/>
        <v>PROGRAMMATIC PROVISIONAL PROFORMA</v>
      </c>
      <c r="JH10" s="203" t="str">
        <f t="shared" si="6"/>
        <v>CUSTOMER DRIVEN PROGRAMMATIC PROVISIONAL PROFORMA</v>
      </c>
      <c r="JI10" s="203" t="str">
        <f t="shared" si="6"/>
        <v>SPECIFIC PROVISIONAL PROFORMA</v>
      </c>
      <c r="JJ10" s="203" t="str">
        <f t="shared" si="6"/>
        <v>PROJECTED PROVISIONAL PROFORMA</v>
      </c>
      <c r="JK10" s="203" t="str">
        <f t="shared" si="6"/>
        <v>POWER COSTS</v>
      </c>
      <c r="JL10" s="203" t="str">
        <f t="shared" si="6"/>
        <v>MONTANA TAX</v>
      </c>
      <c r="JM10" s="203" t="str">
        <f t="shared" si="6"/>
        <v>WILD HORSE SOLAR</v>
      </c>
      <c r="JN10" s="203" t="str">
        <f t="shared" si="6"/>
        <v>STORM EXPENSE NORMALIZATION</v>
      </c>
      <c r="JO10" s="203" t="str">
        <f t="shared" si="6"/>
        <v>REGULATORY  ASSETS &amp; LIAB</v>
      </c>
      <c r="JP10" s="203" t="str">
        <f t="shared" si="6"/>
        <v>GREEN DIRECT</v>
      </c>
      <c r="JQ10" s="203" t="str">
        <f t="shared" si="6"/>
        <v>STORM DEFERRAL AMORTIZATION</v>
      </c>
      <c r="JR10" s="203" t="str">
        <f t="shared" si="6"/>
        <v>ELECTRIC VEHICLES</v>
      </c>
      <c r="JS10" s="203" t="str">
        <f t="shared" si="6"/>
        <v>COLSTRIP D&amp;R TRACKER</v>
      </c>
      <c r="JT10" s="203" t="str">
        <f t="shared" si="6"/>
        <v>DISALLOW COLSTRIP DRY ASH</v>
      </c>
      <c r="JU10" s="203" t="str">
        <f t="shared" si="6"/>
        <v>MONETIZE PTCS FOR COLSTRIP</v>
      </c>
      <c r="JV10" s="203" t="str">
        <f t="shared" si="6"/>
        <v>ACQUISITION ADJUSTMENT</v>
      </c>
      <c r="JW10" s="202" t="s">
        <v>105</v>
      </c>
      <c r="JX10" s="202" t="s">
        <v>106</v>
      </c>
    </row>
    <row r="11" spans="1:284" x14ac:dyDescent="0.3">
      <c r="C11" s="211" t="s">
        <v>116</v>
      </c>
      <c r="D11" s="188" t="s">
        <v>117</v>
      </c>
      <c r="E11" s="188" t="s">
        <v>128</v>
      </c>
      <c r="F11" s="188" t="s">
        <v>108</v>
      </c>
      <c r="G11" s="188" t="s">
        <v>129</v>
      </c>
      <c r="H11" s="188" t="s">
        <v>120</v>
      </c>
      <c r="I11" s="188" t="s">
        <v>130</v>
      </c>
      <c r="J11" s="188" t="s">
        <v>122</v>
      </c>
      <c r="K11" s="188" t="s">
        <v>131</v>
      </c>
      <c r="L11" s="188" t="s">
        <v>124</v>
      </c>
      <c r="M11" s="188" t="s">
        <v>132</v>
      </c>
      <c r="N11" s="188" t="s">
        <v>126</v>
      </c>
      <c r="O11" s="188" t="s">
        <v>133</v>
      </c>
      <c r="P11" s="188" t="s">
        <v>134</v>
      </c>
      <c r="Q11" s="188" t="s">
        <v>135</v>
      </c>
      <c r="R11" s="188" t="s">
        <v>136</v>
      </c>
      <c r="S11" s="188" t="s">
        <v>137</v>
      </c>
      <c r="T11" s="188" t="s">
        <v>138</v>
      </c>
      <c r="U11" s="188" t="s">
        <v>139</v>
      </c>
      <c r="V11" s="188" t="s">
        <v>140</v>
      </c>
      <c r="W11" s="188" t="s">
        <v>141</v>
      </c>
      <c r="X11" s="188" t="s">
        <v>142</v>
      </c>
      <c r="Y11" s="188" t="s">
        <v>143</v>
      </c>
      <c r="Z11" s="188" t="s">
        <v>144</v>
      </c>
      <c r="AA11" s="188" t="s">
        <v>145</v>
      </c>
      <c r="AB11" s="188" t="s">
        <v>146</v>
      </c>
      <c r="AC11" s="188" t="s">
        <v>147</v>
      </c>
      <c r="AD11" s="188" t="s">
        <v>148</v>
      </c>
      <c r="AE11" s="188" t="s">
        <v>149</v>
      </c>
      <c r="AF11" s="188" t="s">
        <v>150</v>
      </c>
      <c r="AG11" s="188" t="s">
        <v>151</v>
      </c>
      <c r="AH11" s="188" t="s">
        <v>152</v>
      </c>
      <c r="AI11" s="188" t="s">
        <v>153</v>
      </c>
      <c r="AJ11" s="188" t="s">
        <v>154</v>
      </c>
      <c r="AK11" s="188" t="s">
        <v>155</v>
      </c>
      <c r="AL11" s="188" t="s">
        <v>156</v>
      </c>
      <c r="AM11" s="188" t="s">
        <v>157</v>
      </c>
      <c r="AN11" s="188" t="s">
        <v>158</v>
      </c>
      <c r="AO11" s="188" t="s">
        <v>159</v>
      </c>
      <c r="AP11" s="188" t="s">
        <v>160</v>
      </c>
      <c r="AQ11" s="211" t="s">
        <v>161</v>
      </c>
      <c r="AR11" s="211" t="s">
        <v>162</v>
      </c>
      <c r="AS11" s="188" t="s">
        <v>163</v>
      </c>
      <c r="AT11" s="188" t="s">
        <v>164</v>
      </c>
      <c r="AU11" s="188" t="s">
        <v>165</v>
      </c>
      <c r="AV11" s="188" t="s">
        <v>166</v>
      </c>
      <c r="AW11" s="188" t="s">
        <v>167</v>
      </c>
      <c r="AX11" s="188" t="s">
        <v>168</v>
      </c>
      <c r="AY11" s="188" t="s">
        <v>169</v>
      </c>
      <c r="AZ11" s="188" t="s">
        <v>170</v>
      </c>
      <c r="BA11" s="188" t="s">
        <v>171</v>
      </c>
      <c r="BB11" s="188" t="s">
        <v>172</v>
      </c>
      <c r="BC11" s="188" t="s">
        <v>173</v>
      </c>
      <c r="BD11" s="188" t="s">
        <v>174</v>
      </c>
      <c r="BE11" s="188" t="s">
        <v>175</v>
      </c>
      <c r="BF11" s="188" t="s">
        <v>176</v>
      </c>
      <c r="BG11" s="188" t="s">
        <v>177</v>
      </c>
      <c r="BH11" s="188" t="s">
        <v>178</v>
      </c>
      <c r="BI11" s="188" t="s">
        <v>179</v>
      </c>
      <c r="BJ11" s="188" t="s">
        <v>180</v>
      </c>
      <c r="BK11" s="188" t="s">
        <v>181</v>
      </c>
      <c r="BL11" s="188" t="s">
        <v>182</v>
      </c>
      <c r="BM11" s="188" t="s">
        <v>183</v>
      </c>
      <c r="BN11" s="188" t="s">
        <v>184</v>
      </c>
      <c r="BO11" s="188" t="s">
        <v>185</v>
      </c>
      <c r="BP11" s="188" t="s">
        <v>186</v>
      </c>
      <c r="BQ11" s="188" t="s">
        <v>187</v>
      </c>
      <c r="BR11" s="188" t="s">
        <v>188</v>
      </c>
      <c r="BS11" s="188" t="s">
        <v>189</v>
      </c>
      <c r="BT11" s="188" t="s">
        <v>190</v>
      </c>
      <c r="BU11" s="188" t="s">
        <v>191</v>
      </c>
      <c r="BV11" s="188" t="s">
        <v>192</v>
      </c>
      <c r="BW11" s="188" t="s">
        <v>193</v>
      </c>
      <c r="BX11" s="188" t="s">
        <v>194</v>
      </c>
      <c r="BY11" s="188" t="s">
        <v>195</v>
      </c>
      <c r="BZ11" s="188" t="s">
        <v>196</v>
      </c>
      <c r="CA11" s="188" t="s">
        <v>197</v>
      </c>
      <c r="CB11" s="188" t="s">
        <v>198</v>
      </c>
      <c r="CC11" s="188" t="s">
        <v>199</v>
      </c>
      <c r="CD11" s="188" t="s">
        <v>200</v>
      </c>
      <c r="CE11" s="188" t="s">
        <v>201</v>
      </c>
      <c r="CF11" s="188" t="s">
        <v>202</v>
      </c>
      <c r="CG11" s="188" t="s">
        <v>203</v>
      </c>
      <c r="CH11" s="188" t="s">
        <v>204</v>
      </c>
      <c r="CI11" s="188" t="s">
        <v>205</v>
      </c>
      <c r="CJ11" s="188" t="s">
        <v>206</v>
      </c>
      <c r="CK11" s="188" t="s">
        <v>207</v>
      </c>
      <c r="CL11" s="188" t="s">
        <v>208</v>
      </c>
      <c r="CM11" s="211" t="s">
        <v>209</v>
      </c>
      <c r="CN11" s="211" t="s">
        <v>210</v>
      </c>
      <c r="CO11" s="188" t="s">
        <v>211</v>
      </c>
      <c r="CP11" s="188" t="s">
        <v>212</v>
      </c>
      <c r="CQ11" s="188" t="s">
        <v>213</v>
      </c>
      <c r="CR11" s="188" t="s">
        <v>214</v>
      </c>
      <c r="CS11" s="188" t="s">
        <v>215</v>
      </c>
      <c r="CT11" s="188" t="s">
        <v>216</v>
      </c>
      <c r="CU11" s="188" t="s">
        <v>217</v>
      </c>
      <c r="CV11" s="188" t="s">
        <v>218</v>
      </c>
      <c r="CW11" s="188" t="s">
        <v>219</v>
      </c>
      <c r="CX11" s="188" t="s">
        <v>220</v>
      </c>
      <c r="CY11" s="188" t="s">
        <v>221</v>
      </c>
      <c r="CZ11" s="188" t="s">
        <v>222</v>
      </c>
      <c r="DA11" s="188" t="s">
        <v>223</v>
      </c>
      <c r="DB11" s="188" t="s">
        <v>224</v>
      </c>
      <c r="DC11" s="188" t="s">
        <v>225</v>
      </c>
      <c r="DD11" s="188" t="s">
        <v>226</v>
      </c>
      <c r="DE11" s="188" t="s">
        <v>227</v>
      </c>
      <c r="DF11" s="188" t="s">
        <v>228</v>
      </c>
      <c r="DG11" s="188" t="s">
        <v>229</v>
      </c>
      <c r="DH11" s="188" t="s">
        <v>230</v>
      </c>
      <c r="DI11" s="188" t="s">
        <v>231</v>
      </c>
      <c r="DJ11" s="188" t="s">
        <v>232</v>
      </c>
      <c r="DK11" s="188" t="s">
        <v>233</v>
      </c>
      <c r="DL11" s="188" t="s">
        <v>234</v>
      </c>
      <c r="DM11" s="188" t="s">
        <v>235</v>
      </c>
      <c r="DN11" s="188" t="s">
        <v>236</v>
      </c>
      <c r="DO11" s="188" t="s">
        <v>237</v>
      </c>
      <c r="DP11" s="188" t="s">
        <v>238</v>
      </c>
      <c r="DQ11" s="188" t="s">
        <v>239</v>
      </c>
      <c r="DR11" s="188" t="s">
        <v>240</v>
      </c>
      <c r="DS11" s="188" t="s">
        <v>241</v>
      </c>
      <c r="DT11" s="188" t="s">
        <v>242</v>
      </c>
      <c r="DU11" s="188" t="s">
        <v>243</v>
      </c>
      <c r="DV11" s="188" t="s">
        <v>244</v>
      </c>
      <c r="DW11" s="188" t="s">
        <v>245</v>
      </c>
      <c r="DX11" s="188" t="s">
        <v>246</v>
      </c>
      <c r="DY11" s="188" t="s">
        <v>247</v>
      </c>
      <c r="DZ11" s="188" t="s">
        <v>248</v>
      </c>
      <c r="EA11" s="188" t="s">
        <v>249</v>
      </c>
      <c r="EB11" s="188" t="s">
        <v>250</v>
      </c>
      <c r="EC11" s="188" t="s">
        <v>251</v>
      </c>
      <c r="ED11" s="188" t="s">
        <v>252</v>
      </c>
      <c r="EE11" s="188" t="s">
        <v>253</v>
      </c>
      <c r="EF11" s="188" t="s">
        <v>254</v>
      </c>
      <c r="EG11" s="188" t="s">
        <v>255</v>
      </c>
      <c r="EH11" s="188" t="s">
        <v>256</v>
      </c>
      <c r="EI11" s="211" t="s">
        <v>257</v>
      </c>
      <c r="EJ11" s="211" t="s">
        <v>258</v>
      </c>
      <c r="EK11" s="188" t="s">
        <v>259</v>
      </c>
      <c r="EL11" s="188" t="s">
        <v>260</v>
      </c>
      <c r="EM11" s="188" t="s">
        <v>261</v>
      </c>
      <c r="EN11" s="188" t="s">
        <v>262</v>
      </c>
      <c r="EO11" s="188" t="s">
        <v>263</v>
      </c>
      <c r="EP11" s="188" t="s">
        <v>264</v>
      </c>
      <c r="EQ11" s="188" t="s">
        <v>265</v>
      </c>
      <c r="ER11" s="188" t="s">
        <v>266</v>
      </c>
      <c r="ES11" s="188" t="s">
        <v>267</v>
      </c>
      <c r="ET11" s="188" t="s">
        <v>268</v>
      </c>
      <c r="EU11" s="188" t="s">
        <v>269</v>
      </c>
      <c r="EV11" s="188" t="s">
        <v>270</v>
      </c>
      <c r="EW11" s="188" t="s">
        <v>271</v>
      </c>
      <c r="EX11" s="188" t="s">
        <v>272</v>
      </c>
      <c r="EY11" s="188" t="s">
        <v>273</v>
      </c>
      <c r="EZ11" s="188" t="s">
        <v>274</v>
      </c>
      <c r="FA11" s="188" t="s">
        <v>275</v>
      </c>
      <c r="FB11" s="188" t="s">
        <v>276</v>
      </c>
      <c r="FC11" s="188" t="s">
        <v>277</v>
      </c>
      <c r="FD11" s="188" t="s">
        <v>278</v>
      </c>
      <c r="FE11" s="188" t="s">
        <v>279</v>
      </c>
      <c r="FF11" s="188" t="s">
        <v>280</v>
      </c>
      <c r="FG11" s="188" t="s">
        <v>281</v>
      </c>
      <c r="FH11" s="188" t="s">
        <v>282</v>
      </c>
      <c r="FI11" s="188" t="s">
        <v>283</v>
      </c>
      <c r="FJ11" s="188" t="s">
        <v>284</v>
      </c>
      <c r="FK11" s="188" t="s">
        <v>285</v>
      </c>
      <c r="FL11" s="188" t="s">
        <v>286</v>
      </c>
      <c r="FM11" s="188" t="s">
        <v>287</v>
      </c>
      <c r="FN11" s="188" t="s">
        <v>288</v>
      </c>
      <c r="FO11" s="188" t="s">
        <v>289</v>
      </c>
      <c r="FP11" s="188" t="s">
        <v>290</v>
      </c>
      <c r="FQ11" s="188" t="s">
        <v>291</v>
      </c>
      <c r="FR11" s="188" t="s">
        <v>292</v>
      </c>
      <c r="FS11" s="188" t="s">
        <v>293</v>
      </c>
      <c r="FT11" s="188" t="s">
        <v>294</v>
      </c>
      <c r="FU11" s="188" t="s">
        <v>295</v>
      </c>
      <c r="FV11" s="188" t="s">
        <v>296</v>
      </c>
      <c r="FW11" s="188" t="s">
        <v>297</v>
      </c>
      <c r="FX11" s="188" t="s">
        <v>298</v>
      </c>
      <c r="FY11" s="188" t="s">
        <v>299</v>
      </c>
      <c r="FZ11" s="188" t="s">
        <v>300</v>
      </c>
      <c r="GA11" s="188" t="s">
        <v>301</v>
      </c>
      <c r="GB11" s="188" t="s">
        <v>302</v>
      </c>
      <c r="GC11" s="188" t="s">
        <v>303</v>
      </c>
      <c r="GD11" s="188" t="s">
        <v>304</v>
      </c>
      <c r="GE11" s="211" t="s">
        <v>305</v>
      </c>
      <c r="GF11" s="211" t="s">
        <v>306</v>
      </c>
      <c r="GG11" s="188" t="s">
        <v>307</v>
      </c>
      <c r="GH11" s="188" t="s">
        <v>308</v>
      </c>
      <c r="GI11" s="188" t="s">
        <v>309</v>
      </c>
      <c r="GJ11" s="188" t="s">
        <v>310</v>
      </c>
      <c r="GK11" s="188" t="s">
        <v>311</v>
      </c>
      <c r="GL11" s="188" t="s">
        <v>312</v>
      </c>
      <c r="GM11" s="188" t="s">
        <v>313</v>
      </c>
      <c r="GN11" s="188" t="s">
        <v>314</v>
      </c>
      <c r="GO11" s="188" t="s">
        <v>315</v>
      </c>
      <c r="GP11" s="188" t="s">
        <v>316</v>
      </c>
      <c r="GQ11" s="188" t="s">
        <v>317</v>
      </c>
      <c r="GR11" s="188" t="s">
        <v>318</v>
      </c>
      <c r="GS11" s="188" t="s">
        <v>319</v>
      </c>
      <c r="GT11" s="188" t="s">
        <v>320</v>
      </c>
      <c r="GU11" s="188" t="s">
        <v>321</v>
      </c>
      <c r="GV11" s="188" t="s">
        <v>322</v>
      </c>
      <c r="GW11" s="188" t="s">
        <v>323</v>
      </c>
      <c r="GX11" s="188" t="s">
        <v>324</v>
      </c>
      <c r="GY11" s="188" t="s">
        <v>325</v>
      </c>
      <c r="GZ11" s="188" t="s">
        <v>326</v>
      </c>
      <c r="HA11" s="188" t="s">
        <v>327</v>
      </c>
      <c r="HB11" s="188" t="s">
        <v>328</v>
      </c>
      <c r="HC11" s="188" t="s">
        <v>329</v>
      </c>
      <c r="HD11" s="188" t="s">
        <v>330</v>
      </c>
      <c r="HE11" s="188" t="s">
        <v>331</v>
      </c>
      <c r="HF11" s="188" t="s">
        <v>332</v>
      </c>
      <c r="HG11" s="188" t="s">
        <v>333</v>
      </c>
      <c r="HH11" s="188" t="s">
        <v>334</v>
      </c>
      <c r="HI11" s="188" t="s">
        <v>335</v>
      </c>
      <c r="HJ11" s="188" t="s">
        <v>336</v>
      </c>
      <c r="HK11" s="188" t="s">
        <v>337</v>
      </c>
      <c r="HL11" s="188" t="s">
        <v>338</v>
      </c>
      <c r="HM11" s="188" t="s">
        <v>339</v>
      </c>
      <c r="HN11" s="188" t="s">
        <v>340</v>
      </c>
      <c r="HO11" s="188" t="s">
        <v>341</v>
      </c>
      <c r="HP11" s="188" t="s">
        <v>342</v>
      </c>
      <c r="HQ11" s="188" t="s">
        <v>343</v>
      </c>
      <c r="HR11" s="188" t="s">
        <v>344</v>
      </c>
      <c r="HS11" s="188" t="s">
        <v>345</v>
      </c>
      <c r="HT11" s="188" t="s">
        <v>346</v>
      </c>
      <c r="HU11" s="188" t="s">
        <v>347</v>
      </c>
      <c r="HV11" s="188" t="s">
        <v>348</v>
      </c>
      <c r="HW11" s="188" t="s">
        <v>349</v>
      </c>
      <c r="HX11" s="188" t="s">
        <v>350</v>
      </c>
      <c r="HY11" s="188" t="s">
        <v>351</v>
      </c>
      <c r="HZ11" s="188" t="s">
        <v>352</v>
      </c>
      <c r="IA11" s="211" t="s">
        <v>353</v>
      </c>
      <c r="IB11" s="211" t="s">
        <v>354</v>
      </c>
      <c r="IC11" s="188" t="s">
        <v>355</v>
      </c>
      <c r="ID11" s="188" t="s">
        <v>356</v>
      </c>
      <c r="IE11" s="188" t="s">
        <v>357</v>
      </c>
      <c r="IF11" s="188" t="s">
        <v>358</v>
      </c>
      <c r="IG11" s="188" t="s">
        <v>359</v>
      </c>
      <c r="IH11" s="188" t="s">
        <v>360</v>
      </c>
      <c r="II11" s="188" t="s">
        <v>361</v>
      </c>
      <c r="IJ11" s="188" t="s">
        <v>362</v>
      </c>
      <c r="IK11" s="188" t="s">
        <v>363</v>
      </c>
      <c r="IL11" s="188" t="s">
        <v>364</v>
      </c>
      <c r="IM11" s="188" t="s">
        <v>365</v>
      </c>
      <c r="IN11" s="188" t="s">
        <v>366</v>
      </c>
      <c r="IO11" s="188" t="s">
        <v>367</v>
      </c>
      <c r="IP11" s="188" t="s">
        <v>368</v>
      </c>
      <c r="IQ11" s="188" t="s">
        <v>369</v>
      </c>
      <c r="IR11" s="188" t="s">
        <v>370</v>
      </c>
      <c r="IS11" s="188" t="s">
        <v>371</v>
      </c>
      <c r="IT11" s="188" t="s">
        <v>372</v>
      </c>
      <c r="IU11" s="188" t="s">
        <v>373</v>
      </c>
      <c r="IV11" s="188" t="s">
        <v>374</v>
      </c>
      <c r="IW11" s="188" t="s">
        <v>375</v>
      </c>
      <c r="IX11" s="188" t="s">
        <v>376</v>
      </c>
      <c r="IY11" s="188" t="s">
        <v>377</v>
      </c>
      <c r="IZ11" s="188" t="s">
        <v>378</v>
      </c>
      <c r="JA11" s="188" t="s">
        <v>379</v>
      </c>
      <c r="JB11" s="188" t="s">
        <v>380</v>
      </c>
      <c r="JC11" s="188" t="s">
        <v>381</v>
      </c>
      <c r="JD11" s="188" t="s">
        <v>382</v>
      </c>
      <c r="JE11" s="188" t="s">
        <v>383</v>
      </c>
      <c r="JF11" s="188" t="s">
        <v>384</v>
      </c>
      <c r="JG11" s="188" t="s">
        <v>385</v>
      </c>
      <c r="JH11" s="188" t="s">
        <v>386</v>
      </c>
      <c r="JI11" s="188" t="s">
        <v>387</v>
      </c>
      <c r="JJ11" s="188" t="s">
        <v>388</v>
      </c>
      <c r="JK11" s="188" t="s">
        <v>389</v>
      </c>
      <c r="JL11" s="188" t="s">
        <v>390</v>
      </c>
      <c r="JM11" s="188" t="s">
        <v>391</v>
      </c>
      <c r="JN11" s="188" t="s">
        <v>392</v>
      </c>
      <c r="JO11" s="188" t="s">
        <v>393</v>
      </c>
      <c r="JP11" s="188" t="s">
        <v>394</v>
      </c>
      <c r="JQ11" s="188" t="s">
        <v>395</v>
      </c>
      <c r="JR11" s="188" t="s">
        <v>396</v>
      </c>
      <c r="JS11" s="188" t="s">
        <v>397</v>
      </c>
      <c r="JT11" s="188" t="s">
        <v>398</v>
      </c>
      <c r="JU11" s="188" t="s">
        <v>399</v>
      </c>
      <c r="JV11" s="188" t="s">
        <v>400</v>
      </c>
      <c r="JW11" s="211" t="s">
        <v>401</v>
      </c>
      <c r="JX11" s="211" t="s">
        <v>402</v>
      </c>
    </row>
    <row r="12" spans="1:284" x14ac:dyDescent="0.3">
      <c r="A12" s="212">
        <f>ROW()</f>
        <v>12</v>
      </c>
      <c r="B12" s="213" t="s">
        <v>37</v>
      </c>
      <c r="C12" s="214"/>
      <c r="AQ12" s="214"/>
      <c r="AR12" s="214"/>
      <c r="CM12" s="214"/>
      <c r="CN12" s="214"/>
      <c r="EI12" s="214"/>
      <c r="EJ12" s="214"/>
      <c r="GE12" s="214"/>
      <c r="GF12" s="214"/>
      <c r="IA12" s="214"/>
      <c r="IB12" s="214"/>
      <c r="JW12" s="214"/>
      <c r="JX12" s="214"/>
    </row>
    <row r="13" spans="1:284" ht="13.5" x14ac:dyDescent="0.35">
      <c r="A13" s="212">
        <f>ROW()</f>
        <v>13</v>
      </c>
      <c r="B13" s="213" t="s">
        <v>38</v>
      </c>
      <c r="C13" s="215">
        <v>2245635654.9000001</v>
      </c>
      <c r="D13" s="216">
        <v>87991083.750061646</v>
      </c>
      <c r="E13" s="217">
        <v>-224175000.86442834</v>
      </c>
      <c r="F13" s="217">
        <v>1100365</v>
      </c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5">
        <f>SUM(D13:AP13)</f>
        <v>-135083552.11436671</v>
      </c>
      <c r="AR13" s="215">
        <f>+AQ13+C13</f>
        <v>2110552102.7856333</v>
      </c>
      <c r="AS13" s="217">
        <v>3562400.2800000017</v>
      </c>
      <c r="AT13" s="217"/>
      <c r="AU13" s="217">
        <v>0</v>
      </c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7"/>
      <c r="BV13" s="217"/>
      <c r="BW13" s="217"/>
      <c r="BX13" s="217"/>
      <c r="BY13" s="217"/>
      <c r="BZ13" s="217"/>
      <c r="CA13" s="217"/>
      <c r="CB13" s="217"/>
      <c r="CC13" s="217"/>
      <c r="CD13" s="217"/>
      <c r="CE13" s="217"/>
      <c r="CF13" s="217"/>
      <c r="CG13" s="217"/>
      <c r="CH13" s="217"/>
      <c r="CI13" s="217"/>
      <c r="CJ13" s="217"/>
      <c r="CK13" s="217"/>
      <c r="CL13" s="217"/>
      <c r="CM13" s="215">
        <f>SUM(AS13:CL13)</f>
        <v>3562400.2800000017</v>
      </c>
      <c r="CN13" s="215">
        <f>+CM13+AR13</f>
        <v>2114114503.0656333</v>
      </c>
      <c r="CO13" s="216">
        <v>-47833587.875244617</v>
      </c>
      <c r="CP13" s="217"/>
      <c r="CQ13" s="217"/>
      <c r="CR13" s="217"/>
      <c r="CS13" s="217"/>
      <c r="CT13" s="217"/>
      <c r="CU13" s="217"/>
      <c r="CV13" s="217"/>
      <c r="CW13" s="217"/>
      <c r="CX13" s="217"/>
      <c r="CY13" s="217"/>
      <c r="CZ13" s="217"/>
      <c r="DA13" s="217"/>
      <c r="DB13" s="217"/>
      <c r="DC13" s="217"/>
      <c r="DD13" s="217"/>
      <c r="DE13" s="217"/>
      <c r="DF13" s="217"/>
      <c r="DG13" s="217"/>
      <c r="DH13" s="217"/>
      <c r="DI13" s="217"/>
      <c r="DJ13" s="217"/>
      <c r="DK13" s="217"/>
      <c r="DL13" s="217"/>
      <c r="DM13" s="217"/>
      <c r="DN13" s="217"/>
      <c r="DO13" s="217"/>
      <c r="DP13" s="217"/>
      <c r="DQ13" s="217"/>
      <c r="DR13" s="217"/>
      <c r="DS13" s="217"/>
      <c r="DT13" s="217"/>
      <c r="DU13" s="217"/>
      <c r="DV13" s="217"/>
      <c r="DW13" s="217"/>
      <c r="DX13" s="217"/>
      <c r="DY13" s="217"/>
      <c r="DZ13" s="217"/>
      <c r="EA13" s="217"/>
      <c r="EB13" s="217"/>
      <c r="EC13" s="217"/>
      <c r="ED13" s="217"/>
      <c r="EE13" s="217"/>
      <c r="EF13" s="217"/>
      <c r="EG13" s="217"/>
      <c r="EH13" s="217"/>
      <c r="EI13" s="215">
        <f>SUM(CO13:EH13)</f>
        <v>-47833587.875244617</v>
      </c>
      <c r="EJ13" s="215">
        <f>+EI13+CN13</f>
        <v>2066280915.1903887</v>
      </c>
      <c r="EK13" s="216">
        <v>23244232.499462605</v>
      </c>
      <c r="EL13" s="217"/>
      <c r="EM13" s="217"/>
      <c r="EN13" s="217"/>
      <c r="EO13" s="217"/>
      <c r="EP13" s="217"/>
      <c r="EQ13" s="217"/>
      <c r="ER13" s="217"/>
      <c r="ES13" s="217"/>
      <c r="ET13" s="217"/>
      <c r="EU13" s="217"/>
      <c r="EV13" s="217"/>
      <c r="EW13" s="217"/>
      <c r="EX13" s="217"/>
      <c r="EY13" s="217"/>
      <c r="EZ13" s="217"/>
      <c r="FA13" s="217"/>
      <c r="FB13" s="217"/>
      <c r="FC13" s="217"/>
      <c r="FD13" s="217"/>
      <c r="FE13" s="217"/>
      <c r="FF13" s="217"/>
      <c r="FG13" s="217"/>
      <c r="FH13" s="217"/>
      <c r="FI13" s="217"/>
      <c r="FJ13" s="217"/>
      <c r="FK13" s="217"/>
      <c r="FL13" s="217"/>
      <c r="FM13" s="217"/>
      <c r="FN13" s="217"/>
      <c r="FO13" s="217"/>
      <c r="FP13" s="217"/>
      <c r="FQ13" s="217"/>
      <c r="FR13" s="217"/>
      <c r="FS13" s="217"/>
      <c r="FT13" s="217"/>
      <c r="FU13" s="217"/>
      <c r="FV13" s="217"/>
      <c r="FW13" s="217"/>
      <c r="FX13" s="217"/>
      <c r="FY13" s="217"/>
      <c r="FZ13" s="217"/>
      <c r="GA13" s="217"/>
      <c r="GB13" s="217"/>
      <c r="GC13" s="217"/>
      <c r="GD13" s="217"/>
      <c r="GE13" s="215">
        <f>SUM(EK13:GD13)</f>
        <v>23244232.499462605</v>
      </c>
      <c r="GF13" s="215">
        <f>+GE13+EJ13</f>
        <v>2089525147.6898513</v>
      </c>
      <c r="GG13" s="216">
        <v>19228500.052531958</v>
      </c>
      <c r="GH13" s="217"/>
      <c r="GI13" s="217"/>
      <c r="GJ13" s="217"/>
      <c r="GK13" s="217"/>
      <c r="GL13" s="217"/>
      <c r="GM13" s="217"/>
      <c r="GN13" s="217"/>
      <c r="GO13" s="217"/>
      <c r="GP13" s="217"/>
      <c r="GQ13" s="217"/>
      <c r="GR13" s="217"/>
      <c r="GS13" s="217"/>
      <c r="GT13" s="217"/>
      <c r="GU13" s="217"/>
      <c r="GV13" s="217"/>
      <c r="GW13" s="217"/>
      <c r="GX13" s="217"/>
      <c r="GY13" s="217"/>
      <c r="GZ13" s="217"/>
      <c r="HA13" s="217"/>
      <c r="HB13" s="217"/>
      <c r="HC13" s="217"/>
      <c r="HD13" s="217"/>
      <c r="HE13" s="217"/>
      <c r="HF13" s="217"/>
      <c r="HG13" s="217"/>
      <c r="HH13" s="217"/>
      <c r="HI13" s="217"/>
      <c r="HJ13" s="217"/>
      <c r="HK13" s="217"/>
      <c r="HL13" s="217"/>
      <c r="HM13" s="217"/>
      <c r="HN13" s="217"/>
      <c r="HO13" s="217"/>
      <c r="HP13" s="217"/>
      <c r="HQ13" s="217"/>
      <c r="HR13" s="217"/>
      <c r="HS13" s="217"/>
      <c r="HT13" s="217"/>
      <c r="HU13" s="217"/>
      <c r="HV13" s="217"/>
      <c r="HW13" s="217"/>
      <c r="HX13" s="217"/>
      <c r="HY13" s="217"/>
      <c r="HZ13" s="217"/>
      <c r="IA13" s="215">
        <f>SUM(GG13:HZ13)</f>
        <v>19228500.052531958</v>
      </c>
      <c r="IB13" s="215">
        <f>+IA13+GF13</f>
        <v>2108753647.7423832</v>
      </c>
      <c r="IC13" s="217">
        <v>0</v>
      </c>
      <c r="ID13" s="217"/>
      <c r="IE13" s="217"/>
      <c r="IF13" s="217"/>
      <c r="IG13" s="217"/>
      <c r="IH13" s="217"/>
      <c r="II13" s="217"/>
      <c r="IJ13" s="217"/>
      <c r="IK13" s="217"/>
      <c r="IL13" s="217"/>
      <c r="IM13" s="217"/>
      <c r="IN13" s="217"/>
      <c r="IO13" s="217"/>
      <c r="IP13" s="217"/>
      <c r="IQ13" s="217"/>
      <c r="IR13" s="217"/>
      <c r="IS13" s="217"/>
      <c r="IT13" s="217"/>
      <c r="IU13" s="217"/>
      <c r="IV13" s="217"/>
      <c r="IW13" s="217"/>
      <c r="IX13" s="217"/>
      <c r="IY13" s="217"/>
      <c r="IZ13" s="217"/>
      <c r="JA13" s="217"/>
      <c r="JB13" s="217"/>
      <c r="JC13" s="217"/>
      <c r="JD13" s="217"/>
      <c r="JE13" s="217"/>
      <c r="JF13" s="217"/>
      <c r="JG13" s="217"/>
      <c r="JH13" s="217"/>
      <c r="JI13" s="217"/>
      <c r="JJ13" s="217"/>
      <c r="JK13" s="217"/>
      <c r="JL13" s="217"/>
      <c r="JM13" s="217"/>
      <c r="JN13" s="217"/>
      <c r="JO13" s="217"/>
      <c r="JP13" s="217"/>
      <c r="JQ13" s="217"/>
      <c r="JR13" s="217"/>
      <c r="JS13" s="217"/>
      <c r="JT13" s="217"/>
      <c r="JU13" s="217"/>
      <c r="JV13" s="217"/>
      <c r="JW13" s="215"/>
      <c r="JX13" s="215"/>
    </row>
    <row r="14" spans="1:284" ht="13.5" x14ac:dyDescent="0.35">
      <c r="A14" s="212">
        <f>ROW()</f>
        <v>14</v>
      </c>
      <c r="B14" s="213" t="s">
        <v>39</v>
      </c>
      <c r="C14" s="218">
        <v>351600.44</v>
      </c>
      <c r="D14" s="219">
        <v>0</v>
      </c>
      <c r="E14" s="220">
        <v>-8647.380000000001</v>
      </c>
      <c r="F14" s="220">
        <v>2590</v>
      </c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18">
        <f>SUM(D14:AP14)</f>
        <v>-6057.380000000001</v>
      </c>
      <c r="AR14" s="218">
        <f>+AQ14+C14</f>
        <v>345543.06</v>
      </c>
      <c r="AS14" s="220">
        <v>0</v>
      </c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  <c r="CB14" s="220"/>
      <c r="CC14" s="220"/>
      <c r="CD14" s="220"/>
      <c r="CE14" s="220"/>
      <c r="CF14" s="220"/>
      <c r="CG14" s="220"/>
      <c r="CH14" s="220"/>
      <c r="CI14" s="220"/>
      <c r="CJ14" s="220"/>
      <c r="CK14" s="220"/>
      <c r="CL14" s="220"/>
      <c r="CM14" s="218">
        <f>SUM(AS14:CL14)</f>
        <v>0</v>
      </c>
      <c r="CN14" s="218">
        <f>+CM14+AR14</f>
        <v>345543.06</v>
      </c>
      <c r="CO14" s="220"/>
      <c r="CP14" s="220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  <c r="DH14" s="220"/>
      <c r="DI14" s="220"/>
      <c r="DJ14" s="220"/>
      <c r="DK14" s="220"/>
      <c r="DL14" s="220"/>
      <c r="DM14" s="220"/>
      <c r="DN14" s="220"/>
      <c r="DO14" s="220"/>
      <c r="DP14" s="220"/>
      <c r="DQ14" s="220"/>
      <c r="DR14" s="220"/>
      <c r="DS14" s="220"/>
      <c r="DT14" s="220"/>
      <c r="DU14" s="220"/>
      <c r="DV14" s="220"/>
      <c r="DW14" s="220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18">
        <f>SUM(CO14:EH14)</f>
        <v>0</v>
      </c>
      <c r="EJ14" s="218">
        <f>+EI14+CN14</f>
        <v>345543.06</v>
      </c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220"/>
      <c r="FS14" s="220"/>
      <c r="FT14" s="220"/>
      <c r="FU14" s="220"/>
      <c r="FV14" s="220"/>
      <c r="FW14" s="220"/>
      <c r="FX14" s="220"/>
      <c r="FY14" s="220"/>
      <c r="FZ14" s="220"/>
      <c r="GA14" s="220"/>
      <c r="GB14" s="220"/>
      <c r="GC14" s="220"/>
      <c r="GD14" s="220"/>
      <c r="GE14" s="218">
        <f>SUM(EK14:GD14)</f>
        <v>0</v>
      </c>
      <c r="GF14" s="218">
        <f>+GE14+EJ14</f>
        <v>345543.06</v>
      </c>
      <c r="GG14" s="220"/>
      <c r="GH14" s="220"/>
      <c r="GI14" s="220"/>
      <c r="GJ14" s="220"/>
      <c r="GK14" s="220"/>
      <c r="GL14" s="220"/>
      <c r="GM14" s="220"/>
      <c r="GN14" s="220"/>
      <c r="GO14" s="220"/>
      <c r="GP14" s="220"/>
      <c r="GQ14" s="220"/>
      <c r="GR14" s="220"/>
      <c r="GS14" s="220"/>
      <c r="GT14" s="220"/>
      <c r="GU14" s="220"/>
      <c r="GV14" s="220"/>
      <c r="GW14" s="220"/>
      <c r="GX14" s="220"/>
      <c r="GY14" s="220"/>
      <c r="GZ14" s="220"/>
      <c r="HA14" s="220"/>
      <c r="HB14" s="220"/>
      <c r="HC14" s="220"/>
      <c r="HD14" s="220"/>
      <c r="HE14" s="220"/>
      <c r="HF14" s="220"/>
      <c r="HG14" s="220"/>
      <c r="HH14" s="220"/>
      <c r="HI14" s="220"/>
      <c r="HJ14" s="220"/>
      <c r="HK14" s="220"/>
      <c r="HL14" s="220"/>
      <c r="HM14" s="220"/>
      <c r="HN14" s="220"/>
      <c r="HO14" s="220"/>
      <c r="HP14" s="220"/>
      <c r="HQ14" s="220"/>
      <c r="HR14" s="220"/>
      <c r="HS14" s="220"/>
      <c r="HT14" s="220"/>
      <c r="HU14" s="220"/>
      <c r="HV14" s="220"/>
      <c r="HW14" s="220"/>
      <c r="HX14" s="220"/>
      <c r="HY14" s="220"/>
      <c r="HZ14" s="220"/>
      <c r="IA14" s="218">
        <f>SUM(GG14:HZ14)</f>
        <v>0</v>
      </c>
      <c r="IB14" s="218">
        <f>+IA14+GF14</f>
        <v>345543.06</v>
      </c>
      <c r="IC14" s="220"/>
      <c r="ID14" s="220"/>
      <c r="IE14" s="220"/>
      <c r="IF14" s="220"/>
      <c r="IG14" s="220"/>
      <c r="IH14" s="220"/>
      <c r="II14" s="220"/>
      <c r="IJ14" s="220"/>
      <c r="IK14" s="220"/>
      <c r="IL14" s="220"/>
      <c r="IM14" s="220"/>
      <c r="IN14" s="220"/>
      <c r="IO14" s="220"/>
      <c r="IP14" s="220"/>
      <c r="IQ14" s="220"/>
      <c r="IR14" s="220"/>
      <c r="IS14" s="220"/>
      <c r="IT14" s="220"/>
      <c r="IU14" s="220"/>
      <c r="IV14" s="220"/>
      <c r="IW14" s="220"/>
      <c r="IX14" s="220"/>
      <c r="IY14" s="220"/>
      <c r="IZ14" s="220"/>
      <c r="JA14" s="220"/>
      <c r="JB14" s="220"/>
      <c r="JC14" s="220"/>
      <c r="JD14" s="220"/>
      <c r="JE14" s="220"/>
      <c r="JF14" s="220"/>
      <c r="JG14" s="220"/>
      <c r="JH14" s="220"/>
      <c r="JI14" s="220"/>
      <c r="JJ14" s="220"/>
      <c r="JK14" s="220"/>
      <c r="JL14" s="220"/>
      <c r="JM14" s="220"/>
      <c r="JN14" s="220"/>
      <c r="JO14" s="220"/>
      <c r="JP14" s="220"/>
      <c r="JQ14" s="220"/>
      <c r="JR14" s="220"/>
      <c r="JS14" s="220"/>
      <c r="JT14" s="220"/>
      <c r="JU14" s="220"/>
      <c r="JV14" s="220"/>
      <c r="JW14" s="218"/>
      <c r="JX14" s="218"/>
    </row>
    <row r="15" spans="1:284" x14ac:dyDescent="0.3">
      <c r="A15" s="212">
        <f>ROW()</f>
        <v>15</v>
      </c>
      <c r="B15" s="213" t="s">
        <v>40</v>
      </c>
      <c r="C15" s="218">
        <v>175259903.59</v>
      </c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18">
        <f>SUM(D15:AP15)</f>
        <v>0</v>
      </c>
      <c r="AR15" s="218">
        <f>+AQ15+C15</f>
        <v>175259903.59</v>
      </c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0"/>
      <c r="BZ15" s="220"/>
      <c r="CA15" s="220"/>
      <c r="CB15" s="220"/>
      <c r="CC15" s="220"/>
      <c r="CD15" s="220"/>
      <c r="CE15" s="220"/>
      <c r="CF15" s="220"/>
      <c r="CG15" s="220"/>
      <c r="CH15" s="220"/>
      <c r="CI15" s="220"/>
      <c r="CJ15" s="220"/>
      <c r="CK15" s="220"/>
      <c r="CL15" s="220"/>
      <c r="CM15" s="218">
        <f>SUM(AS15:CL15)</f>
        <v>0</v>
      </c>
      <c r="CN15" s="218">
        <f>+CM15+AR15</f>
        <v>175259903.59</v>
      </c>
      <c r="CO15" s="220"/>
      <c r="CP15" s="220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  <c r="DC15" s="220"/>
      <c r="DD15" s="220"/>
      <c r="DE15" s="220"/>
      <c r="DF15" s="220"/>
      <c r="DG15" s="220"/>
      <c r="DH15" s="220"/>
      <c r="DI15" s="220"/>
      <c r="DJ15" s="220"/>
      <c r="DK15" s="220"/>
      <c r="DL15" s="220"/>
      <c r="DM15" s="220"/>
      <c r="DN15" s="220"/>
      <c r="DO15" s="220"/>
      <c r="DP15" s="220"/>
      <c r="DQ15" s="220"/>
      <c r="DR15" s="220"/>
      <c r="DS15" s="220"/>
      <c r="DT15" s="220"/>
      <c r="DU15" s="220"/>
      <c r="DV15" s="220"/>
      <c r="DW15" s="220"/>
      <c r="DX15" s="220"/>
      <c r="DY15" s="220"/>
      <c r="DZ15" s="220"/>
      <c r="EA15" s="220"/>
      <c r="EB15" s="220"/>
      <c r="EC15" s="220"/>
      <c r="ED15" s="220"/>
      <c r="EE15" s="220"/>
      <c r="EF15" s="220"/>
      <c r="EG15" s="220"/>
      <c r="EH15" s="220"/>
      <c r="EI15" s="218">
        <f>SUM(CO15:EH15)</f>
        <v>0</v>
      </c>
      <c r="EJ15" s="218">
        <f>+EI15+CN15</f>
        <v>175259903.59</v>
      </c>
      <c r="EK15" s="220"/>
      <c r="EL15" s="220"/>
      <c r="EM15" s="220"/>
      <c r="EN15" s="220"/>
      <c r="EO15" s="220"/>
      <c r="EP15" s="220"/>
      <c r="EQ15" s="220"/>
      <c r="ER15" s="220"/>
      <c r="ES15" s="220"/>
      <c r="ET15" s="220"/>
      <c r="EU15" s="220"/>
      <c r="EV15" s="220"/>
      <c r="EW15" s="220"/>
      <c r="EX15" s="220"/>
      <c r="EY15" s="220"/>
      <c r="EZ15" s="220"/>
      <c r="FA15" s="220"/>
      <c r="FB15" s="220"/>
      <c r="FC15" s="220"/>
      <c r="FD15" s="220"/>
      <c r="FE15" s="220"/>
      <c r="FF15" s="220"/>
      <c r="FG15" s="220"/>
      <c r="FH15" s="220"/>
      <c r="FI15" s="220"/>
      <c r="FJ15" s="220"/>
      <c r="FK15" s="220"/>
      <c r="FL15" s="220"/>
      <c r="FM15" s="220"/>
      <c r="FN15" s="220"/>
      <c r="FO15" s="220"/>
      <c r="FP15" s="220"/>
      <c r="FQ15" s="220"/>
      <c r="FR15" s="220"/>
      <c r="FS15" s="220">
        <v>-46724701.670000017</v>
      </c>
      <c r="FT15" s="220"/>
      <c r="FU15" s="220"/>
      <c r="FV15" s="220"/>
      <c r="FW15" s="220"/>
      <c r="FX15" s="220"/>
      <c r="FY15" s="220"/>
      <c r="FZ15" s="220"/>
      <c r="GA15" s="220"/>
      <c r="GB15" s="220"/>
      <c r="GC15" s="220"/>
      <c r="GD15" s="220"/>
      <c r="GE15" s="218">
        <f>SUM(EK15:GD15)</f>
        <v>-46724701.670000017</v>
      </c>
      <c r="GF15" s="218">
        <f>+GE15+EJ15</f>
        <v>128535201.91999999</v>
      </c>
      <c r="GG15" s="220"/>
      <c r="GH15" s="220"/>
      <c r="GI15" s="220"/>
      <c r="GJ15" s="220"/>
      <c r="GK15" s="220"/>
      <c r="GL15" s="220"/>
      <c r="GM15" s="220"/>
      <c r="GN15" s="220"/>
      <c r="GO15" s="220"/>
      <c r="GP15" s="220"/>
      <c r="GQ15" s="220"/>
      <c r="GR15" s="220"/>
      <c r="GS15" s="220"/>
      <c r="GT15" s="220"/>
      <c r="GU15" s="220"/>
      <c r="GV15" s="220"/>
      <c r="GW15" s="220"/>
      <c r="GX15" s="220"/>
      <c r="GY15" s="220"/>
      <c r="GZ15" s="220"/>
      <c r="HA15" s="220"/>
      <c r="HB15" s="220"/>
      <c r="HC15" s="220"/>
      <c r="HD15" s="220"/>
      <c r="HE15" s="220"/>
      <c r="HF15" s="220"/>
      <c r="HG15" s="220"/>
      <c r="HH15" s="220"/>
      <c r="HI15" s="220"/>
      <c r="HJ15" s="220"/>
      <c r="HK15" s="220"/>
      <c r="HL15" s="220"/>
      <c r="HM15" s="220"/>
      <c r="HN15" s="220"/>
      <c r="HO15" s="220">
        <v>7133168.3280000091</v>
      </c>
      <c r="HP15" s="220"/>
      <c r="HQ15" s="220"/>
      <c r="HR15" s="220"/>
      <c r="HS15" s="220"/>
      <c r="HT15" s="220"/>
      <c r="HU15" s="220"/>
      <c r="HV15" s="220"/>
      <c r="HW15" s="220"/>
      <c r="HX15" s="220"/>
      <c r="HY15" s="220"/>
      <c r="HZ15" s="220"/>
      <c r="IA15" s="218">
        <f>SUM(GG15:HZ15)</f>
        <v>7133168.3280000091</v>
      </c>
      <c r="IB15" s="218">
        <f>+IA15+GF15</f>
        <v>135668370.248</v>
      </c>
      <c r="IC15" s="220"/>
      <c r="ID15" s="220"/>
      <c r="IE15" s="220"/>
      <c r="IF15" s="220"/>
      <c r="IG15" s="220"/>
      <c r="IH15" s="220"/>
      <c r="II15" s="220"/>
      <c r="IJ15" s="220"/>
      <c r="IK15" s="220"/>
      <c r="IL15" s="220"/>
      <c r="IM15" s="220"/>
      <c r="IN15" s="220"/>
      <c r="IO15" s="220"/>
      <c r="IP15" s="220"/>
      <c r="IQ15" s="220"/>
      <c r="IR15" s="220"/>
      <c r="IS15" s="220"/>
      <c r="IT15" s="220"/>
      <c r="IU15" s="220"/>
      <c r="IV15" s="220"/>
      <c r="IW15" s="220"/>
      <c r="IX15" s="220"/>
      <c r="IY15" s="220"/>
      <c r="IZ15" s="220"/>
      <c r="JA15" s="220"/>
      <c r="JB15" s="220"/>
      <c r="JC15" s="220"/>
      <c r="JD15" s="220"/>
      <c r="JE15" s="220"/>
      <c r="JF15" s="220"/>
      <c r="JG15" s="220"/>
      <c r="JH15" s="220"/>
      <c r="JI15" s="220"/>
      <c r="JJ15" s="220"/>
      <c r="JK15" s="220">
        <v>0</v>
      </c>
      <c r="JL15" s="220"/>
      <c r="JM15" s="220"/>
      <c r="JN15" s="220"/>
      <c r="JO15" s="220"/>
      <c r="JP15" s="220"/>
      <c r="JQ15" s="220"/>
      <c r="JR15" s="220"/>
      <c r="JS15" s="220"/>
      <c r="JT15" s="220"/>
      <c r="JU15" s="220"/>
      <c r="JV15" s="220"/>
      <c r="JW15" s="218"/>
      <c r="JX15" s="218"/>
    </row>
    <row r="16" spans="1:284" ht="13.5" x14ac:dyDescent="0.35">
      <c r="A16" s="212">
        <f>ROW()</f>
        <v>16</v>
      </c>
      <c r="B16" s="213" t="s">
        <v>41</v>
      </c>
      <c r="C16" s="218">
        <v>98941870.86999999</v>
      </c>
      <c r="D16" s="220">
        <v>-24355616.922251314</v>
      </c>
      <c r="E16" s="220">
        <v>18000928.779999997</v>
      </c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18">
        <f>SUM(D16:AP16)</f>
        <v>-6354688.1422513165</v>
      </c>
      <c r="AR16" s="218">
        <f>+AQ16+C16</f>
        <v>92587182.727748677</v>
      </c>
      <c r="AS16" s="220">
        <v>-11404908.870000001</v>
      </c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>
        <v>-6268196.7300000004</v>
      </c>
      <c r="BQ16" s="220"/>
      <c r="BR16" s="220"/>
      <c r="BS16" s="220"/>
      <c r="BT16" s="220"/>
      <c r="BU16" s="220"/>
      <c r="BV16" s="220"/>
      <c r="BW16" s="220"/>
      <c r="BX16" s="220"/>
      <c r="BY16" s="220"/>
      <c r="BZ16" s="220"/>
      <c r="CA16" s="220"/>
      <c r="CB16" s="220"/>
      <c r="CC16" s="220"/>
      <c r="CD16" s="220"/>
      <c r="CE16" s="220"/>
      <c r="CF16" s="220"/>
      <c r="CG16" s="220"/>
      <c r="CH16" s="220">
        <v>-58170.11</v>
      </c>
      <c r="CI16" s="220"/>
      <c r="CJ16" s="220"/>
      <c r="CK16" s="220"/>
      <c r="CL16" s="220"/>
      <c r="CM16" s="218">
        <f>SUM(AS16:CL16)</f>
        <v>-17731275.710000001</v>
      </c>
      <c r="CN16" s="218">
        <f>+CM16+AR16</f>
        <v>74855907.017748684</v>
      </c>
      <c r="CO16" s="220">
        <v>655535</v>
      </c>
      <c r="CP16" s="220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  <c r="DA16" s="220"/>
      <c r="DB16" s="220"/>
      <c r="DC16" s="220"/>
      <c r="DD16" s="220"/>
      <c r="DE16" s="220"/>
      <c r="DF16" s="220"/>
      <c r="DG16" s="220"/>
      <c r="DH16" s="220"/>
      <c r="DI16" s="220"/>
      <c r="DJ16" s="220"/>
      <c r="DK16" s="220"/>
      <c r="DL16" s="220"/>
      <c r="DM16" s="220"/>
      <c r="DN16" s="220"/>
      <c r="DO16" s="220"/>
      <c r="DP16" s="220"/>
      <c r="DQ16" s="220"/>
      <c r="DR16" s="220"/>
      <c r="DS16" s="220"/>
      <c r="DT16" s="220"/>
      <c r="DU16" s="220"/>
      <c r="DV16" s="220"/>
      <c r="DW16" s="220"/>
      <c r="DX16" s="220"/>
      <c r="DY16" s="220"/>
      <c r="DZ16" s="220"/>
      <c r="EA16" s="220"/>
      <c r="EB16" s="220"/>
      <c r="EC16" s="220"/>
      <c r="ED16" s="220"/>
      <c r="EE16" s="220"/>
      <c r="EF16" s="220"/>
      <c r="EG16" s="220"/>
      <c r="EH16" s="220"/>
      <c r="EI16" s="218">
        <f>SUM(CO16:EH16)</f>
        <v>655535</v>
      </c>
      <c r="EJ16" s="218">
        <f>+EI16+CN16</f>
        <v>75511442.017748684</v>
      </c>
      <c r="EK16" s="220">
        <v>3818698.993774578</v>
      </c>
      <c r="EL16" s="220"/>
      <c r="EM16" s="220"/>
      <c r="EN16" s="220"/>
      <c r="EO16" s="220"/>
      <c r="EP16" s="220"/>
      <c r="EQ16" s="220"/>
      <c r="ER16" s="220"/>
      <c r="ES16" s="220"/>
      <c r="ET16" s="220"/>
      <c r="EU16" s="220"/>
      <c r="EV16" s="220"/>
      <c r="EW16" s="220"/>
      <c r="EX16" s="220"/>
      <c r="EY16" s="220"/>
      <c r="EZ16" s="220"/>
      <c r="FA16" s="220"/>
      <c r="FB16" s="220"/>
      <c r="FC16" s="220"/>
      <c r="FD16" s="220"/>
      <c r="FE16" s="220"/>
      <c r="FF16" s="220"/>
      <c r="FG16" s="220"/>
      <c r="FH16" s="219">
        <v>-8791003.3534300849</v>
      </c>
      <c r="FI16" s="220"/>
      <c r="FJ16" s="220"/>
      <c r="FK16" s="220"/>
      <c r="FL16" s="220"/>
      <c r="FM16" s="220"/>
      <c r="FN16" s="220"/>
      <c r="FO16" s="220"/>
      <c r="FP16" s="220"/>
      <c r="FQ16" s="220"/>
      <c r="FR16" s="220"/>
      <c r="FS16" s="220">
        <v>22913419.171165917</v>
      </c>
      <c r="FT16" s="220"/>
      <c r="FU16" s="220"/>
      <c r="FV16" s="220"/>
      <c r="FW16" s="220"/>
      <c r="FX16" s="220"/>
      <c r="FY16" s="220"/>
      <c r="FZ16" s="220"/>
      <c r="GA16" s="220"/>
      <c r="GB16" s="220"/>
      <c r="GC16" s="220"/>
      <c r="GD16" s="220"/>
      <c r="GE16" s="218">
        <f>SUM(EK16:GD16)</f>
        <v>17941114.81151041</v>
      </c>
      <c r="GF16" s="218">
        <f>+GE16+EJ16</f>
        <v>93452556.829259098</v>
      </c>
      <c r="GG16" s="220">
        <v>1829931.7402674481</v>
      </c>
      <c r="GH16" s="220"/>
      <c r="GI16" s="220"/>
      <c r="GJ16" s="220"/>
      <c r="GK16" s="220"/>
      <c r="GL16" s="220"/>
      <c r="GM16" s="220"/>
      <c r="GN16" s="220"/>
      <c r="GO16" s="220"/>
      <c r="GP16" s="220"/>
      <c r="GQ16" s="220"/>
      <c r="GR16" s="220"/>
      <c r="GS16" s="220"/>
      <c r="GT16" s="220"/>
      <c r="GU16" s="220"/>
      <c r="GV16" s="220"/>
      <c r="GW16" s="220"/>
      <c r="GX16" s="220"/>
      <c r="GY16" s="220"/>
      <c r="GZ16" s="220"/>
      <c r="HA16" s="220"/>
      <c r="HB16" s="220"/>
      <c r="HC16" s="220"/>
      <c r="HD16" s="219">
        <v>-2318915.7343373997</v>
      </c>
      <c r="HE16" s="220"/>
      <c r="HF16" s="220"/>
      <c r="HG16" s="220"/>
      <c r="HH16" s="220"/>
      <c r="HI16" s="220"/>
      <c r="HJ16" s="220"/>
      <c r="HK16" s="220"/>
      <c r="HL16" s="220"/>
      <c r="HM16" s="220"/>
      <c r="HN16" s="220"/>
      <c r="HO16" s="220">
        <v>-13697511.82141586</v>
      </c>
      <c r="HP16" s="220"/>
      <c r="HQ16" s="220"/>
      <c r="HR16" s="220"/>
      <c r="HS16" s="220"/>
      <c r="HT16" s="220"/>
      <c r="HU16" s="220"/>
      <c r="HV16" s="220"/>
      <c r="HW16" s="220"/>
      <c r="HX16" s="220"/>
      <c r="HY16" s="220"/>
      <c r="HZ16" s="220"/>
      <c r="IA16" s="218">
        <f>SUM(GG16:HZ16)</f>
        <v>-14186495.815485813</v>
      </c>
      <c r="IB16" s="218">
        <f>+IA16+GF16</f>
        <v>79266061.013773292</v>
      </c>
      <c r="IC16" s="220">
        <v>0</v>
      </c>
      <c r="ID16" s="220"/>
      <c r="IE16" s="220"/>
      <c r="IF16" s="220"/>
      <c r="IG16" s="220"/>
      <c r="IH16" s="220"/>
      <c r="II16" s="220"/>
      <c r="IJ16" s="220"/>
      <c r="IK16" s="220"/>
      <c r="IL16" s="220"/>
      <c r="IM16" s="220"/>
      <c r="IN16" s="220"/>
      <c r="IO16" s="220"/>
      <c r="IP16" s="220"/>
      <c r="IQ16" s="220"/>
      <c r="IR16" s="220"/>
      <c r="IS16" s="220"/>
      <c r="IT16" s="220"/>
      <c r="IU16" s="220"/>
      <c r="IV16" s="220"/>
      <c r="IW16" s="220"/>
      <c r="IX16" s="220"/>
      <c r="IY16" s="220"/>
      <c r="IZ16" s="220">
        <v>0</v>
      </c>
      <c r="JA16" s="220"/>
      <c r="JB16" s="220"/>
      <c r="JC16" s="220"/>
      <c r="JD16" s="220"/>
      <c r="JE16" s="220"/>
      <c r="JF16" s="220"/>
      <c r="JG16" s="220"/>
      <c r="JH16" s="220"/>
      <c r="JI16" s="220"/>
      <c r="JJ16" s="220"/>
      <c r="JK16" s="220">
        <v>0</v>
      </c>
      <c r="JL16" s="220"/>
      <c r="JM16" s="220"/>
      <c r="JN16" s="220"/>
      <c r="JO16" s="220"/>
      <c r="JP16" s="220"/>
      <c r="JQ16" s="220"/>
      <c r="JR16" s="220"/>
      <c r="JS16" s="220"/>
      <c r="JT16" s="220"/>
      <c r="JU16" s="220"/>
      <c r="JV16" s="220"/>
      <c r="JW16" s="218"/>
      <c r="JX16" s="218"/>
    </row>
    <row r="17" spans="1:284" x14ac:dyDescent="0.3">
      <c r="A17" s="212">
        <f>ROW()</f>
        <v>17</v>
      </c>
      <c r="B17" s="213" t="s">
        <v>42</v>
      </c>
      <c r="C17" s="221">
        <f t="shared" ref="C17:AD17" si="7">SUM(C13:C16)</f>
        <v>2520189029.8000002</v>
      </c>
      <c r="D17" s="222">
        <f t="shared" si="7"/>
        <v>63635466.827810332</v>
      </c>
      <c r="E17" s="222">
        <f t="shared" si="7"/>
        <v>-206182719.46442834</v>
      </c>
      <c r="F17" s="222">
        <f t="shared" si="7"/>
        <v>1102955</v>
      </c>
      <c r="G17" s="222">
        <f t="shared" si="7"/>
        <v>0</v>
      </c>
      <c r="H17" s="222">
        <f t="shared" si="7"/>
        <v>0</v>
      </c>
      <c r="I17" s="222">
        <f t="shared" si="7"/>
        <v>0</v>
      </c>
      <c r="J17" s="222">
        <f t="shared" si="7"/>
        <v>0</v>
      </c>
      <c r="K17" s="222">
        <f t="shared" si="7"/>
        <v>0</v>
      </c>
      <c r="L17" s="222">
        <f t="shared" si="7"/>
        <v>0</v>
      </c>
      <c r="M17" s="222">
        <f t="shared" si="7"/>
        <v>0</v>
      </c>
      <c r="N17" s="222">
        <f t="shared" si="7"/>
        <v>0</v>
      </c>
      <c r="O17" s="222">
        <f t="shared" si="7"/>
        <v>0</v>
      </c>
      <c r="P17" s="222">
        <f t="shared" si="7"/>
        <v>0</v>
      </c>
      <c r="Q17" s="222">
        <f t="shared" si="7"/>
        <v>0</v>
      </c>
      <c r="R17" s="222">
        <f t="shared" si="7"/>
        <v>0</v>
      </c>
      <c r="S17" s="222">
        <f t="shared" si="7"/>
        <v>0</v>
      </c>
      <c r="T17" s="222">
        <f t="shared" si="7"/>
        <v>0</v>
      </c>
      <c r="U17" s="222">
        <f t="shared" si="7"/>
        <v>0</v>
      </c>
      <c r="V17" s="222">
        <f t="shared" si="7"/>
        <v>0</v>
      </c>
      <c r="W17" s="222">
        <f t="shared" si="7"/>
        <v>0</v>
      </c>
      <c r="X17" s="222">
        <f>SUM(X13:X16)</f>
        <v>0</v>
      </c>
      <c r="Y17" s="222">
        <f t="shared" si="7"/>
        <v>0</v>
      </c>
      <c r="Z17" s="222">
        <f t="shared" si="7"/>
        <v>0</v>
      </c>
      <c r="AA17" s="222">
        <f t="shared" si="7"/>
        <v>0</v>
      </c>
      <c r="AB17" s="222">
        <f t="shared" si="7"/>
        <v>0</v>
      </c>
      <c r="AC17" s="222">
        <f t="shared" si="7"/>
        <v>0</v>
      </c>
      <c r="AD17" s="222">
        <f t="shared" si="7"/>
        <v>0</v>
      </c>
      <c r="AE17" s="222">
        <f t="shared" ref="AE17:CL17" si="8">SUM(AE13:AE16)</f>
        <v>0</v>
      </c>
      <c r="AF17" s="222">
        <f t="shared" si="8"/>
        <v>0</v>
      </c>
      <c r="AG17" s="222">
        <f t="shared" si="8"/>
        <v>0</v>
      </c>
      <c r="AH17" s="222">
        <f t="shared" si="8"/>
        <v>0</v>
      </c>
      <c r="AI17" s="222">
        <f t="shared" si="8"/>
        <v>0</v>
      </c>
      <c r="AJ17" s="222">
        <f t="shared" si="8"/>
        <v>0</v>
      </c>
      <c r="AK17" s="222">
        <f t="shared" si="8"/>
        <v>0</v>
      </c>
      <c r="AL17" s="222">
        <f t="shared" si="8"/>
        <v>0</v>
      </c>
      <c r="AM17" s="222">
        <f t="shared" si="8"/>
        <v>0</v>
      </c>
      <c r="AN17" s="222">
        <f t="shared" si="8"/>
        <v>0</v>
      </c>
      <c r="AO17" s="222">
        <f t="shared" si="8"/>
        <v>0</v>
      </c>
      <c r="AP17" s="222">
        <f t="shared" si="8"/>
        <v>0</v>
      </c>
      <c r="AQ17" s="221">
        <f t="shared" si="8"/>
        <v>-141444297.63661802</v>
      </c>
      <c r="AR17" s="221">
        <f t="shared" si="8"/>
        <v>2378744732.1633821</v>
      </c>
      <c r="AS17" s="222">
        <f t="shared" si="8"/>
        <v>-7842508.5899999999</v>
      </c>
      <c r="AT17" s="222">
        <f t="shared" si="8"/>
        <v>0</v>
      </c>
      <c r="AU17" s="222">
        <f t="shared" si="8"/>
        <v>0</v>
      </c>
      <c r="AV17" s="222">
        <f t="shared" si="8"/>
        <v>0</v>
      </c>
      <c r="AW17" s="222">
        <f t="shared" si="8"/>
        <v>0</v>
      </c>
      <c r="AX17" s="222">
        <f t="shared" si="8"/>
        <v>0</v>
      </c>
      <c r="AY17" s="222">
        <f t="shared" si="8"/>
        <v>0</v>
      </c>
      <c r="AZ17" s="222">
        <f t="shared" si="8"/>
        <v>0</v>
      </c>
      <c r="BA17" s="222">
        <f t="shared" si="8"/>
        <v>0</v>
      </c>
      <c r="BB17" s="222">
        <f t="shared" si="8"/>
        <v>0</v>
      </c>
      <c r="BC17" s="222">
        <f t="shared" si="8"/>
        <v>0</v>
      </c>
      <c r="BD17" s="222">
        <f t="shared" si="8"/>
        <v>0</v>
      </c>
      <c r="BE17" s="222">
        <f t="shared" si="8"/>
        <v>0</v>
      </c>
      <c r="BF17" s="222">
        <f t="shared" si="8"/>
        <v>0</v>
      </c>
      <c r="BG17" s="222">
        <f t="shared" si="8"/>
        <v>0</v>
      </c>
      <c r="BH17" s="222">
        <f t="shared" si="8"/>
        <v>0</v>
      </c>
      <c r="BI17" s="222">
        <f t="shared" si="8"/>
        <v>0</v>
      </c>
      <c r="BJ17" s="222">
        <f t="shared" si="8"/>
        <v>0</v>
      </c>
      <c r="BK17" s="222">
        <f t="shared" si="8"/>
        <v>0</v>
      </c>
      <c r="BL17" s="222">
        <f t="shared" si="8"/>
        <v>0</v>
      </c>
      <c r="BM17" s="222">
        <f t="shared" si="8"/>
        <v>0</v>
      </c>
      <c r="BN17" s="222">
        <f t="shared" si="8"/>
        <v>0</v>
      </c>
      <c r="BO17" s="222">
        <f t="shared" si="8"/>
        <v>0</v>
      </c>
      <c r="BP17" s="222">
        <f t="shared" si="8"/>
        <v>-6268196.7300000004</v>
      </c>
      <c r="BQ17" s="222">
        <f t="shared" si="8"/>
        <v>0</v>
      </c>
      <c r="BR17" s="222">
        <f t="shared" si="8"/>
        <v>0</v>
      </c>
      <c r="BS17" s="222">
        <f t="shared" si="8"/>
        <v>0</v>
      </c>
      <c r="BT17" s="222">
        <f t="shared" si="8"/>
        <v>0</v>
      </c>
      <c r="BU17" s="222">
        <f t="shared" si="8"/>
        <v>0</v>
      </c>
      <c r="BV17" s="222">
        <f t="shared" si="8"/>
        <v>0</v>
      </c>
      <c r="BW17" s="222">
        <f t="shared" si="8"/>
        <v>0</v>
      </c>
      <c r="BX17" s="222">
        <f t="shared" si="8"/>
        <v>0</v>
      </c>
      <c r="BY17" s="222">
        <f t="shared" si="8"/>
        <v>0</v>
      </c>
      <c r="BZ17" s="222">
        <f t="shared" si="8"/>
        <v>0</v>
      </c>
      <c r="CA17" s="222">
        <f t="shared" si="8"/>
        <v>0</v>
      </c>
      <c r="CB17" s="222">
        <f t="shared" si="8"/>
        <v>0</v>
      </c>
      <c r="CC17" s="222">
        <f t="shared" si="8"/>
        <v>0</v>
      </c>
      <c r="CD17" s="222">
        <f t="shared" si="8"/>
        <v>0</v>
      </c>
      <c r="CE17" s="222">
        <f t="shared" si="8"/>
        <v>0</v>
      </c>
      <c r="CF17" s="222">
        <f t="shared" si="8"/>
        <v>0</v>
      </c>
      <c r="CG17" s="222">
        <f t="shared" si="8"/>
        <v>0</v>
      </c>
      <c r="CH17" s="222">
        <f t="shared" si="8"/>
        <v>-58170.11</v>
      </c>
      <c r="CI17" s="222">
        <f t="shared" si="8"/>
        <v>0</v>
      </c>
      <c r="CJ17" s="222">
        <f t="shared" si="8"/>
        <v>0</v>
      </c>
      <c r="CK17" s="222">
        <f t="shared" si="8"/>
        <v>0</v>
      </c>
      <c r="CL17" s="222">
        <f t="shared" si="8"/>
        <v>0</v>
      </c>
      <c r="CM17" s="221">
        <f>SUM(CM13:CM16)</f>
        <v>-14168875.43</v>
      </c>
      <c r="CN17" s="221">
        <f>SUM(CN13:CN16)</f>
        <v>2364575856.7333822</v>
      </c>
      <c r="CO17" s="222">
        <f t="shared" ref="CO17:EZ17" si="9">SUM(CO13:CO16)</f>
        <v>-47178052.875244617</v>
      </c>
      <c r="CP17" s="222">
        <f t="shared" si="9"/>
        <v>0</v>
      </c>
      <c r="CQ17" s="222">
        <f t="shared" si="9"/>
        <v>0</v>
      </c>
      <c r="CR17" s="222">
        <f t="shared" si="9"/>
        <v>0</v>
      </c>
      <c r="CS17" s="222">
        <f t="shared" si="9"/>
        <v>0</v>
      </c>
      <c r="CT17" s="222">
        <f t="shared" si="9"/>
        <v>0</v>
      </c>
      <c r="CU17" s="222">
        <f t="shared" si="9"/>
        <v>0</v>
      </c>
      <c r="CV17" s="222">
        <f t="shared" si="9"/>
        <v>0</v>
      </c>
      <c r="CW17" s="222">
        <f t="shared" si="9"/>
        <v>0</v>
      </c>
      <c r="CX17" s="222">
        <f t="shared" si="9"/>
        <v>0</v>
      </c>
      <c r="CY17" s="222">
        <f t="shared" si="9"/>
        <v>0</v>
      </c>
      <c r="CZ17" s="222">
        <f t="shared" si="9"/>
        <v>0</v>
      </c>
      <c r="DA17" s="222">
        <f t="shared" si="9"/>
        <v>0</v>
      </c>
      <c r="DB17" s="222">
        <f t="shared" si="9"/>
        <v>0</v>
      </c>
      <c r="DC17" s="222">
        <f t="shared" si="9"/>
        <v>0</v>
      </c>
      <c r="DD17" s="222">
        <f t="shared" si="9"/>
        <v>0</v>
      </c>
      <c r="DE17" s="222">
        <f t="shared" si="9"/>
        <v>0</v>
      </c>
      <c r="DF17" s="222">
        <f t="shared" si="9"/>
        <v>0</v>
      </c>
      <c r="DG17" s="222">
        <f t="shared" si="9"/>
        <v>0</v>
      </c>
      <c r="DH17" s="222">
        <f t="shared" si="9"/>
        <v>0</v>
      </c>
      <c r="DI17" s="222">
        <f t="shared" si="9"/>
        <v>0</v>
      </c>
      <c r="DJ17" s="222">
        <f t="shared" si="9"/>
        <v>0</v>
      </c>
      <c r="DK17" s="222">
        <f t="shared" si="9"/>
        <v>0</v>
      </c>
      <c r="DL17" s="222">
        <f t="shared" si="9"/>
        <v>0</v>
      </c>
      <c r="DM17" s="222">
        <f t="shared" si="9"/>
        <v>0</v>
      </c>
      <c r="DN17" s="222">
        <f t="shared" si="9"/>
        <v>0</v>
      </c>
      <c r="DO17" s="222">
        <f t="shared" si="9"/>
        <v>0</v>
      </c>
      <c r="DP17" s="222">
        <f t="shared" si="9"/>
        <v>0</v>
      </c>
      <c r="DQ17" s="222">
        <f t="shared" si="9"/>
        <v>0</v>
      </c>
      <c r="DR17" s="222">
        <f t="shared" si="9"/>
        <v>0</v>
      </c>
      <c r="DS17" s="222">
        <f t="shared" si="9"/>
        <v>0</v>
      </c>
      <c r="DT17" s="222">
        <f t="shared" si="9"/>
        <v>0</v>
      </c>
      <c r="DU17" s="222">
        <f t="shared" si="9"/>
        <v>0</v>
      </c>
      <c r="DV17" s="222">
        <f t="shared" si="9"/>
        <v>0</v>
      </c>
      <c r="DW17" s="222">
        <f t="shared" si="9"/>
        <v>0</v>
      </c>
      <c r="DX17" s="222">
        <f t="shared" si="9"/>
        <v>0</v>
      </c>
      <c r="DY17" s="222">
        <f t="shared" si="9"/>
        <v>0</v>
      </c>
      <c r="DZ17" s="222">
        <f t="shared" si="9"/>
        <v>0</v>
      </c>
      <c r="EA17" s="222">
        <f t="shared" si="9"/>
        <v>0</v>
      </c>
      <c r="EB17" s="222">
        <f t="shared" si="9"/>
        <v>0</v>
      </c>
      <c r="EC17" s="222">
        <f t="shared" si="9"/>
        <v>0</v>
      </c>
      <c r="ED17" s="222">
        <f t="shared" si="9"/>
        <v>0</v>
      </c>
      <c r="EE17" s="222">
        <f t="shared" si="9"/>
        <v>0</v>
      </c>
      <c r="EF17" s="222">
        <f t="shared" si="9"/>
        <v>0</v>
      </c>
      <c r="EG17" s="222">
        <f t="shared" si="9"/>
        <v>0</v>
      </c>
      <c r="EH17" s="222">
        <f t="shared" si="9"/>
        <v>0</v>
      </c>
      <c r="EI17" s="221">
        <f t="shared" si="9"/>
        <v>-47178052.875244617</v>
      </c>
      <c r="EJ17" s="221">
        <f t="shared" si="9"/>
        <v>2317397803.8581376</v>
      </c>
      <c r="EK17" s="222">
        <f t="shared" si="9"/>
        <v>27062931.493237182</v>
      </c>
      <c r="EL17" s="222">
        <f t="shared" si="9"/>
        <v>0</v>
      </c>
      <c r="EM17" s="222">
        <f t="shared" si="9"/>
        <v>0</v>
      </c>
      <c r="EN17" s="222">
        <f t="shared" si="9"/>
        <v>0</v>
      </c>
      <c r="EO17" s="222">
        <f t="shared" si="9"/>
        <v>0</v>
      </c>
      <c r="EP17" s="222">
        <f t="shared" si="9"/>
        <v>0</v>
      </c>
      <c r="EQ17" s="222">
        <f t="shared" si="9"/>
        <v>0</v>
      </c>
      <c r="ER17" s="222">
        <f t="shared" si="9"/>
        <v>0</v>
      </c>
      <c r="ES17" s="222">
        <f t="shared" si="9"/>
        <v>0</v>
      </c>
      <c r="ET17" s="222">
        <f t="shared" si="9"/>
        <v>0</v>
      </c>
      <c r="EU17" s="222">
        <f t="shared" si="9"/>
        <v>0</v>
      </c>
      <c r="EV17" s="222">
        <f t="shared" si="9"/>
        <v>0</v>
      </c>
      <c r="EW17" s="222">
        <f t="shared" si="9"/>
        <v>0</v>
      </c>
      <c r="EX17" s="222">
        <f t="shared" si="9"/>
        <v>0</v>
      </c>
      <c r="EY17" s="222">
        <f t="shared" si="9"/>
        <v>0</v>
      </c>
      <c r="EZ17" s="222">
        <f t="shared" si="9"/>
        <v>0</v>
      </c>
      <c r="FA17" s="222">
        <f t="shared" ref="FA17:HL17" si="10">SUM(FA13:FA16)</f>
        <v>0</v>
      </c>
      <c r="FB17" s="222">
        <f t="shared" si="10"/>
        <v>0</v>
      </c>
      <c r="FC17" s="222">
        <f t="shared" si="10"/>
        <v>0</v>
      </c>
      <c r="FD17" s="222">
        <f t="shared" si="10"/>
        <v>0</v>
      </c>
      <c r="FE17" s="222">
        <f t="shared" si="10"/>
        <v>0</v>
      </c>
      <c r="FF17" s="222">
        <f t="shared" si="10"/>
        <v>0</v>
      </c>
      <c r="FG17" s="222">
        <f t="shared" si="10"/>
        <v>0</v>
      </c>
      <c r="FH17" s="222">
        <f t="shared" si="10"/>
        <v>-8791003.3534300849</v>
      </c>
      <c r="FI17" s="222">
        <f t="shared" si="10"/>
        <v>0</v>
      </c>
      <c r="FJ17" s="222">
        <f t="shared" si="10"/>
        <v>0</v>
      </c>
      <c r="FK17" s="222">
        <f t="shared" si="10"/>
        <v>0</v>
      </c>
      <c r="FL17" s="222">
        <f t="shared" si="10"/>
        <v>0</v>
      </c>
      <c r="FM17" s="222">
        <f t="shared" si="10"/>
        <v>0</v>
      </c>
      <c r="FN17" s="222">
        <f t="shared" si="10"/>
        <v>0</v>
      </c>
      <c r="FO17" s="222">
        <f t="shared" si="10"/>
        <v>0</v>
      </c>
      <c r="FP17" s="222">
        <f t="shared" si="10"/>
        <v>0</v>
      </c>
      <c r="FQ17" s="222">
        <f t="shared" si="10"/>
        <v>0</v>
      </c>
      <c r="FR17" s="222">
        <f t="shared" si="10"/>
        <v>0</v>
      </c>
      <c r="FS17" s="222">
        <f t="shared" si="10"/>
        <v>-23811282.4988341</v>
      </c>
      <c r="FT17" s="222">
        <f t="shared" si="10"/>
        <v>0</v>
      </c>
      <c r="FU17" s="222">
        <f t="shared" si="10"/>
        <v>0</v>
      </c>
      <c r="FV17" s="222">
        <f t="shared" si="10"/>
        <v>0</v>
      </c>
      <c r="FW17" s="222">
        <f t="shared" si="10"/>
        <v>0</v>
      </c>
      <c r="FX17" s="222">
        <f t="shared" si="10"/>
        <v>0</v>
      </c>
      <c r="FY17" s="222">
        <f t="shared" si="10"/>
        <v>0</v>
      </c>
      <c r="FZ17" s="222">
        <f t="shared" si="10"/>
        <v>0</v>
      </c>
      <c r="GA17" s="222">
        <f t="shared" si="10"/>
        <v>0</v>
      </c>
      <c r="GB17" s="222">
        <f t="shared" si="10"/>
        <v>0</v>
      </c>
      <c r="GC17" s="222">
        <f t="shared" si="10"/>
        <v>0</v>
      </c>
      <c r="GD17" s="222">
        <f t="shared" si="10"/>
        <v>0</v>
      </c>
      <c r="GE17" s="221">
        <f t="shared" si="10"/>
        <v>-5539354.359027002</v>
      </c>
      <c r="GF17" s="221">
        <f t="shared" si="10"/>
        <v>2311858449.4991102</v>
      </c>
      <c r="GG17" s="222">
        <f t="shared" si="10"/>
        <v>21058431.792799406</v>
      </c>
      <c r="GH17" s="222">
        <f t="shared" si="10"/>
        <v>0</v>
      </c>
      <c r="GI17" s="222">
        <f t="shared" si="10"/>
        <v>0</v>
      </c>
      <c r="GJ17" s="222">
        <f t="shared" si="10"/>
        <v>0</v>
      </c>
      <c r="GK17" s="222">
        <f t="shared" si="10"/>
        <v>0</v>
      </c>
      <c r="GL17" s="222">
        <f t="shared" si="10"/>
        <v>0</v>
      </c>
      <c r="GM17" s="222">
        <f t="shared" si="10"/>
        <v>0</v>
      </c>
      <c r="GN17" s="222">
        <f t="shared" si="10"/>
        <v>0</v>
      </c>
      <c r="GO17" s="222">
        <f t="shared" si="10"/>
        <v>0</v>
      </c>
      <c r="GP17" s="222">
        <f t="shared" si="10"/>
        <v>0</v>
      </c>
      <c r="GQ17" s="222">
        <f t="shared" si="10"/>
        <v>0</v>
      </c>
      <c r="GR17" s="222">
        <f t="shared" si="10"/>
        <v>0</v>
      </c>
      <c r="GS17" s="222">
        <f t="shared" si="10"/>
        <v>0</v>
      </c>
      <c r="GT17" s="222">
        <f t="shared" si="10"/>
        <v>0</v>
      </c>
      <c r="GU17" s="222">
        <f t="shared" si="10"/>
        <v>0</v>
      </c>
      <c r="GV17" s="222">
        <f t="shared" si="10"/>
        <v>0</v>
      </c>
      <c r="GW17" s="222">
        <f t="shared" si="10"/>
        <v>0</v>
      </c>
      <c r="GX17" s="222">
        <f t="shared" si="10"/>
        <v>0</v>
      </c>
      <c r="GY17" s="222">
        <f t="shared" si="10"/>
        <v>0</v>
      </c>
      <c r="GZ17" s="222">
        <f t="shared" si="10"/>
        <v>0</v>
      </c>
      <c r="HA17" s="222">
        <f t="shared" si="10"/>
        <v>0</v>
      </c>
      <c r="HB17" s="222">
        <f t="shared" si="10"/>
        <v>0</v>
      </c>
      <c r="HC17" s="222">
        <f t="shared" si="10"/>
        <v>0</v>
      </c>
      <c r="HD17" s="222">
        <f t="shared" si="10"/>
        <v>-2318915.7343373997</v>
      </c>
      <c r="HE17" s="222">
        <f t="shared" si="10"/>
        <v>0</v>
      </c>
      <c r="HF17" s="222">
        <f t="shared" si="10"/>
        <v>0</v>
      </c>
      <c r="HG17" s="222">
        <f t="shared" si="10"/>
        <v>0</v>
      </c>
      <c r="HH17" s="222">
        <f t="shared" si="10"/>
        <v>0</v>
      </c>
      <c r="HI17" s="222">
        <f t="shared" si="10"/>
        <v>0</v>
      </c>
      <c r="HJ17" s="222">
        <f t="shared" si="10"/>
        <v>0</v>
      </c>
      <c r="HK17" s="222">
        <f t="shared" si="10"/>
        <v>0</v>
      </c>
      <c r="HL17" s="222">
        <f t="shared" si="10"/>
        <v>0</v>
      </c>
      <c r="HM17" s="222">
        <f t="shared" ref="HM17:JV17" si="11">SUM(HM13:HM16)</f>
        <v>0</v>
      </c>
      <c r="HN17" s="222">
        <f t="shared" si="11"/>
        <v>0</v>
      </c>
      <c r="HO17" s="222">
        <f t="shared" si="11"/>
        <v>-6564343.4934158511</v>
      </c>
      <c r="HP17" s="222">
        <f t="shared" si="11"/>
        <v>0</v>
      </c>
      <c r="HQ17" s="222">
        <f t="shared" si="11"/>
        <v>0</v>
      </c>
      <c r="HR17" s="222">
        <f t="shared" si="11"/>
        <v>0</v>
      </c>
      <c r="HS17" s="222">
        <f t="shared" si="11"/>
        <v>0</v>
      </c>
      <c r="HT17" s="222">
        <f t="shared" si="11"/>
        <v>0</v>
      </c>
      <c r="HU17" s="222">
        <f t="shared" si="11"/>
        <v>0</v>
      </c>
      <c r="HV17" s="222">
        <f t="shared" si="11"/>
        <v>0</v>
      </c>
      <c r="HW17" s="222">
        <f t="shared" si="11"/>
        <v>0</v>
      </c>
      <c r="HX17" s="222">
        <f t="shared" si="11"/>
        <v>0</v>
      </c>
      <c r="HY17" s="222">
        <f t="shared" si="11"/>
        <v>0</v>
      </c>
      <c r="HZ17" s="222">
        <f t="shared" si="11"/>
        <v>0</v>
      </c>
      <c r="IA17" s="221">
        <f t="shared" si="11"/>
        <v>12175172.565046154</v>
      </c>
      <c r="IB17" s="221">
        <f t="shared" si="11"/>
        <v>2324033622.0641565</v>
      </c>
      <c r="IC17" s="222">
        <f t="shared" si="11"/>
        <v>0</v>
      </c>
      <c r="ID17" s="222">
        <f t="shared" si="11"/>
        <v>0</v>
      </c>
      <c r="IE17" s="222">
        <f t="shared" si="11"/>
        <v>0</v>
      </c>
      <c r="IF17" s="222">
        <f t="shared" si="11"/>
        <v>0</v>
      </c>
      <c r="IG17" s="222">
        <f t="shared" si="11"/>
        <v>0</v>
      </c>
      <c r="IH17" s="222">
        <f t="shared" si="11"/>
        <v>0</v>
      </c>
      <c r="II17" s="222">
        <f t="shared" si="11"/>
        <v>0</v>
      </c>
      <c r="IJ17" s="222">
        <f t="shared" si="11"/>
        <v>0</v>
      </c>
      <c r="IK17" s="222">
        <f t="shared" si="11"/>
        <v>0</v>
      </c>
      <c r="IL17" s="222">
        <f t="shared" si="11"/>
        <v>0</v>
      </c>
      <c r="IM17" s="222">
        <f t="shared" si="11"/>
        <v>0</v>
      </c>
      <c r="IN17" s="222">
        <f t="shared" si="11"/>
        <v>0</v>
      </c>
      <c r="IO17" s="222">
        <f t="shared" si="11"/>
        <v>0</v>
      </c>
      <c r="IP17" s="222">
        <f t="shared" si="11"/>
        <v>0</v>
      </c>
      <c r="IQ17" s="222">
        <f t="shared" si="11"/>
        <v>0</v>
      </c>
      <c r="IR17" s="222">
        <f t="shared" si="11"/>
        <v>0</v>
      </c>
      <c r="IS17" s="222">
        <f t="shared" si="11"/>
        <v>0</v>
      </c>
      <c r="IT17" s="222">
        <f t="shared" si="11"/>
        <v>0</v>
      </c>
      <c r="IU17" s="222">
        <f t="shared" si="11"/>
        <v>0</v>
      </c>
      <c r="IV17" s="222">
        <f t="shared" si="11"/>
        <v>0</v>
      </c>
      <c r="IW17" s="222">
        <f t="shared" si="11"/>
        <v>0</v>
      </c>
      <c r="IX17" s="222">
        <f t="shared" si="11"/>
        <v>0</v>
      </c>
      <c r="IY17" s="222">
        <f t="shared" si="11"/>
        <v>0</v>
      </c>
      <c r="IZ17" s="222">
        <f t="shared" si="11"/>
        <v>0</v>
      </c>
      <c r="JA17" s="222">
        <f t="shared" si="11"/>
        <v>0</v>
      </c>
      <c r="JB17" s="222">
        <f t="shared" si="11"/>
        <v>0</v>
      </c>
      <c r="JC17" s="222">
        <f t="shared" si="11"/>
        <v>0</v>
      </c>
      <c r="JD17" s="222">
        <f t="shared" si="11"/>
        <v>0</v>
      </c>
      <c r="JE17" s="222">
        <f t="shared" si="11"/>
        <v>0</v>
      </c>
      <c r="JF17" s="222">
        <f t="shared" si="11"/>
        <v>0</v>
      </c>
      <c r="JG17" s="222">
        <f t="shared" si="11"/>
        <v>0</v>
      </c>
      <c r="JH17" s="222">
        <f t="shared" si="11"/>
        <v>0</v>
      </c>
      <c r="JI17" s="222">
        <f t="shared" si="11"/>
        <v>0</v>
      </c>
      <c r="JJ17" s="222">
        <f t="shared" si="11"/>
        <v>0</v>
      </c>
      <c r="JK17" s="222">
        <f t="shared" si="11"/>
        <v>0</v>
      </c>
      <c r="JL17" s="222">
        <f t="shared" si="11"/>
        <v>0</v>
      </c>
      <c r="JM17" s="222">
        <f t="shared" si="11"/>
        <v>0</v>
      </c>
      <c r="JN17" s="222">
        <f t="shared" si="11"/>
        <v>0</v>
      </c>
      <c r="JO17" s="222">
        <f t="shared" si="11"/>
        <v>0</v>
      </c>
      <c r="JP17" s="222">
        <f t="shared" si="11"/>
        <v>0</v>
      </c>
      <c r="JQ17" s="222">
        <f t="shared" si="11"/>
        <v>0</v>
      </c>
      <c r="JR17" s="222">
        <f t="shared" si="11"/>
        <v>0</v>
      </c>
      <c r="JS17" s="222">
        <f t="shared" si="11"/>
        <v>0</v>
      </c>
      <c r="JT17" s="222">
        <f t="shared" si="11"/>
        <v>0</v>
      </c>
      <c r="JU17" s="222">
        <f t="shared" si="11"/>
        <v>0</v>
      </c>
      <c r="JV17" s="222">
        <f t="shared" si="11"/>
        <v>0</v>
      </c>
      <c r="JW17" s="221"/>
      <c r="JX17" s="221"/>
    </row>
    <row r="18" spans="1:284" s="224" customFormat="1" x14ac:dyDescent="0.3">
      <c r="A18" s="212">
        <f>ROW()</f>
        <v>18</v>
      </c>
      <c r="B18" s="223"/>
      <c r="C18" s="218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18"/>
      <c r="AR18" s="218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0"/>
      <c r="BU18" s="220"/>
      <c r="BV18" s="220"/>
      <c r="BW18" s="220"/>
      <c r="BX18" s="220"/>
      <c r="BY18" s="220"/>
      <c r="BZ18" s="220"/>
      <c r="CA18" s="220"/>
      <c r="CB18" s="220"/>
      <c r="CC18" s="220"/>
      <c r="CD18" s="220"/>
      <c r="CE18" s="220"/>
      <c r="CF18" s="220"/>
      <c r="CG18" s="220"/>
      <c r="CH18" s="220"/>
      <c r="CI18" s="220"/>
      <c r="CJ18" s="220"/>
      <c r="CK18" s="220"/>
      <c r="CL18" s="220"/>
      <c r="CM18" s="218"/>
      <c r="CN18" s="218"/>
      <c r="CO18" s="220"/>
      <c r="CP18" s="220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  <c r="DA18" s="220"/>
      <c r="DB18" s="220"/>
      <c r="DC18" s="220"/>
      <c r="DD18" s="220"/>
      <c r="DE18" s="220"/>
      <c r="DF18" s="220"/>
      <c r="DG18" s="220"/>
      <c r="DH18" s="220"/>
      <c r="DI18" s="220"/>
      <c r="DJ18" s="220"/>
      <c r="DK18" s="220"/>
      <c r="DL18" s="220"/>
      <c r="DM18" s="220"/>
      <c r="DN18" s="220"/>
      <c r="DO18" s="220"/>
      <c r="DP18" s="220"/>
      <c r="DQ18" s="220"/>
      <c r="DR18" s="220"/>
      <c r="DS18" s="220"/>
      <c r="DT18" s="220"/>
      <c r="DU18" s="220"/>
      <c r="DV18" s="220"/>
      <c r="DW18" s="220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18"/>
      <c r="EJ18" s="218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  <c r="FR18" s="220"/>
      <c r="FS18" s="220"/>
      <c r="FT18" s="220"/>
      <c r="FU18" s="220"/>
      <c r="FV18" s="220"/>
      <c r="FW18" s="220"/>
      <c r="FX18" s="220"/>
      <c r="FY18" s="220"/>
      <c r="FZ18" s="220"/>
      <c r="GA18" s="220"/>
      <c r="GB18" s="220"/>
      <c r="GC18" s="220"/>
      <c r="GD18" s="220"/>
      <c r="GE18" s="218"/>
      <c r="GF18" s="218"/>
      <c r="GG18" s="220"/>
      <c r="GH18" s="220"/>
      <c r="GI18" s="220"/>
      <c r="GJ18" s="220"/>
      <c r="GK18" s="220"/>
      <c r="GL18" s="220"/>
      <c r="GM18" s="220"/>
      <c r="GN18" s="220"/>
      <c r="GO18" s="220"/>
      <c r="GP18" s="220"/>
      <c r="GQ18" s="220"/>
      <c r="GR18" s="220"/>
      <c r="GS18" s="220"/>
      <c r="GT18" s="220"/>
      <c r="GU18" s="220"/>
      <c r="GV18" s="220"/>
      <c r="GW18" s="220"/>
      <c r="GX18" s="220"/>
      <c r="GY18" s="220"/>
      <c r="GZ18" s="220"/>
      <c r="HA18" s="220"/>
      <c r="HB18" s="220"/>
      <c r="HC18" s="220"/>
      <c r="HD18" s="220"/>
      <c r="HE18" s="220"/>
      <c r="HF18" s="220"/>
      <c r="HG18" s="220"/>
      <c r="HH18" s="220"/>
      <c r="HI18" s="220"/>
      <c r="HJ18" s="220"/>
      <c r="HK18" s="220"/>
      <c r="HL18" s="220"/>
      <c r="HM18" s="220"/>
      <c r="HN18" s="220"/>
      <c r="HO18" s="220"/>
      <c r="HP18" s="220"/>
      <c r="HQ18" s="220"/>
      <c r="HR18" s="220"/>
      <c r="HS18" s="220"/>
      <c r="HT18" s="220"/>
      <c r="HU18" s="220"/>
      <c r="HV18" s="220"/>
      <c r="HW18" s="220"/>
      <c r="HX18" s="220"/>
      <c r="HY18" s="220"/>
      <c r="HZ18" s="220"/>
      <c r="IA18" s="218"/>
      <c r="IB18" s="218"/>
      <c r="IC18" s="220"/>
      <c r="ID18" s="220"/>
      <c r="IE18" s="220"/>
      <c r="IF18" s="220"/>
      <c r="IG18" s="220"/>
      <c r="IH18" s="220"/>
      <c r="II18" s="220"/>
      <c r="IJ18" s="220"/>
      <c r="IK18" s="220"/>
      <c r="IL18" s="220"/>
      <c r="IM18" s="220"/>
      <c r="IN18" s="220"/>
      <c r="IO18" s="220"/>
      <c r="IP18" s="220"/>
      <c r="IQ18" s="220"/>
      <c r="IR18" s="220"/>
      <c r="IS18" s="220"/>
      <c r="IT18" s="220"/>
      <c r="IU18" s="220"/>
      <c r="IV18" s="220"/>
      <c r="IW18" s="220"/>
      <c r="IX18" s="220"/>
      <c r="IY18" s="220"/>
      <c r="IZ18" s="220"/>
      <c r="JA18" s="220"/>
      <c r="JB18" s="220"/>
      <c r="JC18" s="220"/>
      <c r="JD18" s="220"/>
      <c r="JE18" s="220"/>
      <c r="JF18" s="220"/>
      <c r="JG18" s="220"/>
      <c r="JH18" s="220"/>
      <c r="JI18" s="220"/>
      <c r="JJ18" s="220"/>
      <c r="JK18" s="220"/>
      <c r="JL18" s="220"/>
      <c r="JM18" s="220"/>
      <c r="JN18" s="220"/>
      <c r="JO18" s="220"/>
      <c r="JP18" s="220"/>
      <c r="JQ18" s="220"/>
      <c r="JR18" s="220"/>
      <c r="JS18" s="220"/>
      <c r="JT18" s="220"/>
      <c r="JU18" s="220"/>
      <c r="JV18" s="220"/>
      <c r="JW18" s="218"/>
      <c r="JX18" s="218"/>
    </row>
    <row r="19" spans="1:284" x14ac:dyDescent="0.3">
      <c r="A19" s="212">
        <f>ROW()</f>
        <v>19</v>
      </c>
      <c r="B19" s="213" t="s">
        <v>43</v>
      </c>
      <c r="C19" s="214"/>
      <c r="AQ19" s="214"/>
      <c r="AR19" s="214"/>
      <c r="CM19" s="214"/>
      <c r="CN19" s="214"/>
      <c r="EI19" s="214"/>
      <c r="EJ19" s="214"/>
      <c r="GE19" s="214"/>
      <c r="GF19" s="214"/>
      <c r="IA19" s="214"/>
      <c r="IB19" s="214"/>
      <c r="JW19" s="214"/>
      <c r="JX19" s="214"/>
    </row>
    <row r="20" spans="1:284" x14ac:dyDescent="0.3">
      <c r="A20" s="212">
        <f>ROW()</f>
        <v>20</v>
      </c>
      <c r="B20" s="225"/>
      <c r="C20" s="214"/>
      <c r="AQ20" s="214"/>
      <c r="AR20" s="214"/>
      <c r="CM20" s="214"/>
      <c r="CN20" s="214"/>
      <c r="EI20" s="214"/>
      <c r="EJ20" s="214"/>
      <c r="GE20" s="214"/>
      <c r="GF20" s="214"/>
      <c r="IA20" s="214"/>
      <c r="IB20" s="214"/>
      <c r="JW20" s="214"/>
      <c r="JX20" s="214"/>
    </row>
    <row r="21" spans="1:284" x14ac:dyDescent="0.3">
      <c r="A21" s="212">
        <f>ROW()</f>
        <v>21</v>
      </c>
      <c r="B21" s="213" t="s">
        <v>44</v>
      </c>
      <c r="C21" s="214"/>
      <c r="AQ21" s="214"/>
      <c r="AR21" s="214"/>
      <c r="CM21" s="214"/>
      <c r="CN21" s="214"/>
      <c r="EI21" s="214"/>
      <c r="EJ21" s="214"/>
      <c r="GE21" s="214"/>
      <c r="GF21" s="214"/>
      <c r="IA21" s="214"/>
      <c r="IB21" s="214"/>
      <c r="JW21" s="214"/>
      <c r="JX21" s="214"/>
    </row>
    <row r="22" spans="1:284" ht="13.5" x14ac:dyDescent="0.35">
      <c r="A22" s="212">
        <f>ROW()</f>
        <v>22</v>
      </c>
      <c r="B22" s="213" t="s">
        <v>45</v>
      </c>
      <c r="C22" s="226">
        <v>219374443.53999999</v>
      </c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226">
        <f>SUM(D22:AP22)</f>
        <v>0</v>
      </c>
      <c r="AR22" s="226">
        <f>+AQ22+C22</f>
        <v>219374443.53999999</v>
      </c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183"/>
      <c r="BX22" s="183"/>
      <c r="BY22" s="183"/>
      <c r="BZ22" s="183"/>
      <c r="CA22" s="183"/>
      <c r="CB22" s="183"/>
      <c r="CC22" s="183"/>
      <c r="CD22" s="183"/>
      <c r="CE22" s="183"/>
      <c r="CF22" s="183"/>
      <c r="CG22" s="183"/>
      <c r="CH22" s="183"/>
      <c r="CI22" s="183"/>
      <c r="CJ22" s="183"/>
      <c r="CK22" s="183"/>
      <c r="CL22" s="183"/>
      <c r="CM22" s="226">
        <f>SUM(AS22:CL22)</f>
        <v>0</v>
      </c>
      <c r="CN22" s="226">
        <f>+CM22+AR22</f>
        <v>219374443.53999999</v>
      </c>
      <c r="CO22" s="183"/>
      <c r="CP22" s="183"/>
      <c r="CQ22" s="183"/>
      <c r="CR22" s="183"/>
      <c r="CS22" s="183"/>
      <c r="CT22" s="183"/>
      <c r="CU22" s="183"/>
      <c r="CV22" s="183"/>
      <c r="CW22" s="183"/>
      <c r="CX22" s="183"/>
      <c r="CY22" s="183"/>
      <c r="CZ22" s="183"/>
      <c r="DA22" s="183"/>
      <c r="DB22" s="183"/>
      <c r="DC22" s="183"/>
      <c r="DD22" s="183"/>
      <c r="DE22" s="183"/>
      <c r="DF22" s="183"/>
      <c r="DG22" s="183"/>
      <c r="DH22" s="183"/>
      <c r="DI22" s="183"/>
      <c r="DJ22" s="183"/>
      <c r="DK22" s="183"/>
      <c r="DL22" s="183"/>
      <c r="DM22" s="183"/>
      <c r="DN22" s="183"/>
      <c r="DO22" s="183"/>
      <c r="DP22" s="183"/>
      <c r="DQ22" s="183"/>
      <c r="DR22" s="183"/>
      <c r="DS22" s="183"/>
      <c r="DT22" s="183"/>
      <c r="DU22" s="183"/>
      <c r="DV22" s="183"/>
      <c r="DW22" s="183"/>
      <c r="DX22" s="183"/>
      <c r="DY22" s="183"/>
      <c r="DZ22" s="183"/>
      <c r="EA22" s="183"/>
      <c r="EB22" s="183"/>
      <c r="EC22" s="183"/>
      <c r="ED22" s="183"/>
      <c r="EE22" s="183"/>
      <c r="EF22" s="183"/>
      <c r="EG22" s="183"/>
      <c r="EH22" s="183"/>
      <c r="EI22" s="226">
        <f>SUM(CO22:EH22)</f>
        <v>0</v>
      </c>
      <c r="EJ22" s="226">
        <f>+EI22+CN22</f>
        <v>219374443.53999999</v>
      </c>
      <c r="EK22" s="183"/>
      <c r="EL22" s="183"/>
      <c r="EM22" s="183"/>
      <c r="EN22" s="183"/>
      <c r="EO22" s="183"/>
      <c r="EP22" s="183"/>
      <c r="EQ22" s="183"/>
      <c r="ER22" s="183"/>
      <c r="ES22" s="183"/>
      <c r="ET22" s="183"/>
      <c r="EU22" s="183"/>
      <c r="EV22" s="183"/>
      <c r="EW22" s="183"/>
      <c r="EX22" s="183"/>
      <c r="EY22" s="183"/>
      <c r="EZ22" s="183"/>
      <c r="FA22" s="183"/>
      <c r="FB22" s="183"/>
      <c r="FC22" s="183"/>
      <c r="FD22" s="183"/>
      <c r="FE22" s="183"/>
      <c r="FF22" s="183"/>
      <c r="FG22" s="183"/>
      <c r="FH22" s="183"/>
      <c r="FI22" s="183"/>
      <c r="FJ22" s="183"/>
      <c r="FK22" s="183"/>
      <c r="FL22" s="183"/>
      <c r="FM22" s="183"/>
      <c r="FN22" s="183"/>
      <c r="FO22" s="183"/>
      <c r="FP22" s="183"/>
      <c r="FQ22" s="183"/>
      <c r="FR22" s="183"/>
      <c r="FS22" s="227">
        <v>35186184.548211023</v>
      </c>
      <c r="FT22" s="183"/>
      <c r="FU22" s="183"/>
      <c r="FV22" s="183"/>
      <c r="FW22" s="183"/>
      <c r="FX22" s="183"/>
      <c r="FY22" s="183"/>
      <c r="FZ22" s="183"/>
      <c r="GA22" s="183"/>
      <c r="GB22" s="183"/>
      <c r="GC22" s="183"/>
      <c r="GD22" s="183"/>
      <c r="GE22" s="226">
        <f>SUM(EK22:GD22)</f>
        <v>35186184.548211023</v>
      </c>
      <c r="GF22" s="226">
        <f>+GE22+EJ22</f>
        <v>254560628.088211</v>
      </c>
      <c r="GG22" s="183"/>
      <c r="GH22" s="183"/>
      <c r="GI22" s="183"/>
      <c r="GJ22" s="183"/>
      <c r="GK22" s="183"/>
      <c r="GL22" s="183"/>
      <c r="GM22" s="183"/>
      <c r="GN22" s="183"/>
      <c r="GO22" s="183"/>
      <c r="GP22" s="183"/>
      <c r="GQ22" s="183"/>
      <c r="GR22" s="183"/>
      <c r="GS22" s="183"/>
      <c r="GT22" s="183"/>
      <c r="GU22" s="183"/>
      <c r="GV22" s="183"/>
      <c r="GW22" s="183"/>
      <c r="GX22" s="183"/>
      <c r="GY22" s="183"/>
      <c r="GZ22" s="183"/>
      <c r="HA22" s="183"/>
      <c r="HB22" s="183"/>
      <c r="HC22" s="183"/>
      <c r="HD22" s="183"/>
      <c r="HE22" s="183"/>
      <c r="HF22" s="183"/>
      <c r="HG22" s="183"/>
      <c r="HH22" s="183"/>
      <c r="HI22" s="183"/>
      <c r="HJ22" s="183"/>
      <c r="HK22" s="183"/>
      <c r="HL22" s="183"/>
      <c r="HM22" s="183"/>
      <c r="HN22" s="183"/>
      <c r="HO22" s="227">
        <v>-2917288.290621087</v>
      </c>
      <c r="HP22" s="183"/>
      <c r="HQ22" s="183"/>
      <c r="HR22" s="183"/>
      <c r="HS22" s="183"/>
      <c r="HT22" s="183"/>
      <c r="HU22" s="183"/>
      <c r="HV22" s="183"/>
      <c r="HW22" s="183"/>
      <c r="HX22" s="183"/>
      <c r="HY22" s="183"/>
      <c r="HZ22" s="183"/>
      <c r="IA22" s="226">
        <f>SUM(GG22:HZ22)</f>
        <v>-2917288.290621087</v>
      </c>
      <c r="IB22" s="226">
        <f>+IA22+GF22</f>
        <v>251643339.7975899</v>
      </c>
      <c r="IC22" s="183"/>
      <c r="ID22" s="183"/>
      <c r="IE22" s="183"/>
      <c r="IF22" s="183"/>
      <c r="IG22" s="183"/>
      <c r="IH22" s="183"/>
      <c r="II22" s="183"/>
      <c r="IJ22" s="183"/>
      <c r="IK22" s="183"/>
      <c r="IL22" s="183"/>
      <c r="IM22" s="183"/>
      <c r="IN22" s="183"/>
      <c r="IO22" s="183"/>
      <c r="IP22" s="183"/>
      <c r="IQ22" s="183"/>
      <c r="IR22" s="183"/>
      <c r="IS22" s="183"/>
      <c r="IT22" s="183"/>
      <c r="IU22" s="183"/>
      <c r="IV22" s="183"/>
      <c r="IW22" s="183"/>
      <c r="IX22" s="183"/>
      <c r="IY22" s="183"/>
      <c r="IZ22" s="183"/>
      <c r="JA22" s="183"/>
      <c r="JB22" s="183"/>
      <c r="JC22" s="183"/>
      <c r="JD22" s="183"/>
      <c r="JE22" s="183"/>
      <c r="JF22" s="183"/>
      <c r="JG22" s="183"/>
      <c r="JH22" s="183"/>
      <c r="JI22" s="183"/>
      <c r="JJ22" s="183"/>
      <c r="JK22" s="183">
        <v>0</v>
      </c>
      <c r="JL22" s="183"/>
      <c r="JM22" s="183"/>
      <c r="JN22" s="183"/>
      <c r="JO22" s="183"/>
      <c r="JP22" s="183"/>
      <c r="JQ22" s="183"/>
      <c r="JR22" s="183"/>
      <c r="JS22" s="183"/>
      <c r="JT22" s="183"/>
      <c r="JU22" s="183"/>
      <c r="JV22" s="183"/>
      <c r="JW22" s="226"/>
      <c r="JX22" s="226"/>
    </row>
    <row r="23" spans="1:284" x14ac:dyDescent="0.3">
      <c r="A23" s="212">
        <f>ROW()</f>
        <v>23</v>
      </c>
      <c r="B23" s="213" t="s">
        <v>46</v>
      </c>
      <c r="C23" s="218">
        <v>631436038.51999998</v>
      </c>
      <c r="D23" s="220"/>
      <c r="E23" s="220">
        <v>-30327818.969999999</v>
      </c>
      <c r="F23" s="220"/>
      <c r="G23" s="220"/>
      <c r="H23" s="220"/>
      <c r="I23" s="220"/>
      <c r="J23" s="220"/>
      <c r="K23" s="220"/>
      <c r="L23" s="220"/>
      <c r="M23" s="220"/>
      <c r="N23" s="220">
        <v>306051.19046151917</v>
      </c>
      <c r="O23" s="220"/>
      <c r="P23" s="220"/>
      <c r="Q23" s="220"/>
      <c r="R23" s="220"/>
      <c r="S23" s="220"/>
      <c r="T23" s="220"/>
      <c r="U23" s="220">
        <v>153130.542533339</v>
      </c>
      <c r="V23" s="220"/>
      <c r="W23" s="220"/>
      <c r="X23" s="220"/>
      <c r="Y23" s="220"/>
      <c r="Z23" s="220"/>
      <c r="AA23" s="220"/>
      <c r="AB23" s="220"/>
      <c r="AC23" s="220"/>
      <c r="AD23" s="220"/>
      <c r="AE23" s="220">
        <v>10300467.056084067</v>
      </c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18">
        <f>SUM(D23:AP23)</f>
        <v>-19568170.180921074</v>
      </c>
      <c r="AR23" s="218">
        <f>+AQ23+C23</f>
        <v>611867868.3390789</v>
      </c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>
        <v>-108036.24538709794</v>
      </c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20"/>
      <c r="CD23" s="220"/>
      <c r="CE23" s="220"/>
      <c r="CF23" s="220"/>
      <c r="CG23" s="220"/>
      <c r="CH23" s="220"/>
      <c r="CI23" s="220"/>
      <c r="CJ23" s="220"/>
      <c r="CK23" s="220"/>
      <c r="CL23" s="220"/>
      <c r="CM23" s="218">
        <f>SUM(AS23:CL23)</f>
        <v>-108036.24538709794</v>
      </c>
      <c r="CN23" s="218">
        <f>+CM23+AR23</f>
        <v>611759832.09369183</v>
      </c>
      <c r="CO23" s="220"/>
      <c r="CP23" s="220"/>
      <c r="CQ23" s="220"/>
      <c r="CR23" s="220"/>
      <c r="CS23" s="220"/>
      <c r="CT23" s="220"/>
      <c r="CU23" s="220"/>
      <c r="CV23" s="220"/>
      <c r="CW23" s="220"/>
      <c r="CX23" s="220"/>
      <c r="CY23" s="220">
        <v>21468.193445260811</v>
      </c>
      <c r="CZ23" s="220"/>
      <c r="DA23" s="220"/>
      <c r="DB23" s="220"/>
      <c r="DC23" s="220"/>
      <c r="DD23" s="220"/>
      <c r="DE23" s="220"/>
      <c r="DF23" s="220"/>
      <c r="DG23" s="220"/>
      <c r="DH23" s="220"/>
      <c r="DI23" s="220"/>
      <c r="DJ23" s="220"/>
      <c r="DK23" s="220"/>
      <c r="DL23" s="220"/>
      <c r="DM23" s="220"/>
      <c r="DN23" s="220"/>
      <c r="DO23" s="220"/>
      <c r="DP23" s="220"/>
      <c r="DQ23" s="220"/>
      <c r="DR23" s="220"/>
      <c r="DS23" s="220"/>
      <c r="DT23" s="220"/>
      <c r="DU23" s="220"/>
      <c r="DV23" s="220"/>
      <c r="DW23" s="220"/>
      <c r="DX23" s="220"/>
      <c r="DY23" s="220"/>
      <c r="DZ23" s="220"/>
      <c r="EA23" s="220"/>
      <c r="EB23" s="220"/>
      <c r="EC23" s="220"/>
      <c r="ED23" s="220"/>
      <c r="EE23" s="220"/>
      <c r="EF23" s="220"/>
      <c r="EG23" s="220"/>
      <c r="EH23" s="220"/>
      <c r="EI23" s="218">
        <f>SUM(CO23:EH23)</f>
        <v>21468.193445260811</v>
      </c>
      <c r="EJ23" s="218">
        <f>+EI23+CN23</f>
        <v>611781300.28713703</v>
      </c>
      <c r="EK23" s="220"/>
      <c r="EL23" s="220"/>
      <c r="EM23" s="220"/>
      <c r="EN23" s="220"/>
      <c r="EO23" s="220"/>
      <c r="EP23" s="220"/>
      <c r="EQ23" s="220"/>
      <c r="ER23" s="220"/>
      <c r="ES23" s="220"/>
      <c r="ET23" s="220"/>
      <c r="EU23" s="220">
        <v>39584.80536601349</v>
      </c>
      <c r="EV23" s="220"/>
      <c r="EW23" s="220"/>
      <c r="EX23" s="220"/>
      <c r="EY23" s="220"/>
      <c r="EZ23" s="220"/>
      <c r="FA23" s="220"/>
      <c r="FB23" s="220"/>
      <c r="FC23" s="220"/>
      <c r="FD23" s="220"/>
      <c r="FE23" s="220"/>
      <c r="FF23" s="220"/>
      <c r="FG23" s="220"/>
      <c r="FH23" s="220"/>
      <c r="FI23" s="220"/>
      <c r="FJ23" s="220"/>
      <c r="FK23" s="220"/>
      <c r="FL23" s="220"/>
      <c r="FM23" s="220"/>
      <c r="FN23" s="220"/>
      <c r="FO23" s="220"/>
      <c r="FP23" s="220"/>
      <c r="FQ23" s="220"/>
      <c r="FR23" s="220"/>
      <c r="FS23" s="220">
        <v>69841096.84006159</v>
      </c>
      <c r="FT23" s="220"/>
      <c r="FU23" s="220"/>
      <c r="FV23" s="220"/>
      <c r="FW23" s="220"/>
      <c r="FX23" s="220"/>
      <c r="FY23" s="220"/>
      <c r="FZ23" s="220"/>
      <c r="GA23" s="220"/>
      <c r="GB23" s="220"/>
      <c r="GC23" s="220"/>
      <c r="GD23" s="220"/>
      <c r="GE23" s="218">
        <f>SUM(EK23:GD23)</f>
        <v>69880681.6454276</v>
      </c>
      <c r="GF23" s="218">
        <f>+GE23+EJ23</f>
        <v>681661981.93256462</v>
      </c>
      <c r="GG23" s="220"/>
      <c r="GH23" s="220"/>
      <c r="GI23" s="220"/>
      <c r="GJ23" s="220"/>
      <c r="GK23" s="220"/>
      <c r="GL23" s="220"/>
      <c r="GM23" s="220"/>
      <c r="GN23" s="220"/>
      <c r="GO23" s="220"/>
      <c r="GP23" s="220"/>
      <c r="GQ23" s="220">
        <v>92001.293667426624</v>
      </c>
      <c r="GR23" s="220"/>
      <c r="GS23" s="220"/>
      <c r="GT23" s="220"/>
      <c r="GU23" s="220"/>
      <c r="GV23" s="220"/>
      <c r="GW23" s="220"/>
      <c r="GX23" s="220"/>
      <c r="GY23" s="220"/>
      <c r="GZ23" s="220"/>
      <c r="HA23" s="220"/>
      <c r="HB23" s="220"/>
      <c r="HC23" s="220"/>
      <c r="HD23" s="220"/>
      <c r="HE23" s="220"/>
      <c r="HF23" s="220"/>
      <c r="HG23" s="220"/>
      <c r="HH23" s="220"/>
      <c r="HI23" s="220"/>
      <c r="HJ23" s="220"/>
      <c r="HK23" s="220"/>
      <c r="HL23" s="220"/>
      <c r="HM23" s="220"/>
      <c r="HN23" s="220"/>
      <c r="HO23" s="220">
        <v>6643636.3920106702</v>
      </c>
      <c r="HP23" s="220"/>
      <c r="HQ23" s="220"/>
      <c r="HR23" s="220"/>
      <c r="HS23" s="220"/>
      <c r="HT23" s="220"/>
      <c r="HU23" s="220"/>
      <c r="HV23" s="220"/>
      <c r="HW23" s="220"/>
      <c r="HX23" s="220"/>
      <c r="HY23" s="220"/>
      <c r="HZ23" s="220"/>
      <c r="IA23" s="218">
        <f>SUM(GG23:HZ23)</f>
        <v>6735637.6856780965</v>
      </c>
      <c r="IB23" s="218">
        <f>+IA23+GF23</f>
        <v>688397619.61824274</v>
      </c>
      <c r="IC23" s="220"/>
      <c r="ID23" s="220"/>
      <c r="IE23" s="220"/>
      <c r="IF23" s="220"/>
      <c r="IG23" s="220"/>
      <c r="IH23" s="220"/>
      <c r="II23" s="220"/>
      <c r="IJ23" s="220"/>
      <c r="IK23" s="220"/>
      <c r="IL23" s="220"/>
      <c r="IM23" s="220">
        <v>0</v>
      </c>
      <c r="IN23" s="220"/>
      <c r="IO23" s="220"/>
      <c r="IP23" s="220"/>
      <c r="IQ23" s="220"/>
      <c r="IR23" s="220"/>
      <c r="IS23" s="220"/>
      <c r="IT23" s="220"/>
      <c r="IU23" s="220"/>
      <c r="IV23" s="220"/>
      <c r="IW23" s="220"/>
      <c r="IX23" s="220"/>
      <c r="IY23" s="220"/>
      <c r="IZ23" s="220"/>
      <c r="JA23" s="220"/>
      <c r="JB23" s="220"/>
      <c r="JC23" s="220"/>
      <c r="JD23" s="220"/>
      <c r="JE23" s="220"/>
      <c r="JF23" s="220"/>
      <c r="JG23" s="220"/>
      <c r="JH23" s="220"/>
      <c r="JI23" s="220"/>
      <c r="JJ23" s="220"/>
      <c r="JK23" s="220">
        <v>0</v>
      </c>
      <c r="JL23" s="220"/>
      <c r="JM23" s="220"/>
      <c r="JN23" s="220"/>
      <c r="JO23" s="220"/>
      <c r="JP23" s="220"/>
      <c r="JQ23" s="220"/>
      <c r="JR23" s="220"/>
      <c r="JS23" s="220"/>
      <c r="JT23" s="220"/>
      <c r="JU23" s="220"/>
      <c r="JV23" s="220"/>
      <c r="JW23" s="218"/>
      <c r="JX23" s="218"/>
    </row>
    <row r="24" spans="1:284" x14ac:dyDescent="0.3">
      <c r="A24" s="212">
        <f>ROW()</f>
        <v>24</v>
      </c>
      <c r="B24" s="213" t="s">
        <v>47</v>
      </c>
      <c r="C24" s="218">
        <v>123773668.73999999</v>
      </c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18">
        <f>SUM(D24:AP24)</f>
        <v>0</v>
      </c>
      <c r="AR24" s="218">
        <f>+AQ24+C24</f>
        <v>123773668.73999999</v>
      </c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20"/>
      <c r="CD24" s="220"/>
      <c r="CE24" s="220"/>
      <c r="CF24" s="220"/>
      <c r="CG24" s="220"/>
      <c r="CH24" s="220"/>
      <c r="CI24" s="220"/>
      <c r="CJ24" s="220"/>
      <c r="CK24" s="220"/>
      <c r="CL24" s="220"/>
      <c r="CM24" s="218">
        <f>SUM(AS24:CL24)</f>
        <v>0</v>
      </c>
      <c r="CN24" s="218">
        <f>+CM24+AR24</f>
        <v>123773668.73999999</v>
      </c>
      <c r="CO24" s="220"/>
      <c r="CP24" s="220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  <c r="DA24" s="220"/>
      <c r="DB24" s="220"/>
      <c r="DC24" s="220"/>
      <c r="DD24" s="220"/>
      <c r="DE24" s="220"/>
      <c r="DF24" s="220"/>
      <c r="DG24" s="220"/>
      <c r="DH24" s="220"/>
      <c r="DI24" s="220"/>
      <c r="DJ24" s="220"/>
      <c r="DK24" s="220"/>
      <c r="DL24" s="220"/>
      <c r="DM24" s="220"/>
      <c r="DN24" s="220"/>
      <c r="DO24" s="220"/>
      <c r="DP24" s="220"/>
      <c r="DQ24" s="220"/>
      <c r="DR24" s="220"/>
      <c r="DS24" s="220"/>
      <c r="DT24" s="220"/>
      <c r="DU24" s="220"/>
      <c r="DV24" s="220"/>
      <c r="DW24" s="220"/>
      <c r="DX24" s="220"/>
      <c r="DY24" s="220"/>
      <c r="DZ24" s="220"/>
      <c r="EA24" s="220"/>
      <c r="EB24" s="220"/>
      <c r="EC24" s="220"/>
      <c r="ED24" s="220"/>
      <c r="EE24" s="220"/>
      <c r="EF24" s="220"/>
      <c r="EG24" s="220"/>
      <c r="EH24" s="220"/>
      <c r="EI24" s="218">
        <f>SUM(CO24:EH24)</f>
        <v>0</v>
      </c>
      <c r="EJ24" s="218">
        <f>+EI24+CN24</f>
        <v>123773668.73999999</v>
      </c>
      <c r="EK24" s="220"/>
      <c r="EL24" s="220"/>
      <c r="EM24" s="220"/>
      <c r="EN24" s="220"/>
      <c r="EO24" s="220"/>
      <c r="EP24" s="220"/>
      <c r="EQ24" s="220"/>
      <c r="ER24" s="220"/>
      <c r="ES24" s="220"/>
      <c r="ET24" s="220"/>
      <c r="EU24" s="220"/>
      <c r="EV24" s="220"/>
      <c r="EW24" s="220"/>
      <c r="EX24" s="220"/>
      <c r="EY24" s="220"/>
      <c r="EZ24" s="220"/>
      <c r="FA24" s="220"/>
      <c r="FB24" s="220"/>
      <c r="FC24" s="220"/>
      <c r="FD24" s="220"/>
      <c r="FE24" s="220"/>
      <c r="FF24" s="220"/>
      <c r="FG24" s="220"/>
      <c r="FH24" s="220"/>
      <c r="FI24" s="220"/>
      <c r="FJ24" s="220"/>
      <c r="FK24" s="220"/>
      <c r="FL24" s="220"/>
      <c r="FM24" s="220"/>
      <c r="FN24" s="220"/>
      <c r="FO24" s="220"/>
      <c r="FP24" s="220"/>
      <c r="FQ24" s="220"/>
      <c r="FR24" s="220"/>
      <c r="FS24" s="220">
        <v>12088531.512388662</v>
      </c>
      <c r="FT24" s="220"/>
      <c r="FU24" s="220"/>
      <c r="FV24" s="220"/>
      <c r="FW24" s="220"/>
      <c r="FX24" s="220"/>
      <c r="FY24" s="220"/>
      <c r="FZ24" s="220"/>
      <c r="GA24" s="220"/>
      <c r="GB24" s="220"/>
      <c r="GC24" s="220"/>
      <c r="GD24" s="220"/>
      <c r="GE24" s="218">
        <f>SUM(EK24:GD24)</f>
        <v>12088531.512388662</v>
      </c>
      <c r="GF24" s="218">
        <f>+GE24+EJ24</f>
        <v>135862200.25238866</v>
      </c>
      <c r="GG24" s="220"/>
      <c r="GH24" s="220"/>
      <c r="GI24" s="220"/>
      <c r="GJ24" s="220"/>
      <c r="GK24" s="220"/>
      <c r="GL24" s="220"/>
      <c r="GM24" s="220"/>
      <c r="GN24" s="220"/>
      <c r="GO24" s="220"/>
      <c r="GP24" s="220"/>
      <c r="GQ24" s="220"/>
      <c r="GR24" s="220"/>
      <c r="GS24" s="220"/>
      <c r="GT24" s="220"/>
      <c r="GU24" s="220"/>
      <c r="GV24" s="220"/>
      <c r="GW24" s="220"/>
      <c r="GX24" s="220"/>
      <c r="GY24" s="220"/>
      <c r="GZ24" s="220"/>
      <c r="HA24" s="220"/>
      <c r="HB24" s="220"/>
      <c r="HC24" s="220"/>
      <c r="HD24" s="220"/>
      <c r="HE24" s="220"/>
      <c r="HF24" s="220"/>
      <c r="HG24" s="220"/>
      <c r="HH24" s="220"/>
      <c r="HI24" s="220"/>
      <c r="HJ24" s="220"/>
      <c r="HK24" s="220"/>
      <c r="HL24" s="220"/>
      <c r="HM24" s="220"/>
      <c r="HN24" s="220"/>
      <c r="HO24" s="220">
        <v>4907659.3330300152</v>
      </c>
      <c r="HP24" s="220"/>
      <c r="HQ24" s="220"/>
      <c r="HR24" s="220"/>
      <c r="HS24" s="220"/>
      <c r="HT24" s="220"/>
      <c r="HU24" s="220"/>
      <c r="HV24" s="220"/>
      <c r="HW24" s="220"/>
      <c r="HX24" s="220"/>
      <c r="HY24" s="220"/>
      <c r="HZ24" s="220"/>
      <c r="IA24" s="218">
        <f>SUM(GG24:HZ24)</f>
        <v>4907659.3330300152</v>
      </c>
      <c r="IB24" s="218">
        <f>+IA24+GF24</f>
        <v>140769859.58541867</v>
      </c>
      <c r="IC24" s="220"/>
      <c r="ID24" s="220"/>
      <c r="IE24" s="220"/>
      <c r="IF24" s="220"/>
      <c r="IG24" s="220"/>
      <c r="IH24" s="220"/>
      <c r="II24" s="220"/>
      <c r="IJ24" s="220"/>
      <c r="IK24" s="220"/>
      <c r="IL24" s="220"/>
      <c r="IM24" s="220"/>
      <c r="IN24" s="220"/>
      <c r="IO24" s="220"/>
      <c r="IP24" s="220"/>
      <c r="IQ24" s="220"/>
      <c r="IR24" s="220"/>
      <c r="IS24" s="220"/>
      <c r="IT24" s="220"/>
      <c r="IU24" s="220"/>
      <c r="IV24" s="220"/>
      <c r="IW24" s="220"/>
      <c r="IX24" s="220"/>
      <c r="IY24" s="220"/>
      <c r="IZ24" s="220"/>
      <c r="JA24" s="220"/>
      <c r="JB24" s="220"/>
      <c r="JC24" s="220"/>
      <c r="JD24" s="220"/>
      <c r="JE24" s="220"/>
      <c r="JF24" s="220"/>
      <c r="JG24" s="220"/>
      <c r="JH24" s="220"/>
      <c r="JI24" s="220"/>
      <c r="JJ24" s="220"/>
      <c r="JK24" s="220">
        <v>0</v>
      </c>
      <c r="JL24" s="220"/>
      <c r="JM24" s="220"/>
      <c r="JN24" s="220"/>
      <c r="JO24" s="220"/>
      <c r="JP24" s="220"/>
      <c r="JQ24" s="220"/>
      <c r="JR24" s="220"/>
      <c r="JS24" s="220"/>
      <c r="JT24" s="220"/>
      <c r="JU24" s="220"/>
      <c r="JV24" s="220"/>
      <c r="JW24" s="218"/>
      <c r="JX24" s="218"/>
    </row>
    <row r="25" spans="1:284" x14ac:dyDescent="0.3">
      <c r="A25" s="212">
        <f>ROW()</f>
        <v>25</v>
      </c>
      <c r="B25" s="225" t="s">
        <v>48</v>
      </c>
      <c r="C25" s="218">
        <v>-82886110.760000005</v>
      </c>
      <c r="D25" s="220"/>
      <c r="E25" s="220">
        <v>82886110.760000005</v>
      </c>
      <c r="F25" s="220"/>
      <c r="G25" s="220"/>
      <c r="H25" s="220"/>
      <c r="I25" s="220"/>
      <c r="J25" s="220"/>
      <c r="K25" s="220"/>
      <c r="L25" s="220" t="s">
        <v>107</v>
      </c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18">
        <f>SUM(D25:AP25)</f>
        <v>82886110.760000005</v>
      </c>
      <c r="AR25" s="218">
        <f>+AQ25+C25</f>
        <v>0</v>
      </c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20"/>
      <c r="CD25" s="220"/>
      <c r="CE25" s="220"/>
      <c r="CF25" s="220"/>
      <c r="CG25" s="220"/>
      <c r="CH25" s="220"/>
      <c r="CI25" s="220"/>
      <c r="CJ25" s="220"/>
      <c r="CK25" s="220"/>
      <c r="CL25" s="220"/>
      <c r="CM25" s="218">
        <f>SUM(AS25:CL25)</f>
        <v>0</v>
      </c>
      <c r="CN25" s="218">
        <f>+CM25+AR25</f>
        <v>0</v>
      </c>
      <c r="CO25" s="220"/>
      <c r="CP25" s="220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  <c r="DA25" s="220"/>
      <c r="DB25" s="220"/>
      <c r="DC25" s="220"/>
      <c r="DD25" s="220"/>
      <c r="DE25" s="220"/>
      <c r="DF25" s="220"/>
      <c r="DG25" s="220"/>
      <c r="DH25" s="220"/>
      <c r="DI25" s="220"/>
      <c r="DJ25" s="220"/>
      <c r="DK25" s="220"/>
      <c r="DL25" s="220"/>
      <c r="DM25" s="220"/>
      <c r="DN25" s="220"/>
      <c r="DO25" s="220"/>
      <c r="DP25" s="220"/>
      <c r="DQ25" s="220"/>
      <c r="DR25" s="220"/>
      <c r="DS25" s="220"/>
      <c r="DT25" s="220"/>
      <c r="DU25" s="220"/>
      <c r="DV25" s="220"/>
      <c r="DW25" s="220"/>
      <c r="DX25" s="220"/>
      <c r="DY25" s="220"/>
      <c r="DZ25" s="220"/>
      <c r="EA25" s="220"/>
      <c r="EB25" s="220"/>
      <c r="EC25" s="220"/>
      <c r="ED25" s="220"/>
      <c r="EE25" s="220"/>
      <c r="EF25" s="220"/>
      <c r="EG25" s="220"/>
      <c r="EH25" s="220"/>
      <c r="EI25" s="218">
        <f>SUM(CO25:EH25)</f>
        <v>0</v>
      </c>
      <c r="EJ25" s="218">
        <f>+EI25+CN25</f>
        <v>0</v>
      </c>
      <c r="EK25" s="220"/>
      <c r="EL25" s="220"/>
      <c r="EM25" s="220"/>
      <c r="EN25" s="220"/>
      <c r="EO25" s="220"/>
      <c r="EP25" s="220"/>
      <c r="EQ25" s="220"/>
      <c r="ER25" s="220"/>
      <c r="ES25" s="220"/>
      <c r="ET25" s="220"/>
      <c r="EU25" s="220"/>
      <c r="EV25" s="220"/>
      <c r="EW25" s="220"/>
      <c r="EX25" s="220"/>
      <c r="EY25" s="220"/>
      <c r="EZ25" s="220"/>
      <c r="FA25" s="220"/>
      <c r="FB25" s="220"/>
      <c r="FC25" s="220"/>
      <c r="FD25" s="220"/>
      <c r="FE25" s="220"/>
      <c r="FF25" s="220"/>
      <c r="FG25" s="220"/>
      <c r="FH25" s="220"/>
      <c r="FI25" s="220"/>
      <c r="FJ25" s="220"/>
      <c r="FK25" s="220"/>
      <c r="FL25" s="220"/>
      <c r="FM25" s="220"/>
      <c r="FN25" s="220"/>
      <c r="FO25" s="220"/>
      <c r="FP25" s="220"/>
      <c r="FQ25" s="220"/>
      <c r="FR25" s="220"/>
      <c r="FS25" s="220"/>
      <c r="FT25" s="220"/>
      <c r="FU25" s="220"/>
      <c r="FV25" s="220"/>
      <c r="FW25" s="220"/>
      <c r="FX25" s="220"/>
      <c r="FY25" s="220"/>
      <c r="FZ25" s="220"/>
      <c r="GA25" s="220"/>
      <c r="GB25" s="220"/>
      <c r="GC25" s="220"/>
      <c r="GD25" s="220"/>
      <c r="GE25" s="218">
        <f>SUM(EK25:GD25)</f>
        <v>0</v>
      </c>
      <c r="GF25" s="218">
        <f>+GE25+EJ25</f>
        <v>0</v>
      </c>
      <c r="GG25" s="220"/>
      <c r="GH25" s="220"/>
      <c r="GI25" s="220"/>
      <c r="GJ25" s="220"/>
      <c r="GK25" s="220"/>
      <c r="GL25" s="220"/>
      <c r="GM25" s="220"/>
      <c r="GN25" s="220"/>
      <c r="GO25" s="220"/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 s="220"/>
      <c r="HK25" s="220"/>
      <c r="HL25" s="220"/>
      <c r="HM25" s="220"/>
      <c r="HN25" s="220"/>
      <c r="HO25" s="220"/>
      <c r="HP25" s="220"/>
      <c r="HQ25" s="220"/>
      <c r="HR25" s="220"/>
      <c r="HS25" s="220"/>
      <c r="HT25" s="220"/>
      <c r="HU25" s="220"/>
      <c r="HV25" s="220"/>
      <c r="HW25" s="220"/>
      <c r="HX25" s="220"/>
      <c r="HY25" s="220"/>
      <c r="HZ25" s="220"/>
      <c r="IA25" s="218">
        <f>SUM(GG25:HZ25)</f>
        <v>0</v>
      </c>
      <c r="IB25" s="218">
        <f>+IA25+GF25</f>
        <v>0</v>
      </c>
      <c r="IC25" s="220"/>
      <c r="ID25" s="220"/>
      <c r="IE25" s="220"/>
      <c r="IF25" s="220"/>
      <c r="IG25" s="220"/>
      <c r="IH25" s="220"/>
      <c r="II25" s="220"/>
      <c r="IJ25" s="220"/>
      <c r="IK25" s="220"/>
      <c r="IL25" s="220"/>
      <c r="IM25" s="220"/>
      <c r="IN25" s="220"/>
      <c r="IO25" s="220"/>
      <c r="IP25" s="220"/>
      <c r="IQ25" s="220"/>
      <c r="IR25" s="220"/>
      <c r="IS25" s="220"/>
      <c r="IT25" s="220"/>
      <c r="IU25" s="220"/>
      <c r="IV25" s="220"/>
      <c r="IW25" s="220"/>
      <c r="IX25" s="220"/>
      <c r="IY25" s="220"/>
      <c r="IZ25" s="220"/>
      <c r="JA25" s="220"/>
      <c r="JB25" s="220"/>
      <c r="JC25" s="220"/>
      <c r="JD25" s="220"/>
      <c r="JE25" s="220"/>
      <c r="JF25" s="220"/>
      <c r="JG25" s="220"/>
      <c r="JH25" s="220"/>
      <c r="JI25" s="220"/>
      <c r="JJ25" s="220"/>
      <c r="JK25" s="220"/>
      <c r="JL25" s="220"/>
      <c r="JM25" s="220"/>
      <c r="JN25" s="220"/>
      <c r="JO25" s="220"/>
      <c r="JP25" s="220"/>
      <c r="JQ25" s="220"/>
      <c r="JR25" s="220"/>
      <c r="JS25" s="220"/>
      <c r="JT25" s="220"/>
      <c r="JU25" s="220"/>
      <c r="JV25" s="220"/>
      <c r="JW25" s="218"/>
      <c r="JX25" s="218"/>
    </row>
    <row r="26" spans="1:284" x14ac:dyDescent="0.3">
      <c r="A26" s="212">
        <f>ROW()</f>
        <v>26</v>
      </c>
      <c r="B26" s="213" t="s">
        <v>49</v>
      </c>
      <c r="C26" s="228">
        <f t="shared" ref="C26:BN26" si="12">SUM(C21:C25)</f>
        <v>891698040.03999996</v>
      </c>
      <c r="D26" s="229">
        <f t="shared" si="12"/>
        <v>0</v>
      </c>
      <c r="E26" s="229">
        <f t="shared" si="12"/>
        <v>52558291.790000007</v>
      </c>
      <c r="F26" s="229">
        <f t="shared" si="12"/>
        <v>0</v>
      </c>
      <c r="G26" s="229">
        <f t="shared" si="12"/>
        <v>0</v>
      </c>
      <c r="H26" s="229">
        <f t="shared" si="12"/>
        <v>0</v>
      </c>
      <c r="I26" s="229">
        <f t="shared" si="12"/>
        <v>0</v>
      </c>
      <c r="J26" s="229">
        <f t="shared" si="12"/>
        <v>0</v>
      </c>
      <c r="K26" s="229">
        <f t="shared" si="12"/>
        <v>0</v>
      </c>
      <c r="L26" s="229">
        <f t="shared" si="12"/>
        <v>0</v>
      </c>
      <c r="M26" s="229">
        <f t="shared" si="12"/>
        <v>0</v>
      </c>
      <c r="N26" s="229">
        <f t="shared" si="12"/>
        <v>306051.19046151917</v>
      </c>
      <c r="O26" s="229">
        <f t="shared" si="12"/>
        <v>0</v>
      </c>
      <c r="P26" s="229">
        <f t="shared" si="12"/>
        <v>0</v>
      </c>
      <c r="Q26" s="229">
        <f t="shared" si="12"/>
        <v>0</v>
      </c>
      <c r="R26" s="229">
        <f t="shared" si="12"/>
        <v>0</v>
      </c>
      <c r="S26" s="229">
        <f t="shared" si="12"/>
        <v>0</v>
      </c>
      <c r="T26" s="229">
        <f t="shared" si="12"/>
        <v>0</v>
      </c>
      <c r="U26" s="229">
        <f t="shared" si="12"/>
        <v>153130.542533339</v>
      </c>
      <c r="V26" s="229">
        <f t="shared" si="12"/>
        <v>0</v>
      </c>
      <c r="W26" s="229">
        <f t="shared" si="12"/>
        <v>0</v>
      </c>
      <c r="X26" s="229">
        <f>SUM(X21:X25)</f>
        <v>0</v>
      </c>
      <c r="Y26" s="229">
        <f t="shared" si="12"/>
        <v>0</v>
      </c>
      <c r="Z26" s="229">
        <f t="shared" si="12"/>
        <v>0</v>
      </c>
      <c r="AA26" s="229">
        <f t="shared" si="12"/>
        <v>0</v>
      </c>
      <c r="AB26" s="229">
        <f t="shared" si="12"/>
        <v>0</v>
      </c>
      <c r="AC26" s="229">
        <f t="shared" si="12"/>
        <v>0</v>
      </c>
      <c r="AD26" s="229">
        <f t="shared" si="12"/>
        <v>0</v>
      </c>
      <c r="AE26" s="229">
        <f t="shared" si="12"/>
        <v>10300467.056084067</v>
      </c>
      <c r="AF26" s="229">
        <f t="shared" si="12"/>
        <v>0</v>
      </c>
      <c r="AG26" s="229">
        <f t="shared" si="12"/>
        <v>0</v>
      </c>
      <c r="AH26" s="229">
        <f t="shared" si="12"/>
        <v>0</v>
      </c>
      <c r="AI26" s="229">
        <f t="shared" si="12"/>
        <v>0</v>
      </c>
      <c r="AJ26" s="229">
        <f t="shared" si="12"/>
        <v>0</v>
      </c>
      <c r="AK26" s="229">
        <f t="shared" si="12"/>
        <v>0</v>
      </c>
      <c r="AL26" s="229">
        <f t="shared" si="12"/>
        <v>0</v>
      </c>
      <c r="AM26" s="229">
        <f t="shared" si="12"/>
        <v>0</v>
      </c>
      <c r="AN26" s="229">
        <f t="shared" si="12"/>
        <v>0</v>
      </c>
      <c r="AO26" s="229">
        <f t="shared" si="12"/>
        <v>0</v>
      </c>
      <c r="AP26" s="229">
        <f t="shared" si="12"/>
        <v>0</v>
      </c>
      <c r="AQ26" s="228">
        <f t="shared" si="12"/>
        <v>63317940.579078928</v>
      </c>
      <c r="AR26" s="228">
        <f t="shared" si="12"/>
        <v>955015980.61907887</v>
      </c>
      <c r="AS26" s="229">
        <f t="shared" si="12"/>
        <v>0</v>
      </c>
      <c r="AT26" s="229">
        <f t="shared" si="12"/>
        <v>0</v>
      </c>
      <c r="AU26" s="229">
        <f t="shared" si="12"/>
        <v>0</v>
      </c>
      <c r="AV26" s="229">
        <f t="shared" si="12"/>
        <v>0</v>
      </c>
      <c r="AW26" s="229">
        <f t="shared" si="12"/>
        <v>0</v>
      </c>
      <c r="AX26" s="229">
        <f t="shared" si="12"/>
        <v>0</v>
      </c>
      <c r="AY26" s="229">
        <f t="shared" si="12"/>
        <v>0</v>
      </c>
      <c r="AZ26" s="229">
        <f t="shared" si="12"/>
        <v>0</v>
      </c>
      <c r="BA26" s="229">
        <f t="shared" si="12"/>
        <v>0</v>
      </c>
      <c r="BB26" s="229">
        <f t="shared" si="12"/>
        <v>0</v>
      </c>
      <c r="BC26" s="229">
        <f t="shared" si="12"/>
        <v>-108036.24538709794</v>
      </c>
      <c r="BD26" s="229">
        <f t="shared" si="12"/>
        <v>0</v>
      </c>
      <c r="BE26" s="229">
        <f t="shared" si="12"/>
        <v>0</v>
      </c>
      <c r="BF26" s="229">
        <f t="shared" si="12"/>
        <v>0</v>
      </c>
      <c r="BG26" s="229">
        <f t="shared" si="12"/>
        <v>0</v>
      </c>
      <c r="BH26" s="229">
        <f t="shared" si="12"/>
        <v>0</v>
      </c>
      <c r="BI26" s="229">
        <f t="shared" si="12"/>
        <v>0</v>
      </c>
      <c r="BJ26" s="229">
        <f t="shared" si="12"/>
        <v>0</v>
      </c>
      <c r="BK26" s="229">
        <f t="shared" si="12"/>
        <v>0</v>
      </c>
      <c r="BL26" s="229">
        <f t="shared" si="12"/>
        <v>0</v>
      </c>
      <c r="BM26" s="229">
        <f t="shared" si="12"/>
        <v>0</v>
      </c>
      <c r="BN26" s="229">
        <f t="shared" si="12"/>
        <v>0</v>
      </c>
      <c r="BO26" s="229">
        <f t="shared" ref="BO26:CL26" si="13">SUM(BO21:BO25)</f>
        <v>0</v>
      </c>
      <c r="BP26" s="229">
        <f t="shared" si="13"/>
        <v>0</v>
      </c>
      <c r="BQ26" s="229">
        <f t="shared" si="13"/>
        <v>0</v>
      </c>
      <c r="BR26" s="229">
        <f t="shared" si="13"/>
        <v>0</v>
      </c>
      <c r="BS26" s="229">
        <f t="shared" si="13"/>
        <v>0</v>
      </c>
      <c r="BT26" s="229">
        <f t="shared" si="13"/>
        <v>0</v>
      </c>
      <c r="BU26" s="229">
        <f t="shared" si="13"/>
        <v>0</v>
      </c>
      <c r="BV26" s="229">
        <f t="shared" si="13"/>
        <v>0</v>
      </c>
      <c r="BW26" s="229">
        <f t="shared" si="13"/>
        <v>0</v>
      </c>
      <c r="BX26" s="229">
        <f t="shared" si="13"/>
        <v>0</v>
      </c>
      <c r="BY26" s="229">
        <f t="shared" si="13"/>
        <v>0</v>
      </c>
      <c r="BZ26" s="229">
        <f t="shared" si="13"/>
        <v>0</v>
      </c>
      <c r="CA26" s="229">
        <f t="shared" si="13"/>
        <v>0</v>
      </c>
      <c r="CB26" s="229">
        <f t="shared" si="13"/>
        <v>0</v>
      </c>
      <c r="CC26" s="229">
        <f t="shared" si="13"/>
        <v>0</v>
      </c>
      <c r="CD26" s="229">
        <f t="shared" si="13"/>
        <v>0</v>
      </c>
      <c r="CE26" s="229">
        <f t="shared" si="13"/>
        <v>0</v>
      </c>
      <c r="CF26" s="229">
        <f t="shared" si="13"/>
        <v>0</v>
      </c>
      <c r="CG26" s="229">
        <f t="shared" si="13"/>
        <v>0</v>
      </c>
      <c r="CH26" s="229">
        <f t="shared" si="13"/>
        <v>0</v>
      </c>
      <c r="CI26" s="229">
        <f t="shared" si="13"/>
        <v>0</v>
      </c>
      <c r="CJ26" s="229">
        <f t="shared" si="13"/>
        <v>0</v>
      </c>
      <c r="CK26" s="229">
        <f t="shared" si="13"/>
        <v>0</v>
      </c>
      <c r="CL26" s="229">
        <f t="shared" si="13"/>
        <v>0</v>
      </c>
      <c r="CM26" s="228">
        <f>SUM(CM21:CM25)</f>
        <v>-108036.24538709794</v>
      </c>
      <c r="CN26" s="228">
        <f>SUM(CN21:CN25)</f>
        <v>954907944.3736918</v>
      </c>
      <c r="CO26" s="229">
        <f t="shared" ref="CO26:EZ26" si="14">SUM(CO21:CO25)</f>
        <v>0</v>
      </c>
      <c r="CP26" s="229">
        <f t="shared" si="14"/>
        <v>0</v>
      </c>
      <c r="CQ26" s="229">
        <f t="shared" si="14"/>
        <v>0</v>
      </c>
      <c r="CR26" s="229">
        <f t="shared" si="14"/>
        <v>0</v>
      </c>
      <c r="CS26" s="229">
        <f t="shared" si="14"/>
        <v>0</v>
      </c>
      <c r="CT26" s="229">
        <f t="shared" si="14"/>
        <v>0</v>
      </c>
      <c r="CU26" s="229">
        <f t="shared" si="14"/>
        <v>0</v>
      </c>
      <c r="CV26" s="229">
        <f t="shared" si="14"/>
        <v>0</v>
      </c>
      <c r="CW26" s="229">
        <f t="shared" si="14"/>
        <v>0</v>
      </c>
      <c r="CX26" s="229">
        <f t="shared" si="14"/>
        <v>0</v>
      </c>
      <c r="CY26" s="229">
        <f t="shared" si="14"/>
        <v>21468.193445260811</v>
      </c>
      <c r="CZ26" s="229">
        <f t="shared" si="14"/>
        <v>0</v>
      </c>
      <c r="DA26" s="229">
        <f t="shared" si="14"/>
        <v>0</v>
      </c>
      <c r="DB26" s="229">
        <f t="shared" si="14"/>
        <v>0</v>
      </c>
      <c r="DC26" s="229">
        <f t="shared" si="14"/>
        <v>0</v>
      </c>
      <c r="DD26" s="229">
        <f t="shared" si="14"/>
        <v>0</v>
      </c>
      <c r="DE26" s="229">
        <f t="shared" si="14"/>
        <v>0</v>
      </c>
      <c r="DF26" s="229">
        <f t="shared" si="14"/>
        <v>0</v>
      </c>
      <c r="DG26" s="229">
        <f t="shared" si="14"/>
        <v>0</v>
      </c>
      <c r="DH26" s="229">
        <f t="shared" si="14"/>
        <v>0</v>
      </c>
      <c r="DI26" s="229">
        <f t="shared" si="14"/>
        <v>0</v>
      </c>
      <c r="DJ26" s="229">
        <f t="shared" si="14"/>
        <v>0</v>
      </c>
      <c r="DK26" s="229">
        <f t="shared" si="14"/>
        <v>0</v>
      </c>
      <c r="DL26" s="229">
        <f t="shared" si="14"/>
        <v>0</v>
      </c>
      <c r="DM26" s="229">
        <f t="shared" si="14"/>
        <v>0</v>
      </c>
      <c r="DN26" s="229">
        <f t="shared" si="14"/>
        <v>0</v>
      </c>
      <c r="DO26" s="229">
        <f t="shared" si="14"/>
        <v>0</v>
      </c>
      <c r="DP26" s="229">
        <f t="shared" si="14"/>
        <v>0</v>
      </c>
      <c r="DQ26" s="229">
        <f t="shared" si="14"/>
        <v>0</v>
      </c>
      <c r="DR26" s="229">
        <f t="shared" si="14"/>
        <v>0</v>
      </c>
      <c r="DS26" s="229">
        <f t="shared" si="14"/>
        <v>0</v>
      </c>
      <c r="DT26" s="229">
        <f t="shared" si="14"/>
        <v>0</v>
      </c>
      <c r="DU26" s="229">
        <f t="shared" si="14"/>
        <v>0</v>
      </c>
      <c r="DV26" s="229">
        <f t="shared" si="14"/>
        <v>0</v>
      </c>
      <c r="DW26" s="229">
        <f t="shared" si="14"/>
        <v>0</v>
      </c>
      <c r="DX26" s="229">
        <f t="shared" si="14"/>
        <v>0</v>
      </c>
      <c r="DY26" s="229">
        <f t="shared" si="14"/>
        <v>0</v>
      </c>
      <c r="DZ26" s="229">
        <f t="shared" si="14"/>
        <v>0</v>
      </c>
      <c r="EA26" s="229">
        <f t="shared" si="14"/>
        <v>0</v>
      </c>
      <c r="EB26" s="229">
        <f t="shared" si="14"/>
        <v>0</v>
      </c>
      <c r="EC26" s="229">
        <f t="shared" si="14"/>
        <v>0</v>
      </c>
      <c r="ED26" s="229">
        <f t="shared" si="14"/>
        <v>0</v>
      </c>
      <c r="EE26" s="229">
        <f t="shared" si="14"/>
        <v>0</v>
      </c>
      <c r="EF26" s="229">
        <f t="shared" si="14"/>
        <v>0</v>
      </c>
      <c r="EG26" s="229">
        <f t="shared" si="14"/>
        <v>0</v>
      </c>
      <c r="EH26" s="229">
        <f t="shared" si="14"/>
        <v>0</v>
      </c>
      <c r="EI26" s="228">
        <f t="shared" si="14"/>
        <v>21468.193445260811</v>
      </c>
      <c r="EJ26" s="228">
        <f t="shared" si="14"/>
        <v>954929412.567137</v>
      </c>
      <c r="EK26" s="229">
        <f t="shared" si="14"/>
        <v>0</v>
      </c>
      <c r="EL26" s="229">
        <f t="shared" si="14"/>
        <v>0</v>
      </c>
      <c r="EM26" s="229">
        <f t="shared" si="14"/>
        <v>0</v>
      </c>
      <c r="EN26" s="229">
        <f t="shared" si="14"/>
        <v>0</v>
      </c>
      <c r="EO26" s="229">
        <f t="shared" si="14"/>
        <v>0</v>
      </c>
      <c r="EP26" s="229">
        <f t="shared" si="14"/>
        <v>0</v>
      </c>
      <c r="EQ26" s="229">
        <f t="shared" si="14"/>
        <v>0</v>
      </c>
      <c r="ER26" s="229">
        <f t="shared" si="14"/>
        <v>0</v>
      </c>
      <c r="ES26" s="229">
        <f t="shared" si="14"/>
        <v>0</v>
      </c>
      <c r="ET26" s="229">
        <f t="shared" si="14"/>
        <v>0</v>
      </c>
      <c r="EU26" s="229">
        <f t="shared" si="14"/>
        <v>39584.80536601349</v>
      </c>
      <c r="EV26" s="229">
        <f t="shared" si="14"/>
        <v>0</v>
      </c>
      <c r="EW26" s="229">
        <f t="shared" si="14"/>
        <v>0</v>
      </c>
      <c r="EX26" s="229">
        <f t="shared" si="14"/>
        <v>0</v>
      </c>
      <c r="EY26" s="229">
        <f t="shared" si="14"/>
        <v>0</v>
      </c>
      <c r="EZ26" s="229">
        <f t="shared" si="14"/>
        <v>0</v>
      </c>
      <c r="FA26" s="229">
        <f t="shared" ref="FA26:HL26" si="15">SUM(FA21:FA25)</f>
        <v>0</v>
      </c>
      <c r="FB26" s="229">
        <f t="shared" si="15"/>
        <v>0</v>
      </c>
      <c r="FC26" s="229">
        <f t="shared" si="15"/>
        <v>0</v>
      </c>
      <c r="FD26" s="229">
        <f t="shared" si="15"/>
        <v>0</v>
      </c>
      <c r="FE26" s="229">
        <f t="shared" si="15"/>
        <v>0</v>
      </c>
      <c r="FF26" s="229">
        <f t="shared" si="15"/>
        <v>0</v>
      </c>
      <c r="FG26" s="229">
        <f t="shared" si="15"/>
        <v>0</v>
      </c>
      <c r="FH26" s="229">
        <f t="shared" si="15"/>
        <v>0</v>
      </c>
      <c r="FI26" s="229">
        <f t="shared" si="15"/>
        <v>0</v>
      </c>
      <c r="FJ26" s="229">
        <f t="shared" si="15"/>
        <v>0</v>
      </c>
      <c r="FK26" s="229">
        <f t="shared" si="15"/>
        <v>0</v>
      </c>
      <c r="FL26" s="229">
        <f t="shared" si="15"/>
        <v>0</v>
      </c>
      <c r="FM26" s="229">
        <f t="shared" si="15"/>
        <v>0</v>
      </c>
      <c r="FN26" s="229">
        <f t="shared" si="15"/>
        <v>0</v>
      </c>
      <c r="FO26" s="229">
        <f t="shared" si="15"/>
        <v>0</v>
      </c>
      <c r="FP26" s="229">
        <f t="shared" si="15"/>
        <v>0</v>
      </c>
      <c r="FQ26" s="229">
        <f t="shared" si="15"/>
        <v>0</v>
      </c>
      <c r="FR26" s="229">
        <f t="shared" si="15"/>
        <v>0</v>
      </c>
      <c r="FS26" s="229">
        <f t="shared" si="15"/>
        <v>117115812.90066127</v>
      </c>
      <c r="FT26" s="229">
        <f t="shared" si="15"/>
        <v>0</v>
      </c>
      <c r="FU26" s="229">
        <f t="shared" si="15"/>
        <v>0</v>
      </c>
      <c r="FV26" s="229">
        <f t="shared" si="15"/>
        <v>0</v>
      </c>
      <c r="FW26" s="229">
        <f t="shared" si="15"/>
        <v>0</v>
      </c>
      <c r="FX26" s="229">
        <f t="shared" si="15"/>
        <v>0</v>
      </c>
      <c r="FY26" s="229">
        <f t="shared" si="15"/>
        <v>0</v>
      </c>
      <c r="FZ26" s="229">
        <f t="shared" si="15"/>
        <v>0</v>
      </c>
      <c r="GA26" s="229">
        <f t="shared" si="15"/>
        <v>0</v>
      </c>
      <c r="GB26" s="229">
        <f t="shared" si="15"/>
        <v>0</v>
      </c>
      <c r="GC26" s="229">
        <f t="shared" si="15"/>
        <v>0</v>
      </c>
      <c r="GD26" s="229">
        <f t="shared" si="15"/>
        <v>0</v>
      </c>
      <c r="GE26" s="228">
        <f t="shared" si="15"/>
        <v>117155397.70602728</v>
      </c>
      <c r="GF26" s="228">
        <f t="shared" si="15"/>
        <v>1072084810.2731643</v>
      </c>
      <c r="GG26" s="229">
        <f t="shared" si="15"/>
        <v>0</v>
      </c>
      <c r="GH26" s="229">
        <f t="shared" si="15"/>
        <v>0</v>
      </c>
      <c r="GI26" s="229">
        <f t="shared" si="15"/>
        <v>0</v>
      </c>
      <c r="GJ26" s="229">
        <f t="shared" si="15"/>
        <v>0</v>
      </c>
      <c r="GK26" s="229">
        <f t="shared" si="15"/>
        <v>0</v>
      </c>
      <c r="GL26" s="229">
        <f t="shared" si="15"/>
        <v>0</v>
      </c>
      <c r="GM26" s="229">
        <f t="shared" si="15"/>
        <v>0</v>
      </c>
      <c r="GN26" s="229">
        <f t="shared" si="15"/>
        <v>0</v>
      </c>
      <c r="GO26" s="229">
        <f t="shared" si="15"/>
        <v>0</v>
      </c>
      <c r="GP26" s="229">
        <f t="shared" si="15"/>
        <v>0</v>
      </c>
      <c r="GQ26" s="229">
        <f t="shared" si="15"/>
        <v>92001.293667426624</v>
      </c>
      <c r="GR26" s="229">
        <f t="shared" si="15"/>
        <v>0</v>
      </c>
      <c r="GS26" s="229">
        <f t="shared" si="15"/>
        <v>0</v>
      </c>
      <c r="GT26" s="229">
        <f t="shared" si="15"/>
        <v>0</v>
      </c>
      <c r="GU26" s="229">
        <f t="shared" si="15"/>
        <v>0</v>
      </c>
      <c r="GV26" s="229">
        <f t="shared" si="15"/>
        <v>0</v>
      </c>
      <c r="GW26" s="229">
        <f t="shared" si="15"/>
        <v>0</v>
      </c>
      <c r="GX26" s="229">
        <f t="shared" si="15"/>
        <v>0</v>
      </c>
      <c r="GY26" s="229">
        <f t="shared" si="15"/>
        <v>0</v>
      </c>
      <c r="GZ26" s="229">
        <f t="shared" si="15"/>
        <v>0</v>
      </c>
      <c r="HA26" s="229">
        <f t="shared" si="15"/>
        <v>0</v>
      </c>
      <c r="HB26" s="229">
        <f t="shared" si="15"/>
        <v>0</v>
      </c>
      <c r="HC26" s="229">
        <f t="shared" si="15"/>
        <v>0</v>
      </c>
      <c r="HD26" s="229">
        <f t="shared" si="15"/>
        <v>0</v>
      </c>
      <c r="HE26" s="229">
        <f t="shared" si="15"/>
        <v>0</v>
      </c>
      <c r="HF26" s="229">
        <f t="shared" si="15"/>
        <v>0</v>
      </c>
      <c r="HG26" s="229">
        <f t="shared" si="15"/>
        <v>0</v>
      </c>
      <c r="HH26" s="229">
        <f t="shared" si="15"/>
        <v>0</v>
      </c>
      <c r="HI26" s="229">
        <f t="shared" si="15"/>
        <v>0</v>
      </c>
      <c r="HJ26" s="229">
        <f t="shared" si="15"/>
        <v>0</v>
      </c>
      <c r="HK26" s="229">
        <f t="shared" si="15"/>
        <v>0</v>
      </c>
      <c r="HL26" s="229">
        <f t="shared" si="15"/>
        <v>0</v>
      </c>
      <c r="HM26" s="229">
        <f t="shared" ref="HM26:JV26" si="16">SUM(HM21:HM25)</f>
        <v>0</v>
      </c>
      <c r="HN26" s="229">
        <f t="shared" si="16"/>
        <v>0</v>
      </c>
      <c r="HO26" s="229">
        <f t="shared" si="16"/>
        <v>8634007.4344195984</v>
      </c>
      <c r="HP26" s="229">
        <f t="shared" si="16"/>
        <v>0</v>
      </c>
      <c r="HQ26" s="229">
        <f t="shared" si="16"/>
        <v>0</v>
      </c>
      <c r="HR26" s="229">
        <f t="shared" si="16"/>
        <v>0</v>
      </c>
      <c r="HS26" s="229">
        <f t="shared" si="16"/>
        <v>0</v>
      </c>
      <c r="HT26" s="229">
        <f t="shared" si="16"/>
        <v>0</v>
      </c>
      <c r="HU26" s="229">
        <f t="shared" si="16"/>
        <v>0</v>
      </c>
      <c r="HV26" s="229">
        <f t="shared" si="16"/>
        <v>0</v>
      </c>
      <c r="HW26" s="229">
        <f t="shared" si="16"/>
        <v>0</v>
      </c>
      <c r="HX26" s="229">
        <f t="shared" si="16"/>
        <v>0</v>
      </c>
      <c r="HY26" s="229">
        <f t="shared" si="16"/>
        <v>0</v>
      </c>
      <c r="HZ26" s="229">
        <f t="shared" si="16"/>
        <v>0</v>
      </c>
      <c r="IA26" s="228">
        <f t="shared" si="16"/>
        <v>8726008.7280870248</v>
      </c>
      <c r="IB26" s="228">
        <f t="shared" si="16"/>
        <v>1080810819.0012512</v>
      </c>
      <c r="IC26" s="229">
        <f t="shared" si="16"/>
        <v>0</v>
      </c>
      <c r="ID26" s="229">
        <f t="shared" si="16"/>
        <v>0</v>
      </c>
      <c r="IE26" s="229">
        <f t="shared" si="16"/>
        <v>0</v>
      </c>
      <c r="IF26" s="229">
        <f t="shared" si="16"/>
        <v>0</v>
      </c>
      <c r="IG26" s="229">
        <f t="shared" si="16"/>
        <v>0</v>
      </c>
      <c r="IH26" s="229">
        <f t="shared" si="16"/>
        <v>0</v>
      </c>
      <c r="II26" s="229">
        <f t="shared" si="16"/>
        <v>0</v>
      </c>
      <c r="IJ26" s="229">
        <f t="shared" si="16"/>
        <v>0</v>
      </c>
      <c r="IK26" s="229">
        <f t="shared" si="16"/>
        <v>0</v>
      </c>
      <c r="IL26" s="229">
        <f t="shared" si="16"/>
        <v>0</v>
      </c>
      <c r="IM26" s="229">
        <f t="shared" si="16"/>
        <v>0</v>
      </c>
      <c r="IN26" s="229">
        <f t="shared" si="16"/>
        <v>0</v>
      </c>
      <c r="IO26" s="229">
        <f t="shared" si="16"/>
        <v>0</v>
      </c>
      <c r="IP26" s="229">
        <f t="shared" si="16"/>
        <v>0</v>
      </c>
      <c r="IQ26" s="229">
        <f t="shared" si="16"/>
        <v>0</v>
      </c>
      <c r="IR26" s="229">
        <f t="shared" si="16"/>
        <v>0</v>
      </c>
      <c r="IS26" s="229">
        <f t="shared" si="16"/>
        <v>0</v>
      </c>
      <c r="IT26" s="229">
        <f t="shared" si="16"/>
        <v>0</v>
      </c>
      <c r="IU26" s="229">
        <f t="shared" si="16"/>
        <v>0</v>
      </c>
      <c r="IV26" s="229">
        <f t="shared" si="16"/>
        <v>0</v>
      </c>
      <c r="IW26" s="229">
        <f t="shared" si="16"/>
        <v>0</v>
      </c>
      <c r="IX26" s="229">
        <f t="shared" si="16"/>
        <v>0</v>
      </c>
      <c r="IY26" s="229">
        <f t="shared" si="16"/>
        <v>0</v>
      </c>
      <c r="IZ26" s="229">
        <f t="shared" si="16"/>
        <v>0</v>
      </c>
      <c r="JA26" s="229">
        <f t="shared" si="16"/>
        <v>0</v>
      </c>
      <c r="JB26" s="229">
        <f t="shared" si="16"/>
        <v>0</v>
      </c>
      <c r="JC26" s="229">
        <f t="shared" si="16"/>
        <v>0</v>
      </c>
      <c r="JD26" s="229">
        <f t="shared" si="16"/>
        <v>0</v>
      </c>
      <c r="JE26" s="229">
        <f t="shared" si="16"/>
        <v>0</v>
      </c>
      <c r="JF26" s="229">
        <f t="shared" si="16"/>
        <v>0</v>
      </c>
      <c r="JG26" s="229">
        <f t="shared" si="16"/>
        <v>0</v>
      </c>
      <c r="JH26" s="229">
        <f t="shared" si="16"/>
        <v>0</v>
      </c>
      <c r="JI26" s="229">
        <f t="shared" si="16"/>
        <v>0</v>
      </c>
      <c r="JJ26" s="229">
        <f t="shared" si="16"/>
        <v>0</v>
      </c>
      <c r="JK26" s="229">
        <f t="shared" si="16"/>
        <v>0</v>
      </c>
      <c r="JL26" s="229">
        <f t="shared" si="16"/>
        <v>0</v>
      </c>
      <c r="JM26" s="229">
        <f t="shared" si="16"/>
        <v>0</v>
      </c>
      <c r="JN26" s="229">
        <f t="shared" si="16"/>
        <v>0</v>
      </c>
      <c r="JO26" s="229">
        <f t="shared" si="16"/>
        <v>0</v>
      </c>
      <c r="JP26" s="229">
        <f t="shared" si="16"/>
        <v>0</v>
      </c>
      <c r="JQ26" s="229">
        <f t="shared" si="16"/>
        <v>0</v>
      </c>
      <c r="JR26" s="229">
        <f t="shared" si="16"/>
        <v>0</v>
      </c>
      <c r="JS26" s="229">
        <f t="shared" si="16"/>
        <v>0</v>
      </c>
      <c r="JT26" s="229">
        <f t="shared" si="16"/>
        <v>0</v>
      </c>
      <c r="JU26" s="229">
        <f t="shared" si="16"/>
        <v>0</v>
      </c>
      <c r="JV26" s="229">
        <f t="shared" si="16"/>
        <v>0</v>
      </c>
      <c r="JW26" s="228"/>
      <c r="JX26" s="228"/>
    </row>
    <row r="27" spans="1:284" x14ac:dyDescent="0.3">
      <c r="A27" s="212">
        <f>ROW()</f>
        <v>27</v>
      </c>
      <c r="B27" s="213"/>
      <c r="C27" s="226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226"/>
      <c r="AR27" s="226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3"/>
      <c r="BI27" s="183"/>
      <c r="BJ27" s="183"/>
      <c r="BK27" s="183"/>
      <c r="BL27" s="183"/>
      <c r="BM27" s="183"/>
      <c r="BN27" s="183"/>
      <c r="BO27" s="183"/>
      <c r="BP27" s="183"/>
      <c r="BQ27" s="183"/>
      <c r="BR27" s="183"/>
      <c r="BS27" s="183"/>
      <c r="BT27" s="183"/>
      <c r="BU27" s="183"/>
      <c r="BV27" s="183"/>
      <c r="BW27" s="183"/>
      <c r="BX27" s="183"/>
      <c r="BY27" s="183"/>
      <c r="BZ27" s="183"/>
      <c r="CA27" s="183"/>
      <c r="CB27" s="183"/>
      <c r="CC27" s="183"/>
      <c r="CD27" s="183"/>
      <c r="CE27" s="183"/>
      <c r="CF27" s="183"/>
      <c r="CG27" s="183"/>
      <c r="CH27" s="183"/>
      <c r="CI27" s="183"/>
      <c r="CJ27" s="183"/>
      <c r="CK27" s="183"/>
      <c r="CL27" s="183"/>
      <c r="CM27" s="226"/>
      <c r="CN27" s="226"/>
      <c r="CO27" s="183"/>
      <c r="CP27" s="183"/>
      <c r="CQ27" s="183"/>
      <c r="CR27" s="183"/>
      <c r="CS27" s="183"/>
      <c r="CT27" s="183"/>
      <c r="CU27" s="183"/>
      <c r="CV27" s="183"/>
      <c r="CW27" s="183"/>
      <c r="CX27" s="183"/>
      <c r="CY27" s="183"/>
      <c r="CZ27" s="183"/>
      <c r="DA27" s="183"/>
      <c r="DB27" s="183"/>
      <c r="DC27" s="183"/>
      <c r="DD27" s="183"/>
      <c r="DE27" s="183"/>
      <c r="DF27" s="183"/>
      <c r="DG27" s="183"/>
      <c r="DH27" s="183"/>
      <c r="DI27" s="183"/>
      <c r="DJ27" s="183"/>
      <c r="DK27" s="183"/>
      <c r="DL27" s="183"/>
      <c r="DM27" s="183"/>
      <c r="DN27" s="183"/>
      <c r="DO27" s="183"/>
      <c r="DP27" s="183"/>
      <c r="DQ27" s="183"/>
      <c r="DR27" s="183"/>
      <c r="DS27" s="183"/>
      <c r="DT27" s="183"/>
      <c r="DU27" s="183"/>
      <c r="DV27" s="183"/>
      <c r="DW27" s="183"/>
      <c r="DX27" s="183"/>
      <c r="DY27" s="183"/>
      <c r="DZ27" s="183"/>
      <c r="EA27" s="183"/>
      <c r="EB27" s="183"/>
      <c r="EC27" s="183"/>
      <c r="ED27" s="183"/>
      <c r="EE27" s="183"/>
      <c r="EF27" s="183"/>
      <c r="EG27" s="183"/>
      <c r="EH27" s="183"/>
      <c r="EI27" s="226"/>
      <c r="EJ27" s="226"/>
      <c r="EK27" s="183"/>
      <c r="EL27" s="183"/>
      <c r="EM27" s="183"/>
      <c r="EN27" s="183"/>
      <c r="EO27" s="183"/>
      <c r="EP27" s="183"/>
      <c r="EQ27" s="183"/>
      <c r="ER27" s="183"/>
      <c r="ES27" s="183"/>
      <c r="ET27" s="183"/>
      <c r="EU27" s="183"/>
      <c r="EV27" s="183"/>
      <c r="EW27" s="183"/>
      <c r="EX27" s="183"/>
      <c r="EY27" s="183"/>
      <c r="EZ27" s="183"/>
      <c r="FA27" s="183"/>
      <c r="FB27" s="183"/>
      <c r="FC27" s="183"/>
      <c r="FD27" s="183"/>
      <c r="FE27" s="183"/>
      <c r="FF27" s="183"/>
      <c r="FG27" s="183"/>
      <c r="FH27" s="183"/>
      <c r="FI27" s="183"/>
      <c r="FJ27" s="183"/>
      <c r="FK27" s="183"/>
      <c r="FL27" s="183"/>
      <c r="FM27" s="183"/>
      <c r="FN27" s="183"/>
      <c r="FO27" s="183"/>
      <c r="FP27" s="183"/>
      <c r="FQ27" s="183"/>
      <c r="FR27" s="183"/>
      <c r="FS27" s="183"/>
      <c r="FT27" s="183"/>
      <c r="FU27" s="183"/>
      <c r="FV27" s="183"/>
      <c r="FW27" s="183"/>
      <c r="FX27" s="183"/>
      <c r="FY27" s="183"/>
      <c r="FZ27" s="183"/>
      <c r="GA27" s="183"/>
      <c r="GB27" s="183"/>
      <c r="GC27" s="183"/>
      <c r="GD27" s="183"/>
      <c r="GE27" s="226"/>
      <c r="GF27" s="226"/>
      <c r="GG27" s="183"/>
      <c r="GH27" s="183"/>
      <c r="GI27" s="183"/>
      <c r="GJ27" s="183"/>
      <c r="GK27" s="183"/>
      <c r="GL27" s="183"/>
      <c r="GM27" s="183"/>
      <c r="GN27" s="183"/>
      <c r="GO27" s="183"/>
      <c r="GP27" s="183"/>
      <c r="GQ27" s="183"/>
      <c r="GR27" s="183"/>
      <c r="GS27" s="183"/>
      <c r="GT27" s="183"/>
      <c r="GU27" s="183"/>
      <c r="GV27" s="183"/>
      <c r="GW27" s="183"/>
      <c r="GX27" s="183"/>
      <c r="GY27" s="183"/>
      <c r="GZ27" s="183"/>
      <c r="HA27" s="183"/>
      <c r="HB27" s="183"/>
      <c r="HC27" s="183"/>
      <c r="HD27" s="183"/>
      <c r="HE27" s="183"/>
      <c r="HF27" s="183"/>
      <c r="HG27" s="183"/>
      <c r="HH27" s="183"/>
      <c r="HI27" s="183"/>
      <c r="HJ27" s="183"/>
      <c r="HK27" s="183"/>
      <c r="HL27" s="183"/>
      <c r="HM27" s="183"/>
      <c r="HN27" s="183"/>
      <c r="HO27" s="183"/>
      <c r="HP27" s="183"/>
      <c r="HQ27" s="183"/>
      <c r="HR27" s="183"/>
      <c r="HS27" s="183"/>
      <c r="HT27" s="183"/>
      <c r="HU27" s="183"/>
      <c r="HV27" s="183"/>
      <c r="HW27" s="183"/>
      <c r="HX27" s="183"/>
      <c r="HY27" s="183"/>
      <c r="HZ27" s="183"/>
      <c r="IA27" s="226"/>
      <c r="IB27" s="226"/>
      <c r="IC27" s="183"/>
      <c r="ID27" s="183"/>
      <c r="IE27" s="183"/>
      <c r="IF27" s="183"/>
      <c r="IG27" s="183"/>
      <c r="IH27" s="183"/>
      <c r="II27" s="183"/>
      <c r="IJ27" s="183"/>
      <c r="IK27" s="183"/>
      <c r="IL27" s="183"/>
      <c r="IM27" s="183"/>
      <c r="IN27" s="183"/>
      <c r="IO27" s="183"/>
      <c r="IP27" s="183"/>
      <c r="IQ27" s="183"/>
      <c r="IR27" s="183"/>
      <c r="IS27" s="183"/>
      <c r="IT27" s="183"/>
      <c r="IU27" s="183"/>
      <c r="IV27" s="183"/>
      <c r="IW27" s="183"/>
      <c r="IX27" s="183"/>
      <c r="IY27" s="183"/>
      <c r="IZ27" s="183"/>
      <c r="JA27" s="183"/>
      <c r="JB27" s="183"/>
      <c r="JC27" s="183"/>
      <c r="JD27" s="183"/>
      <c r="JE27" s="183"/>
      <c r="JF27" s="183"/>
      <c r="JG27" s="183"/>
      <c r="JH27" s="183"/>
      <c r="JI27" s="183"/>
      <c r="JJ27" s="183"/>
      <c r="JK27" s="183"/>
      <c r="JL27" s="183"/>
      <c r="JM27" s="183"/>
      <c r="JN27" s="183"/>
      <c r="JO27" s="183"/>
      <c r="JP27" s="183"/>
      <c r="JQ27" s="183"/>
      <c r="JR27" s="183"/>
      <c r="JS27" s="183"/>
      <c r="JT27" s="183"/>
      <c r="JU27" s="183"/>
      <c r="JV27" s="183"/>
      <c r="JW27" s="226"/>
      <c r="JX27" s="226"/>
    </row>
    <row r="28" spans="1:284" ht="13.5" x14ac:dyDescent="0.35">
      <c r="A28" s="212">
        <f>ROW()</f>
        <v>28</v>
      </c>
      <c r="B28" s="230" t="s">
        <v>50</v>
      </c>
      <c r="C28" s="218">
        <v>108522830.96000001</v>
      </c>
      <c r="D28" s="183"/>
      <c r="E28" s="183"/>
      <c r="F28" s="183"/>
      <c r="G28" s="183"/>
      <c r="H28" s="183"/>
      <c r="I28" s="183"/>
      <c r="J28" s="183"/>
      <c r="K28" s="220"/>
      <c r="L28" s="183"/>
      <c r="M28" s="183"/>
      <c r="N28" s="220">
        <v>920183.6014643705</v>
      </c>
      <c r="O28" s="183"/>
      <c r="P28" s="183"/>
      <c r="Q28" s="183"/>
      <c r="R28" s="220"/>
      <c r="S28" s="183"/>
      <c r="T28" s="183"/>
      <c r="U28" s="220">
        <v>366169.29419989884</v>
      </c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218">
        <f t="shared" ref="AQ28:AQ41" si="17">SUM(D28:AP28)</f>
        <v>1286352.8956642693</v>
      </c>
      <c r="AR28" s="226">
        <f t="shared" ref="AR28:AR41" si="18">+AQ28+C28</f>
        <v>109809183.85566428</v>
      </c>
      <c r="AS28" s="183"/>
      <c r="AT28" s="183"/>
      <c r="AU28" s="183"/>
      <c r="AV28" s="183"/>
      <c r="AW28" s="183"/>
      <c r="AX28" s="183"/>
      <c r="AY28" s="220"/>
      <c r="AZ28" s="183"/>
      <c r="BA28" s="183"/>
      <c r="BB28" s="183"/>
      <c r="BC28" s="183">
        <v>-325571.85181710473</v>
      </c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>
        <v>-30545485.439999998</v>
      </c>
      <c r="CJ28" s="183"/>
      <c r="CK28" s="183"/>
      <c r="CL28" s="183"/>
      <c r="CM28" s="218">
        <f t="shared" ref="CM28:CM41" si="19">SUM(AS28:CL28)</f>
        <v>-30871057.291817103</v>
      </c>
      <c r="CN28" s="226">
        <f t="shared" ref="CN28:CN41" si="20">+CM28+AR28</f>
        <v>78938126.563847184</v>
      </c>
      <c r="CO28" s="183"/>
      <c r="CP28" s="183"/>
      <c r="CQ28" s="183"/>
      <c r="CR28" s="183"/>
      <c r="CS28" s="183"/>
      <c r="CT28" s="183"/>
      <c r="CU28" s="183"/>
      <c r="CV28" s="183"/>
      <c r="CW28" s="183"/>
      <c r="CX28" s="183"/>
      <c r="CY28" s="183">
        <v>64695.320261250716</v>
      </c>
      <c r="CZ28" s="183"/>
      <c r="DA28" s="183"/>
      <c r="DB28" s="183"/>
      <c r="DC28" s="183"/>
      <c r="DD28" s="183"/>
      <c r="DE28" s="183"/>
      <c r="DF28" s="183"/>
      <c r="DG28" s="183"/>
      <c r="DH28" s="183"/>
      <c r="DI28" s="183"/>
      <c r="DJ28" s="183"/>
      <c r="DK28" s="183"/>
      <c r="DL28" s="183"/>
      <c r="DM28" s="183"/>
      <c r="DN28" s="183"/>
      <c r="DO28" s="183"/>
      <c r="DP28" s="183"/>
      <c r="DQ28" s="183"/>
      <c r="DR28" s="183"/>
      <c r="DS28" s="183"/>
      <c r="DT28" s="183"/>
      <c r="DU28" s="183"/>
      <c r="DV28" s="183"/>
      <c r="DW28" s="183"/>
      <c r="DX28" s="183"/>
      <c r="DY28" s="183"/>
      <c r="DZ28" s="183"/>
      <c r="EA28" s="183"/>
      <c r="EB28" s="183"/>
      <c r="EC28" s="183"/>
      <c r="ED28" s="183"/>
      <c r="EE28" s="183">
        <v>0</v>
      </c>
      <c r="EF28" s="183"/>
      <c r="EG28" s="183"/>
      <c r="EH28" s="183"/>
      <c r="EI28" s="218">
        <f t="shared" ref="EI28:EI41" si="21">SUM(CO28:EH28)</f>
        <v>64695.320261250716</v>
      </c>
      <c r="EJ28" s="226">
        <f t="shared" ref="EJ28:EJ41" si="22">+EI28+CN28</f>
        <v>79002821.884108439</v>
      </c>
      <c r="EK28" s="183"/>
      <c r="EL28" s="183"/>
      <c r="EM28" s="183"/>
      <c r="EN28" s="183"/>
      <c r="EO28" s="183"/>
      <c r="EP28" s="183"/>
      <c r="EQ28" s="183"/>
      <c r="ER28" s="183"/>
      <c r="ES28" s="183"/>
      <c r="ET28" s="183"/>
      <c r="EU28" s="220">
        <v>119290.50607650797</v>
      </c>
      <c r="EV28" s="183"/>
      <c r="EW28" s="183"/>
      <c r="EX28" s="183"/>
      <c r="EY28" s="183"/>
      <c r="EZ28" s="183"/>
      <c r="FA28" s="183"/>
      <c r="FB28" s="183"/>
      <c r="FC28" s="183"/>
      <c r="FD28" s="183"/>
      <c r="FE28" s="183"/>
      <c r="FF28" s="220">
        <v>-1144766.6265305728</v>
      </c>
      <c r="FG28" s="183"/>
      <c r="FH28" s="183"/>
      <c r="FI28" s="183"/>
      <c r="FJ28" s="183"/>
      <c r="FK28" s="183"/>
      <c r="FL28" s="183"/>
      <c r="FM28" s="183"/>
      <c r="FN28" s="183"/>
      <c r="FO28" s="183"/>
      <c r="FP28" s="183"/>
      <c r="FQ28" s="183"/>
      <c r="FR28" s="183"/>
      <c r="FS28" s="183">
        <v>13540601.894337162</v>
      </c>
      <c r="FT28" s="183"/>
      <c r="FU28" s="183"/>
      <c r="FV28" s="183"/>
      <c r="FW28" s="183"/>
      <c r="FX28" s="183"/>
      <c r="FY28" s="183"/>
      <c r="FZ28" s="183"/>
      <c r="GA28" s="183">
        <v>3843656.4166666642</v>
      </c>
      <c r="GB28" s="183"/>
      <c r="GC28" s="183"/>
      <c r="GD28" s="183"/>
      <c r="GE28" s="218">
        <f t="shared" ref="GE28:GE41" si="23">SUM(EK28:GD28)</f>
        <v>16358782.190549761</v>
      </c>
      <c r="GF28" s="226">
        <f t="shared" ref="GF28:GF41" si="24">+GE28+EJ28</f>
        <v>95361604.0746582</v>
      </c>
      <c r="GG28" s="183"/>
      <c r="GH28" s="183"/>
      <c r="GI28" s="183"/>
      <c r="GJ28" s="183"/>
      <c r="GK28" s="183"/>
      <c r="GL28" s="183"/>
      <c r="GM28" s="183"/>
      <c r="GN28" s="183"/>
      <c r="GO28" s="183"/>
      <c r="GP28" s="183"/>
      <c r="GQ28" s="220">
        <v>277249.83815894858</v>
      </c>
      <c r="GR28" s="183"/>
      <c r="GS28" s="183"/>
      <c r="GT28" s="183"/>
      <c r="GU28" s="183"/>
      <c r="GV28" s="183"/>
      <c r="GW28" s="183"/>
      <c r="GX28" s="183"/>
      <c r="GY28" s="183"/>
      <c r="GZ28" s="183"/>
      <c r="HA28" s="183"/>
      <c r="HB28" s="220">
        <v>-277250.28341042995</v>
      </c>
      <c r="HC28" s="183"/>
      <c r="HD28" s="183"/>
      <c r="HE28" s="183"/>
      <c r="HF28" s="183"/>
      <c r="HG28" s="183"/>
      <c r="HH28" s="183"/>
      <c r="HI28" s="183"/>
      <c r="HJ28" s="183"/>
      <c r="HK28" s="183"/>
      <c r="HL28" s="183"/>
      <c r="HM28" s="183"/>
      <c r="HN28" s="183"/>
      <c r="HO28" s="227">
        <v>-234683.18063247204</v>
      </c>
      <c r="HP28" s="183"/>
      <c r="HQ28" s="183"/>
      <c r="HR28" s="183"/>
      <c r="HS28" s="183"/>
      <c r="HT28" s="183"/>
      <c r="HU28" s="183"/>
      <c r="HV28" s="183"/>
      <c r="HW28" s="227">
        <v>-1179332.2499999963</v>
      </c>
      <c r="HX28" s="183"/>
      <c r="HY28" s="183"/>
      <c r="HZ28" s="183"/>
      <c r="IA28" s="218">
        <f t="shared" ref="IA28:IA41" si="25">SUM(GG28:HZ28)</f>
        <v>-1414015.8758839497</v>
      </c>
      <c r="IB28" s="226">
        <f t="shared" ref="IB28:IB41" si="26">+IA28+GF28</f>
        <v>93947588.198774248</v>
      </c>
      <c r="IC28" s="183"/>
      <c r="ID28" s="183"/>
      <c r="IE28" s="183"/>
      <c r="IF28" s="183"/>
      <c r="IG28" s="183"/>
      <c r="IH28" s="183"/>
      <c r="II28" s="183"/>
      <c r="IJ28" s="183"/>
      <c r="IK28" s="183"/>
      <c r="IL28" s="183"/>
      <c r="IM28" s="220">
        <v>0</v>
      </c>
      <c r="IN28" s="183"/>
      <c r="IO28" s="183"/>
      <c r="IP28" s="183"/>
      <c r="IQ28" s="183"/>
      <c r="IR28" s="183"/>
      <c r="IS28" s="183"/>
      <c r="IT28" s="183"/>
      <c r="IU28" s="183"/>
      <c r="IV28" s="183"/>
      <c r="IW28" s="183"/>
      <c r="IX28" s="220">
        <v>0</v>
      </c>
      <c r="IY28" s="183"/>
      <c r="IZ28" s="183"/>
      <c r="JA28" s="183"/>
      <c r="JB28" s="183"/>
      <c r="JC28" s="183"/>
      <c r="JD28" s="183"/>
      <c r="JE28" s="183"/>
      <c r="JF28" s="183"/>
      <c r="JG28" s="183"/>
      <c r="JH28" s="183"/>
      <c r="JI28" s="183"/>
      <c r="JJ28" s="183"/>
      <c r="JK28" s="183">
        <v>0</v>
      </c>
      <c r="JL28" s="183"/>
      <c r="JM28" s="183"/>
      <c r="JN28" s="183"/>
      <c r="JO28" s="183"/>
      <c r="JP28" s="183"/>
      <c r="JQ28" s="183"/>
      <c r="JR28" s="183"/>
      <c r="JS28" s="183">
        <v>0</v>
      </c>
      <c r="JT28" s="183"/>
      <c r="JU28" s="183"/>
      <c r="JV28" s="183"/>
      <c r="JW28" s="218"/>
      <c r="JX28" s="226"/>
    </row>
    <row r="29" spans="1:284" x14ac:dyDescent="0.3">
      <c r="A29" s="212">
        <f>ROW()</f>
        <v>29</v>
      </c>
      <c r="B29" s="213" t="s">
        <v>51</v>
      </c>
      <c r="C29" s="218">
        <v>24911099.109999999</v>
      </c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>
        <v>488551.30625339446</v>
      </c>
      <c r="O29" s="220"/>
      <c r="P29" s="220"/>
      <c r="Q29" s="220"/>
      <c r="R29" s="220"/>
      <c r="S29" s="220"/>
      <c r="T29" s="220"/>
      <c r="U29" s="220">
        <v>223450.68884317949</v>
      </c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>
        <v>-221927.2233333331</v>
      </c>
      <c r="AI29" s="220"/>
      <c r="AJ29" s="220"/>
      <c r="AK29" s="220"/>
      <c r="AL29" s="220"/>
      <c r="AM29" s="220"/>
      <c r="AN29" s="220"/>
      <c r="AO29" s="220"/>
      <c r="AP29" s="220"/>
      <c r="AQ29" s="218">
        <f t="shared" si="17"/>
        <v>490074.77176324086</v>
      </c>
      <c r="AR29" s="218">
        <f t="shared" si="18"/>
        <v>25401173.881763238</v>
      </c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>
        <v>-172627.97223630385</v>
      </c>
      <c r="BD29" s="220"/>
      <c r="BE29" s="220"/>
      <c r="BF29" s="220"/>
      <c r="BG29" s="220"/>
      <c r="BH29" s="220"/>
      <c r="BI29" s="220"/>
      <c r="BJ29" s="220"/>
      <c r="BK29" s="220"/>
      <c r="BL29" s="220"/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0"/>
      <c r="BZ29" s="220"/>
      <c r="CA29" s="220"/>
      <c r="CB29" s="220"/>
      <c r="CC29" s="220"/>
      <c r="CD29" s="220"/>
      <c r="CE29" s="220"/>
      <c r="CF29" s="220"/>
      <c r="CG29" s="220"/>
      <c r="CH29" s="220"/>
      <c r="CI29" s="220"/>
      <c r="CJ29" s="220"/>
      <c r="CK29" s="220"/>
      <c r="CL29" s="220"/>
      <c r="CM29" s="218">
        <f t="shared" si="19"/>
        <v>-172627.97223630385</v>
      </c>
      <c r="CN29" s="218">
        <f t="shared" si="20"/>
        <v>25228545.909526933</v>
      </c>
      <c r="CO29" s="220"/>
      <c r="CP29" s="220"/>
      <c r="CQ29" s="220"/>
      <c r="CR29" s="220"/>
      <c r="CS29" s="220"/>
      <c r="CT29" s="220"/>
      <c r="CU29" s="220"/>
      <c r="CV29" s="220"/>
      <c r="CW29" s="220"/>
      <c r="CX29" s="220"/>
      <c r="CY29" s="220">
        <v>34303.401499684667</v>
      </c>
      <c r="CZ29" s="220"/>
      <c r="DA29" s="220"/>
      <c r="DB29" s="220"/>
      <c r="DC29" s="220"/>
      <c r="DD29" s="220"/>
      <c r="DE29" s="220"/>
      <c r="DF29" s="220"/>
      <c r="DG29" s="220"/>
      <c r="DH29" s="220"/>
      <c r="DI29" s="220"/>
      <c r="DJ29" s="220"/>
      <c r="DK29" s="220"/>
      <c r="DL29" s="220"/>
      <c r="DM29" s="220"/>
      <c r="DN29" s="220"/>
      <c r="DO29" s="220"/>
      <c r="DP29" s="220"/>
      <c r="DQ29" s="220"/>
      <c r="DR29" s="220"/>
      <c r="DS29" s="220"/>
      <c r="DT29" s="220"/>
      <c r="DU29" s="220"/>
      <c r="DV29" s="220"/>
      <c r="DW29" s="220"/>
      <c r="DX29" s="220"/>
      <c r="DY29" s="220"/>
      <c r="DZ29" s="220"/>
      <c r="EA29" s="220"/>
      <c r="EB29" s="220"/>
      <c r="EC29" s="220"/>
      <c r="ED29" s="220"/>
      <c r="EE29" s="220"/>
      <c r="EF29" s="220"/>
      <c r="EG29" s="220"/>
      <c r="EH29" s="220"/>
      <c r="EI29" s="218">
        <f t="shared" si="21"/>
        <v>34303.401499684667</v>
      </c>
      <c r="EJ29" s="218">
        <f t="shared" si="22"/>
        <v>25262849.311026618</v>
      </c>
      <c r="EK29" s="220"/>
      <c r="EL29" s="220"/>
      <c r="EM29" s="220"/>
      <c r="EN29" s="220"/>
      <c r="EO29" s="220"/>
      <c r="EP29" s="220"/>
      <c r="EQ29" s="220"/>
      <c r="ER29" s="220"/>
      <c r="ES29" s="220"/>
      <c r="ET29" s="220"/>
      <c r="EU29" s="220">
        <v>63251.408425192698</v>
      </c>
      <c r="EV29" s="220"/>
      <c r="EW29" s="220"/>
      <c r="EX29" s="220"/>
      <c r="EY29" s="220"/>
      <c r="EZ29" s="220"/>
      <c r="FA29" s="220"/>
      <c r="FB29" s="220"/>
      <c r="FC29" s="220"/>
      <c r="FD29" s="220"/>
      <c r="FE29" s="220"/>
      <c r="FF29" s="220">
        <v>4573254.9136191681</v>
      </c>
      <c r="FG29" s="220"/>
      <c r="FH29" s="220"/>
      <c r="FI29" s="220"/>
      <c r="FJ29" s="220"/>
      <c r="FK29" s="220"/>
      <c r="FL29" s="220"/>
      <c r="FM29" s="220"/>
      <c r="FN29" s="220"/>
      <c r="FO29" s="220"/>
      <c r="FP29" s="220"/>
      <c r="FQ29" s="220"/>
      <c r="FR29" s="220"/>
      <c r="FS29" s="220"/>
      <c r="FT29" s="220"/>
      <c r="FU29" s="220"/>
      <c r="FV29" s="220">
        <v>-969054.8354037758</v>
      </c>
      <c r="FW29" s="220"/>
      <c r="FX29" s="220"/>
      <c r="FY29" s="220"/>
      <c r="FZ29" s="220"/>
      <c r="GA29" s="220"/>
      <c r="GB29" s="220"/>
      <c r="GC29" s="220"/>
      <c r="GD29" s="220"/>
      <c r="GE29" s="218">
        <f t="shared" si="23"/>
        <v>3667451.4866405847</v>
      </c>
      <c r="GF29" s="218">
        <f t="shared" si="24"/>
        <v>28930300.797667202</v>
      </c>
      <c r="GG29" s="220"/>
      <c r="GH29" s="220"/>
      <c r="GI29" s="220"/>
      <c r="GJ29" s="220"/>
      <c r="GK29" s="220"/>
      <c r="GL29" s="220"/>
      <c r="GM29" s="220"/>
      <c r="GN29" s="220"/>
      <c r="GO29" s="220"/>
      <c r="GP29" s="220"/>
      <c r="GQ29" s="220">
        <v>147006.18956183421</v>
      </c>
      <c r="GR29" s="220"/>
      <c r="GS29" s="220"/>
      <c r="GT29" s="220"/>
      <c r="GU29" s="220"/>
      <c r="GV29" s="220"/>
      <c r="GW29" s="220"/>
      <c r="GX29" s="220"/>
      <c r="GY29" s="220"/>
      <c r="GZ29" s="220"/>
      <c r="HA29" s="220"/>
      <c r="HB29" s="220">
        <v>708572.35786065087</v>
      </c>
      <c r="HC29" s="220"/>
      <c r="HD29" s="220"/>
      <c r="HE29" s="220"/>
      <c r="HF29" s="220"/>
      <c r="HG29" s="220"/>
      <c r="HH29" s="220"/>
      <c r="HI29" s="220"/>
      <c r="HJ29" s="220"/>
      <c r="HK29" s="220"/>
      <c r="HL29" s="220"/>
      <c r="HM29" s="220"/>
      <c r="HN29" s="220"/>
      <c r="HO29" s="220"/>
      <c r="HP29" s="220"/>
      <c r="HQ29" s="220"/>
      <c r="HR29" s="220"/>
      <c r="HS29" s="220"/>
      <c r="HT29" s="220"/>
      <c r="HU29" s="220"/>
      <c r="HV29" s="220"/>
      <c r="HW29" s="220"/>
      <c r="HX29" s="220"/>
      <c r="HY29" s="220"/>
      <c r="HZ29" s="220"/>
      <c r="IA29" s="218">
        <f t="shared" si="25"/>
        <v>855578.54742248508</v>
      </c>
      <c r="IB29" s="218">
        <f t="shared" si="26"/>
        <v>29785879.345089685</v>
      </c>
      <c r="IC29" s="220"/>
      <c r="ID29" s="220"/>
      <c r="IE29" s="220"/>
      <c r="IF29" s="220"/>
      <c r="IG29" s="220"/>
      <c r="IH29" s="220"/>
      <c r="II29" s="220"/>
      <c r="IJ29" s="220"/>
      <c r="IK29" s="220"/>
      <c r="IL29" s="220"/>
      <c r="IM29" s="220">
        <v>0</v>
      </c>
      <c r="IN29" s="220"/>
      <c r="IO29" s="220"/>
      <c r="IP29" s="220"/>
      <c r="IQ29" s="220"/>
      <c r="IR29" s="220"/>
      <c r="IS29" s="220"/>
      <c r="IT29" s="220"/>
      <c r="IU29" s="220"/>
      <c r="IV29" s="220"/>
      <c r="IW29" s="220"/>
      <c r="IX29" s="220">
        <v>0</v>
      </c>
      <c r="IY29" s="220"/>
      <c r="IZ29" s="220"/>
      <c r="JA29" s="220"/>
      <c r="JB29" s="220"/>
      <c r="JC29" s="220"/>
      <c r="JD29" s="220"/>
      <c r="JE29" s="220"/>
      <c r="JF29" s="220"/>
      <c r="JG29" s="220"/>
      <c r="JH29" s="220"/>
      <c r="JI29" s="220"/>
      <c r="JJ29" s="220"/>
      <c r="JK29" s="220"/>
      <c r="JL29" s="220"/>
      <c r="JM29" s="220"/>
      <c r="JN29" s="220"/>
      <c r="JO29" s="220"/>
      <c r="JP29" s="220"/>
      <c r="JQ29" s="220"/>
      <c r="JR29" s="220"/>
      <c r="JS29" s="220"/>
      <c r="JT29" s="220"/>
      <c r="JU29" s="220"/>
      <c r="JV29" s="220"/>
      <c r="JW29" s="218"/>
      <c r="JX29" s="218"/>
    </row>
    <row r="30" spans="1:284" x14ac:dyDescent="0.3">
      <c r="A30" s="212">
        <f>ROW()</f>
        <v>30</v>
      </c>
      <c r="B30" s="213" t="s">
        <v>52</v>
      </c>
      <c r="C30" s="218">
        <v>89651034.640000001</v>
      </c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>
        <v>1327852.6021819038</v>
      </c>
      <c r="O30" s="220"/>
      <c r="P30" s="220"/>
      <c r="Q30" s="220"/>
      <c r="R30" s="220"/>
      <c r="S30" s="220"/>
      <c r="T30" s="220"/>
      <c r="U30" s="220">
        <v>514493.33828667179</v>
      </c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>
        <v>1133055.3483333332</v>
      </c>
      <c r="AI30" s="220"/>
      <c r="AJ30" s="220"/>
      <c r="AK30" s="220"/>
      <c r="AL30" s="220"/>
      <c r="AM30" s="220"/>
      <c r="AN30" s="220"/>
      <c r="AO30" s="220"/>
      <c r="AP30" s="220"/>
      <c r="AQ30" s="218">
        <f t="shared" si="17"/>
        <v>2975401.2888019085</v>
      </c>
      <c r="AR30" s="218">
        <f t="shared" si="18"/>
        <v>92626435.928801909</v>
      </c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>
        <v>-469923.05705742119</v>
      </c>
      <c r="BD30" s="220"/>
      <c r="BE30" s="220"/>
      <c r="BF30" s="220"/>
      <c r="BG30" s="220"/>
      <c r="BH30" s="220"/>
      <c r="BI30" s="220"/>
      <c r="BJ30" s="220"/>
      <c r="BK30" s="220"/>
      <c r="BL30" s="220"/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20"/>
      <c r="CD30" s="220"/>
      <c r="CE30" s="220"/>
      <c r="CF30" s="220"/>
      <c r="CG30" s="220"/>
      <c r="CH30" s="220"/>
      <c r="CI30" s="220"/>
      <c r="CJ30" s="220"/>
      <c r="CK30" s="220"/>
      <c r="CL30" s="220"/>
      <c r="CM30" s="218">
        <f t="shared" si="19"/>
        <v>-469923.05705742119</v>
      </c>
      <c r="CN30" s="218">
        <f t="shared" si="20"/>
        <v>92156512.871744484</v>
      </c>
      <c r="CO30" s="220"/>
      <c r="CP30" s="220"/>
      <c r="CQ30" s="220"/>
      <c r="CR30" s="220"/>
      <c r="CS30" s="220"/>
      <c r="CT30" s="220"/>
      <c r="CU30" s="220"/>
      <c r="CV30" s="220"/>
      <c r="CW30" s="220"/>
      <c r="CX30" s="220"/>
      <c r="CY30" s="220">
        <v>93379.763959307689</v>
      </c>
      <c r="CZ30" s="220"/>
      <c r="DA30" s="220"/>
      <c r="DB30" s="220"/>
      <c r="DC30" s="220"/>
      <c r="DD30" s="220"/>
      <c r="DE30" s="220"/>
      <c r="DF30" s="220"/>
      <c r="DG30" s="220"/>
      <c r="DH30" s="220"/>
      <c r="DI30" s="220"/>
      <c r="DJ30" s="220"/>
      <c r="DK30" s="220"/>
      <c r="DL30" s="220"/>
      <c r="DM30" s="220"/>
      <c r="DN30" s="220"/>
      <c r="DO30" s="220"/>
      <c r="DP30" s="220"/>
      <c r="DQ30" s="220"/>
      <c r="DR30" s="220"/>
      <c r="DS30" s="220"/>
      <c r="DT30" s="220"/>
      <c r="DU30" s="220"/>
      <c r="DV30" s="220"/>
      <c r="DW30" s="220"/>
      <c r="DX30" s="220"/>
      <c r="DY30" s="220"/>
      <c r="DZ30" s="220"/>
      <c r="EA30" s="220"/>
      <c r="EB30" s="220"/>
      <c r="EC30" s="220"/>
      <c r="ED30" s="220"/>
      <c r="EE30" s="220"/>
      <c r="EF30" s="220"/>
      <c r="EG30" s="220"/>
      <c r="EH30" s="220"/>
      <c r="EI30" s="218">
        <f t="shared" si="21"/>
        <v>93379.763959307689</v>
      </c>
      <c r="EJ30" s="218">
        <f t="shared" si="22"/>
        <v>92249892.635703787</v>
      </c>
      <c r="EK30" s="220"/>
      <c r="EL30" s="220"/>
      <c r="EM30" s="220"/>
      <c r="EN30" s="220"/>
      <c r="EO30" s="220"/>
      <c r="EP30" s="220"/>
      <c r="EQ30" s="220"/>
      <c r="ER30" s="220"/>
      <c r="ES30" s="220"/>
      <c r="ET30" s="220"/>
      <c r="EU30" s="220">
        <v>172181.22199609107</v>
      </c>
      <c r="EV30" s="220"/>
      <c r="EW30" s="220"/>
      <c r="EX30" s="220"/>
      <c r="EY30" s="220"/>
      <c r="EZ30" s="220"/>
      <c r="FA30" s="220"/>
      <c r="FB30" s="220"/>
      <c r="FC30" s="220"/>
      <c r="FD30" s="220"/>
      <c r="FE30" s="220"/>
      <c r="FF30" s="220">
        <v>6015590.8529793024</v>
      </c>
      <c r="FG30" s="220"/>
      <c r="FH30" s="220"/>
      <c r="FI30" s="220"/>
      <c r="FJ30" s="220"/>
      <c r="FK30" s="220"/>
      <c r="FL30" s="220"/>
      <c r="FM30" s="220"/>
      <c r="FN30" s="220"/>
      <c r="FO30" s="220"/>
      <c r="FP30" s="220"/>
      <c r="FQ30" s="220"/>
      <c r="FR30" s="220"/>
      <c r="FS30" s="220"/>
      <c r="FT30" s="220"/>
      <c r="FU30" s="220"/>
      <c r="FV30" s="220">
        <v>-78000.229596220772</v>
      </c>
      <c r="FW30" s="220"/>
      <c r="FX30" s="220"/>
      <c r="FY30" s="220"/>
      <c r="FZ30" s="220"/>
      <c r="GA30" s="220"/>
      <c r="GB30" s="220"/>
      <c r="GC30" s="220"/>
      <c r="GD30" s="220"/>
      <c r="GE30" s="218">
        <f t="shared" si="23"/>
        <v>6109771.8453791728</v>
      </c>
      <c r="GF30" s="218">
        <f t="shared" si="24"/>
        <v>98359664.481082961</v>
      </c>
      <c r="GG30" s="220"/>
      <c r="GH30" s="220"/>
      <c r="GI30" s="220"/>
      <c r="GJ30" s="220"/>
      <c r="GK30" s="220"/>
      <c r="GL30" s="220"/>
      <c r="GM30" s="220"/>
      <c r="GN30" s="220"/>
      <c r="GO30" s="220"/>
      <c r="GP30" s="220"/>
      <c r="GQ30" s="220">
        <v>400176.15401689801</v>
      </c>
      <c r="GR30" s="220"/>
      <c r="GS30" s="220"/>
      <c r="GT30" s="220"/>
      <c r="GU30" s="220"/>
      <c r="GV30" s="220"/>
      <c r="GW30" s="220"/>
      <c r="GX30" s="220"/>
      <c r="GY30" s="220"/>
      <c r="GZ30" s="220"/>
      <c r="HA30" s="220"/>
      <c r="HB30" s="220">
        <v>2475818.8935090452</v>
      </c>
      <c r="HC30" s="220"/>
      <c r="HD30" s="220"/>
      <c r="HE30" s="220"/>
      <c r="HF30" s="220"/>
      <c r="HG30" s="220"/>
      <c r="HH30" s="220"/>
      <c r="HI30" s="220"/>
      <c r="HJ30" s="220"/>
      <c r="HK30" s="220"/>
      <c r="HL30" s="220"/>
      <c r="HM30" s="220"/>
      <c r="HN30" s="220"/>
      <c r="HO30" s="220"/>
      <c r="HP30" s="220"/>
      <c r="HQ30" s="220"/>
      <c r="HR30" s="220"/>
      <c r="HS30" s="220"/>
      <c r="HT30" s="220"/>
      <c r="HU30" s="220"/>
      <c r="HV30" s="220"/>
      <c r="HW30" s="220"/>
      <c r="HX30" s="220"/>
      <c r="HY30" s="220"/>
      <c r="HZ30" s="220"/>
      <c r="IA30" s="218">
        <f t="shared" si="25"/>
        <v>2875995.0475259433</v>
      </c>
      <c r="IB30" s="218">
        <f t="shared" si="26"/>
        <v>101235659.5286089</v>
      </c>
      <c r="IC30" s="220"/>
      <c r="ID30" s="220"/>
      <c r="IE30" s="220"/>
      <c r="IF30" s="220"/>
      <c r="IG30" s="220"/>
      <c r="IH30" s="220"/>
      <c r="II30" s="220"/>
      <c r="IJ30" s="220"/>
      <c r="IK30" s="220"/>
      <c r="IL30" s="220"/>
      <c r="IM30" s="220">
        <v>0</v>
      </c>
      <c r="IN30" s="220"/>
      <c r="IO30" s="220"/>
      <c r="IP30" s="220"/>
      <c r="IQ30" s="220"/>
      <c r="IR30" s="220"/>
      <c r="IS30" s="220"/>
      <c r="IT30" s="220"/>
      <c r="IU30" s="220"/>
      <c r="IV30" s="220"/>
      <c r="IW30" s="220"/>
      <c r="IX30" s="220">
        <v>0</v>
      </c>
      <c r="IY30" s="220"/>
      <c r="IZ30" s="220"/>
      <c r="JA30" s="220"/>
      <c r="JB30" s="220"/>
      <c r="JC30" s="220"/>
      <c r="JD30" s="220"/>
      <c r="JE30" s="220"/>
      <c r="JF30" s="220"/>
      <c r="JG30" s="220"/>
      <c r="JH30" s="220"/>
      <c r="JI30" s="220"/>
      <c r="JJ30" s="220"/>
      <c r="JK30" s="220"/>
      <c r="JL30" s="220"/>
      <c r="JM30" s="220"/>
      <c r="JN30" s="220"/>
      <c r="JO30" s="220"/>
      <c r="JP30" s="220"/>
      <c r="JQ30" s="220"/>
      <c r="JR30" s="220"/>
      <c r="JS30" s="220"/>
      <c r="JT30" s="220"/>
      <c r="JU30" s="220"/>
      <c r="JV30" s="220"/>
      <c r="JW30" s="218"/>
      <c r="JX30" s="218"/>
    </row>
    <row r="31" spans="1:284" ht="13.5" x14ac:dyDescent="0.35">
      <c r="A31" s="212">
        <f>ROW()</f>
        <v>31</v>
      </c>
      <c r="B31" s="213" t="s">
        <v>53</v>
      </c>
      <c r="C31" s="218">
        <v>54008362.240000002</v>
      </c>
      <c r="D31" s="219">
        <v>457984.45475975098</v>
      </c>
      <c r="E31" s="220">
        <v>-1476891.8123157108</v>
      </c>
      <c r="F31" s="220">
        <v>7937.9671349999999</v>
      </c>
      <c r="G31" s="220"/>
      <c r="H31" s="220"/>
      <c r="I31" s="220">
        <v>-3766721.2629440017</v>
      </c>
      <c r="J31" s="220"/>
      <c r="K31" s="220"/>
      <c r="L31" s="220"/>
      <c r="M31" s="220"/>
      <c r="N31" s="220">
        <v>351618.71151122008</v>
      </c>
      <c r="O31" s="220"/>
      <c r="P31" s="220"/>
      <c r="Q31" s="220"/>
      <c r="R31" s="220"/>
      <c r="S31" s="220"/>
      <c r="T31" s="220"/>
      <c r="U31" s="220">
        <v>137226.71599812526</v>
      </c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18">
        <f t="shared" si="17"/>
        <v>-4288845.2258556169</v>
      </c>
      <c r="AR31" s="218">
        <f t="shared" si="18"/>
        <v>49719517.014144383</v>
      </c>
      <c r="AS31" s="220">
        <v>-56442.53432223</v>
      </c>
      <c r="AT31" s="220"/>
      <c r="AU31" s="220">
        <v>0</v>
      </c>
      <c r="AV31" s="220"/>
      <c r="AW31" s="220"/>
      <c r="AX31" s="220"/>
      <c r="AY31" s="220"/>
      <c r="AZ31" s="220"/>
      <c r="BA31" s="220"/>
      <c r="BB31" s="220"/>
      <c r="BC31" s="220">
        <v>-124425.64484210667</v>
      </c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0"/>
      <c r="BP31" s="220"/>
      <c r="BQ31" s="220"/>
      <c r="BR31" s="220"/>
      <c r="BS31" s="220"/>
      <c r="BT31" s="220"/>
      <c r="BU31" s="220"/>
      <c r="BV31" s="220"/>
      <c r="BW31" s="220"/>
      <c r="BX31" s="220"/>
      <c r="BY31" s="220"/>
      <c r="BZ31" s="220"/>
      <c r="CA31" s="220"/>
      <c r="CB31" s="220"/>
      <c r="CC31" s="220"/>
      <c r="CD31" s="220"/>
      <c r="CE31" s="220"/>
      <c r="CF31" s="220"/>
      <c r="CG31" s="220"/>
      <c r="CH31" s="220"/>
      <c r="CI31" s="220"/>
      <c r="CJ31" s="220"/>
      <c r="CK31" s="220"/>
      <c r="CL31" s="220"/>
      <c r="CM31" s="218">
        <f t="shared" si="19"/>
        <v>-180868.17916433667</v>
      </c>
      <c r="CN31" s="218">
        <f t="shared" si="20"/>
        <v>49538648.834980048</v>
      </c>
      <c r="CO31" s="219">
        <v>-339540.44654313551</v>
      </c>
      <c r="CP31" s="220"/>
      <c r="CQ31" s="220"/>
      <c r="CR31" s="220"/>
      <c r="CS31" s="220"/>
      <c r="CT31" s="220"/>
      <c r="CU31" s="220"/>
      <c r="CV31" s="220"/>
      <c r="CW31" s="220"/>
      <c r="CX31" s="220"/>
      <c r="CY31" s="220">
        <v>24724.978209402529</v>
      </c>
      <c r="CZ31" s="220"/>
      <c r="DA31" s="220"/>
      <c r="DB31" s="220"/>
      <c r="DC31" s="220"/>
      <c r="DD31" s="220"/>
      <c r="DE31" s="220"/>
      <c r="DF31" s="220"/>
      <c r="DG31" s="220"/>
      <c r="DH31" s="220"/>
      <c r="DI31" s="220"/>
      <c r="DJ31" s="220"/>
      <c r="DK31" s="220"/>
      <c r="DL31" s="220"/>
      <c r="DM31" s="220"/>
      <c r="DN31" s="220"/>
      <c r="DO31" s="220"/>
      <c r="DP31" s="220"/>
      <c r="DQ31" s="220"/>
      <c r="DR31" s="220"/>
      <c r="DS31" s="220"/>
      <c r="DT31" s="220"/>
      <c r="DU31" s="220"/>
      <c r="DV31" s="220"/>
      <c r="DW31" s="220"/>
      <c r="DX31" s="220"/>
      <c r="DY31" s="220"/>
      <c r="DZ31" s="220"/>
      <c r="EA31" s="220"/>
      <c r="EB31" s="220"/>
      <c r="EC31" s="220"/>
      <c r="ED31" s="220"/>
      <c r="EE31" s="220"/>
      <c r="EF31" s="220"/>
      <c r="EG31" s="220"/>
      <c r="EH31" s="220"/>
      <c r="EI31" s="218">
        <f t="shared" si="21"/>
        <v>-314815.46833373298</v>
      </c>
      <c r="EJ31" s="218">
        <f t="shared" si="22"/>
        <v>49223833.366646312</v>
      </c>
      <c r="EK31" s="219">
        <v>194771.91795682802</v>
      </c>
      <c r="EL31" s="220"/>
      <c r="EM31" s="220"/>
      <c r="EN31" s="220"/>
      <c r="EO31" s="220"/>
      <c r="EP31" s="220"/>
      <c r="EQ31" s="220"/>
      <c r="ER31" s="220"/>
      <c r="ES31" s="220"/>
      <c r="ET31" s="220"/>
      <c r="EU31" s="220">
        <v>45589.930638257065</v>
      </c>
      <c r="EV31" s="220"/>
      <c r="EW31" s="220"/>
      <c r="EX31" s="220"/>
      <c r="EY31" s="220"/>
      <c r="EZ31" s="220"/>
      <c r="FA31" s="220"/>
      <c r="FB31" s="220"/>
      <c r="FC31" s="220"/>
      <c r="FD31" s="220"/>
      <c r="FE31" s="220"/>
      <c r="FF31" s="220">
        <v>3204880.927925624</v>
      </c>
      <c r="FG31" s="220"/>
      <c r="FH31" s="220"/>
      <c r="FI31" s="220"/>
      <c r="FJ31" s="220"/>
      <c r="FK31" s="220"/>
      <c r="FL31" s="220"/>
      <c r="FM31" s="220"/>
      <c r="FN31" s="220"/>
      <c r="FO31" s="220"/>
      <c r="FP31" s="220"/>
      <c r="FQ31" s="220"/>
      <c r="FR31" s="220"/>
      <c r="FS31" s="220"/>
      <c r="FT31" s="220"/>
      <c r="FU31" s="220"/>
      <c r="FV31" s="220"/>
      <c r="FW31" s="220"/>
      <c r="FX31" s="220"/>
      <c r="FY31" s="220"/>
      <c r="FZ31" s="220"/>
      <c r="GA31" s="220"/>
      <c r="GB31" s="220"/>
      <c r="GC31" s="220"/>
      <c r="GD31" s="220"/>
      <c r="GE31" s="218">
        <f t="shared" si="23"/>
        <v>3445242.776520709</v>
      </c>
      <c r="GF31" s="218">
        <f t="shared" si="24"/>
        <v>52669076.143167019</v>
      </c>
      <c r="GG31" s="219">
        <v>151557.53361277733</v>
      </c>
      <c r="GH31" s="220"/>
      <c r="GI31" s="220"/>
      <c r="GJ31" s="220"/>
      <c r="GK31" s="220"/>
      <c r="GL31" s="220"/>
      <c r="GM31" s="220"/>
      <c r="GN31" s="220"/>
      <c r="GO31" s="220"/>
      <c r="GP31" s="220"/>
      <c r="GQ31" s="220">
        <v>105958.14626712917</v>
      </c>
      <c r="GR31" s="220"/>
      <c r="GS31" s="220"/>
      <c r="GT31" s="220"/>
      <c r="GU31" s="220"/>
      <c r="GV31" s="220"/>
      <c r="GW31" s="220"/>
      <c r="GX31" s="220"/>
      <c r="GY31" s="220"/>
      <c r="GZ31" s="220"/>
      <c r="HA31" s="220"/>
      <c r="HB31" s="220">
        <v>945904.66040527076</v>
      </c>
      <c r="HC31" s="220"/>
      <c r="HD31" s="220"/>
      <c r="HE31" s="220"/>
      <c r="HF31" s="220"/>
      <c r="HG31" s="220"/>
      <c r="HH31" s="220"/>
      <c r="HI31" s="220"/>
      <c r="HJ31" s="220"/>
      <c r="HK31" s="220"/>
      <c r="HL31" s="220"/>
      <c r="HM31" s="220"/>
      <c r="HN31" s="220"/>
      <c r="HO31" s="220"/>
      <c r="HP31" s="220"/>
      <c r="HQ31" s="220"/>
      <c r="HR31" s="220"/>
      <c r="HS31" s="220"/>
      <c r="HT31" s="220"/>
      <c r="HU31" s="220"/>
      <c r="HV31" s="220"/>
      <c r="HW31" s="220"/>
      <c r="HX31" s="220"/>
      <c r="HY31" s="220"/>
      <c r="HZ31" s="220"/>
      <c r="IA31" s="218">
        <f t="shared" si="25"/>
        <v>1203420.3402851773</v>
      </c>
      <c r="IB31" s="218">
        <f t="shared" si="26"/>
        <v>53872496.483452193</v>
      </c>
      <c r="IC31" s="220">
        <v>0</v>
      </c>
      <c r="ID31" s="220"/>
      <c r="IE31" s="220"/>
      <c r="IF31" s="220"/>
      <c r="IG31" s="220"/>
      <c r="IH31" s="220"/>
      <c r="II31" s="220"/>
      <c r="IJ31" s="220"/>
      <c r="IK31" s="220"/>
      <c r="IL31" s="220"/>
      <c r="IM31" s="220">
        <v>0</v>
      </c>
      <c r="IN31" s="220"/>
      <c r="IO31" s="220"/>
      <c r="IP31" s="220"/>
      <c r="IQ31" s="220"/>
      <c r="IR31" s="220"/>
      <c r="IS31" s="220"/>
      <c r="IT31" s="220"/>
      <c r="IU31" s="220"/>
      <c r="IV31" s="220"/>
      <c r="IW31" s="220"/>
      <c r="IX31" s="220">
        <v>0</v>
      </c>
      <c r="IY31" s="220"/>
      <c r="IZ31" s="220"/>
      <c r="JA31" s="220"/>
      <c r="JB31" s="220"/>
      <c r="JC31" s="220"/>
      <c r="JD31" s="220"/>
      <c r="JE31" s="220"/>
      <c r="JF31" s="220"/>
      <c r="JG31" s="220"/>
      <c r="JH31" s="220"/>
      <c r="JI31" s="220"/>
      <c r="JJ31" s="220"/>
      <c r="JK31" s="220"/>
      <c r="JL31" s="220"/>
      <c r="JM31" s="220"/>
      <c r="JN31" s="220"/>
      <c r="JO31" s="220"/>
      <c r="JP31" s="220"/>
      <c r="JQ31" s="220"/>
      <c r="JR31" s="220"/>
      <c r="JS31" s="220"/>
      <c r="JT31" s="220"/>
      <c r="JU31" s="220"/>
      <c r="JV31" s="220"/>
      <c r="JW31" s="218"/>
      <c r="JX31" s="218"/>
    </row>
    <row r="32" spans="1:284" ht="13.5" x14ac:dyDescent="0.35">
      <c r="A32" s="212">
        <f>ROW()</f>
        <v>32</v>
      </c>
      <c r="B32" s="213" t="s">
        <v>54</v>
      </c>
      <c r="C32" s="218">
        <v>26079425.670000002</v>
      </c>
      <c r="D32" s="220"/>
      <c r="E32" s="220">
        <v>-21901569.399999999</v>
      </c>
      <c r="F32" s="220"/>
      <c r="G32" s="220"/>
      <c r="H32" s="220"/>
      <c r="I32" s="220"/>
      <c r="J32" s="220"/>
      <c r="K32" s="220"/>
      <c r="L32" s="220"/>
      <c r="M32" s="220"/>
      <c r="N32" s="220">
        <v>116086.93405948317</v>
      </c>
      <c r="O32" s="220"/>
      <c r="P32" s="220">
        <v>17521.863852870072</v>
      </c>
      <c r="Q32" s="220"/>
      <c r="R32" s="220"/>
      <c r="S32" s="220"/>
      <c r="T32" s="220"/>
      <c r="U32" s="220">
        <v>69835.85542291298</v>
      </c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18">
        <f t="shared" si="17"/>
        <v>-21698124.746664733</v>
      </c>
      <c r="AR32" s="218">
        <f t="shared" si="18"/>
        <v>4381300.9233352691</v>
      </c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>
        <v>-40999.434061738371</v>
      </c>
      <c r="BD32" s="220"/>
      <c r="BE32" s="220"/>
      <c r="BF32" s="220"/>
      <c r="BG32" s="220"/>
      <c r="BH32" s="220"/>
      <c r="BI32" s="220"/>
      <c r="BJ32" s="220"/>
      <c r="BK32" s="220"/>
      <c r="BL32" s="220"/>
      <c r="BM32" s="220"/>
      <c r="BN32" s="220"/>
      <c r="BO32" s="220"/>
      <c r="BP32" s="220"/>
      <c r="BQ32" s="220"/>
      <c r="BR32" s="220"/>
      <c r="BS32" s="220"/>
      <c r="BT32" s="220"/>
      <c r="BU32" s="220"/>
      <c r="BV32" s="220"/>
      <c r="BW32" s="220"/>
      <c r="BX32" s="220"/>
      <c r="BY32" s="220"/>
      <c r="BZ32" s="220"/>
      <c r="CA32" s="220"/>
      <c r="CB32" s="220"/>
      <c r="CC32" s="220"/>
      <c r="CD32" s="220"/>
      <c r="CE32" s="220"/>
      <c r="CF32" s="220"/>
      <c r="CG32" s="220"/>
      <c r="CH32" s="220"/>
      <c r="CI32" s="220"/>
      <c r="CJ32" s="220"/>
      <c r="CK32" s="220"/>
      <c r="CL32" s="220"/>
      <c r="CM32" s="218">
        <f t="shared" si="19"/>
        <v>-40999.434061738371</v>
      </c>
      <c r="CN32" s="218">
        <f t="shared" si="20"/>
        <v>4340301.4892735304</v>
      </c>
      <c r="CO32" s="220"/>
      <c r="CP32" s="220"/>
      <c r="CQ32" s="220"/>
      <c r="CR32" s="220"/>
      <c r="CS32" s="220"/>
      <c r="CT32" s="220"/>
      <c r="CU32" s="220"/>
      <c r="CV32" s="220"/>
      <c r="CW32" s="220"/>
      <c r="CX32" s="220"/>
      <c r="CY32" s="220">
        <v>10201.843619465246</v>
      </c>
      <c r="CZ32" s="220"/>
      <c r="DA32" s="220"/>
      <c r="DB32" s="220"/>
      <c r="DC32" s="220"/>
      <c r="DD32" s="220"/>
      <c r="DE32" s="220"/>
      <c r="DF32" s="220"/>
      <c r="DG32" s="220"/>
      <c r="DH32" s="220"/>
      <c r="DI32" s="220"/>
      <c r="DJ32" s="220"/>
      <c r="DK32" s="220"/>
      <c r="DL32" s="220"/>
      <c r="DM32" s="220"/>
      <c r="DN32" s="220"/>
      <c r="DO32" s="220"/>
      <c r="DP32" s="220"/>
      <c r="DQ32" s="220"/>
      <c r="DR32" s="220"/>
      <c r="DS32" s="220"/>
      <c r="DT32" s="220"/>
      <c r="DU32" s="220"/>
      <c r="DV32" s="220"/>
      <c r="DW32" s="220"/>
      <c r="DX32" s="220"/>
      <c r="DY32" s="220"/>
      <c r="DZ32" s="220"/>
      <c r="EA32" s="220"/>
      <c r="EB32" s="220"/>
      <c r="EC32" s="220"/>
      <c r="ED32" s="220"/>
      <c r="EE32" s="220"/>
      <c r="EF32" s="220"/>
      <c r="EG32" s="220"/>
      <c r="EH32" s="220"/>
      <c r="EI32" s="218">
        <f t="shared" si="21"/>
        <v>10201.843619465246</v>
      </c>
      <c r="EJ32" s="218">
        <f t="shared" si="22"/>
        <v>4350503.3328929953</v>
      </c>
      <c r="EK32" s="220"/>
      <c r="EL32" s="220"/>
      <c r="EM32" s="220"/>
      <c r="EN32" s="220"/>
      <c r="EO32" s="220"/>
      <c r="EP32" s="220"/>
      <c r="EQ32" s="220"/>
      <c r="ER32" s="220"/>
      <c r="ES32" s="220"/>
      <c r="ET32" s="220"/>
      <c r="EU32" s="220">
        <v>15022.315998075559</v>
      </c>
      <c r="EV32" s="220"/>
      <c r="EW32" s="220"/>
      <c r="EX32" s="220"/>
      <c r="EY32" s="220"/>
      <c r="EZ32" s="220"/>
      <c r="FA32" s="220"/>
      <c r="FB32" s="220"/>
      <c r="FC32" s="220"/>
      <c r="FD32" s="220"/>
      <c r="FE32" s="220"/>
      <c r="FF32" s="220">
        <v>6849531.8176689111</v>
      </c>
      <c r="FG32" s="220"/>
      <c r="FH32" s="220"/>
      <c r="FI32" s="220"/>
      <c r="FJ32" s="220"/>
      <c r="FK32" s="220"/>
      <c r="FL32" s="220"/>
      <c r="FM32" s="220"/>
      <c r="FN32" s="220"/>
      <c r="FO32" s="220"/>
      <c r="FP32" s="220"/>
      <c r="FQ32" s="220"/>
      <c r="FR32" s="220"/>
      <c r="FS32" s="220"/>
      <c r="FT32" s="220"/>
      <c r="FU32" s="220"/>
      <c r="FV32" s="220"/>
      <c r="FW32" s="220"/>
      <c r="FX32" s="220"/>
      <c r="FY32" s="220"/>
      <c r="FZ32" s="220"/>
      <c r="GA32" s="220"/>
      <c r="GB32" s="220"/>
      <c r="GC32" s="220"/>
      <c r="GD32" s="220"/>
      <c r="GE32" s="218">
        <f t="shared" si="23"/>
        <v>6864554.1336669866</v>
      </c>
      <c r="GF32" s="218">
        <f t="shared" si="24"/>
        <v>11215057.466559982</v>
      </c>
      <c r="GG32" s="220"/>
      <c r="GH32" s="220"/>
      <c r="GI32" s="220"/>
      <c r="GJ32" s="219"/>
      <c r="GK32" s="220"/>
      <c r="GL32" s="220"/>
      <c r="GM32" s="220"/>
      <c r="GN32" s="220"/>
      <c r="GO32" s="220"/>
      <c r="GP32" s="220"/>
      <c r="GQ32" s="220">
        <v>34914.217536874465</v>
      </c>
      <c r="GR32" s="220"/>
      <c r="GS32" s="220"/>
      <c r="GT32" s="220"/>
      <c r="GU32" s="220"/>
      <c r="GV32" s="220"/>
      <c r="GW32" s="220"/>
      <c r="GX32" s="220"/>
      <c r="GY32" s="220"/>
      <c r="GZ32" s="220"/>
      <c r="HA32" s="220"/>
      <c r="HB32" s="220">
        <v>933592.91986088082</v>
      </c>
      <c r="HC32" s="220"/>
      <c r="HD32" s="220"/>
      <c r="HE32" s="220"/>
      <c r="HF32" s="220"/>
      <c r="HG32" s="220"/>
      <c r="HH32" s="220"/>
      <c r="HI32" s="220"/>
      <c r="HJ32" s="220"/>
      <c r="HK32" s="220"/>
      <c r="HL32" s="220"/>
      <c r="HM32" s="220"/>
      <c r="HN32" s="220"/>
      <c r="HO32" s="220"/>
      <c r="HP32" s="220"/>
      <c r="HQ32" s="220"/>
      <c r="HR32" s="220"/>
      <c r="HS32" s="220"/>
      <c r="HT32" s="220"/>
      <c r="HU32" s="220"/>
      <c r="HV32" s="220"/>
      <c r="HW32" s="220"/>
      <c r="HX32" s="220"/>
      <c r="HY32" s="220"/>
      <c r="HZ32" s="220"/>
      <c r="IA32" s="218">
        <f t="shared" si="25"/>
        <v>968507.13739775529</v>
      </c>
      <c r="IB32" s="218">
        <f t="shared" si="26"/>
        <v>12183564.603957737</v>
      </c>
      <c r="IC32" s="220"/>
      <c r="ID32" s="220"/>
      <c r="IE32" s="220"/>
      <c r="IF32" s="220"/>
      <c r="IG32" s="220"/>
      <c r="IH32" s="220"/>
      <c r="II32" s="220"/>
      <c r="IJ32" s="220"/>
      <c r="IK32" s="220"/>
      <c r="IL32" s="220"/>
      <c r="IM32" s="220">
        <v>0</v>
      </c>
      <c r="IN32" s="220"/>
      <c r="IO32" s="220"/>
      <c r="IP32" s="220"/>
      <c r="IQ32" s="220"/>
      <c r="IR32" s="220"/>
      <c r="IS32" s="220"/>
      <c r="IT32" s="220"/>
      <c r="IU32" s="220"/>
      <c r="IV32" s="220"/>
      <c r="IW32" s="220"/>
      <c r="IX32" s="220">
        <v>0</v>
      </c>
      <c r="IY32" s="220"/>
      <c r="IZ32" s="220"/>
      <c r="JA32" s="220"/>
      <c r="JB32" s="220"/>
      <c r="JC32" s="220"/>
      <c r="JD32" s="220"/>
      <c r="JE32" s="220"/>
      <c r="JF32" s="220"/>
      <c r="JG32" s="220"/>
      <c r="JH32" s="220"/>
      <c r="JI32" s="220"/>
      <c r="JJ32" s="220"/>
      <c r="JK32" s="220"/>
      <c r="JL32" s="220"/>
      <c r="JM32" s="220"/>
      <c r="JN32" s="220"/>
      <c r="JO32" s="220"/>
      <c r="JP32" s="220"/>
      <c r="JQ32" s="220"/>
      <c r="JR32" s="220"/>
      <c r="JS32" s="220"/>
      <c r="JT32" s="220"/>
      <c r="JU32" s="220"/>
      <c r="JV32" s="220"/>
      <c r="JW32" s="218"/>
      <c r="JX32" s="218"/>
    </row>
    <row r="33" spans="1:284" ht="13.5" x14ac:dyDescent="0.35">
      <c r="A33" s="212">
        <f>ROW()</f>
        <v>33</v>
      </c>
      <c r="B33" s="213" t="s">
        <v>55</v>
      </c>
      <c r="C33" s="218">
        <v>88978068.780000001</v>
      </c>
      <c r="D33" s="220"/>
      <c r="E33" s="220">
        <v>-88978068.780000001</v>
      </c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18">
        <f t="shared" si="17"/>
        <v>-88978068.780000001</v>
      </c>
      <c r="AR33" s="218">
        <f t="shared" si="18"/>
        <v>0</v>
      </c>
      <c r="AS33" s="220"/>
      <c r="AT33" s="220"/>
      <c r="AU33" s="220"/>
      <c r="AV33" s="220"/>
      <c r="AW33" s="220"/>
      <c r="AX33" s="220"/>
      <c r="AY33" s="183"/>
      <c r="AZ33" s="220"/>
      <c r="BA33" s="220"/>
      <c r="BB33" s="220"/>
      <c r="BC33" s="220"/>
      <c r="BD33" s="220"/>
      <c r="BE33" s="220"/>
      <c r="BF33" s="220"/>
      <c r="BG33" s="220"/>
      <c r="BH33" s="220"/>
      <c r="BI33" s="220"/>
      <c r="BJ33" s="220"/>
      <c r="BK33" s="220"/>
      <c r="BL33" s="220"/>
      <c r="BM33" s="220"/>
      <c r="BN33" s="220"/>
      <c r="BO33" s="220"/>
      <c r="BP33" s="220"/>
      <c r="BQ33" s="220"/>
      <c r="BR33" s="220"/>
      <c r="BS33" s="220"/>
      <c r="BT33" s="220"/>
      <c r="BU33" s="220"/>
      <c r="BV33" s="220"/>
      <c r="BW33" s="220"/>
      <c r="BX33" s="220"/>
      <c r="BY33" s="220"/>
      <c r="BZ33" s="220"/>
      <c r="CA33" s="220"/>
      <c r="CB33" s="220"/>
      <c r="CC33" s="220"/>
      <c r="CD33" s="220"/>
      <c r="CE33" s="220"/>
      <c r="CF33" s="220"/>
      <c r="CG33" s="220"/>
      <c r="CH33" s="220"/>
      <c r="CI33" s="220"/>
      <c r="CJ33" s="220"/>
      <c r="CK33" s="220"/>
      <c r="CL33" s="220"/>
      <c r="CM33" s="218">
        <f t="shared" si="19"/>
        <v>0</v>
      </c>
      <c r="CN33" s="218">
        <f t="shared" si="20"/>
        <v>0</v>
      </c>
      <c r="CO33" s="220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  <c r="DG33" s="220"/>
      <c r="DH33" s="220"/>
      <c r="DI33" s="220"/>
      <c r="DJ33" s="220"/>
      <c r="DK33" s="220"/>
      <c r="DL33" s="220"/>
      <c r="DM33" s="220"/>
      <c r="DN33" s="220"/>
      <c r="DO33" s="220"/>
      <c r="DP33" s="220"/>
      <c r="DQ33" s="220"/>
      <c r="DR33" s="220"/>
      <c r="DS33" s="220"/>
      <c r="DT33" s="220"/>
      <c r="DU33" s="220"/>
      <c r="DV33" s="220"/>
      <c r="DW33" s="220"/>
      <c r="DX33" s="220"/>
      <c r="DY33" s="220"/>
      <c r="DZ33" s="220"/>
      <c r="EA33" s="220"/>
      <c r="EB33" s="220"/>
      <c r="EC33" s="220"/>
      <c r="ED33" s="220"/>
      <c r="EE33" s="220"/>
      <c r="EF33" s="220"/>
      <c r="EG33" s="220"/>
      <c r="EH33" s="220"/>
      <c r="EI33" s="218">
        <f t="shared" si="21"/>
        <v>0</v>
      </c>
      <c r="EJ33" s="218">
        <f t="shared" si="22"/>
        <v>0</v>
      </c>
      <c r="EK33" s="220"/>
      <c r="EL33" s="220"/>
      <c r="EM33" s="220"/>
      <c r="EN33" s="220"/>
      <c r="EO33" s="220"/>
      <c r="EP33" s="220"/>
      <c r="EQ33" s="220"/>
      <c r="ER33" s="220"/>
      <c r="ES33" s="220"/>
      <c r="ET33" s="220"/>
      <c r="EU33" s="220"/>
      <c r="EV33" s="220"/>
      <c r="EW33" s="220"/>
      <c r="EX33" s="220"/>
      <c r="EY33" s="220"/>
      <c r="EZ33" s="220"/>
      <c r="FA33" s="220"/>
      <c r="FB33" s="220"/>
      <c r="FC33" s="220"/>
      <c r="FD33" s="220"/>
      <c r="FE33" s="220"/>
      <c r="FF33" s="220"/>
      <c r="FG33" s="220"/>
      <c r="FH33" s="220"/>
      <c r="FI33" s="220"/>
      <c r="FJ33" s="220"/>
      <c r="FK33" s="220"/>
      <c r="FL33" s="220"/>
      <c r="FM33" s="220"/>
      <c r="FN33" s="220"/>
      <c r="FO33" s="220"/>
      <c r="FP33" s="220"/>
      <c r="FQ33" s="220"/>
      <c r="FR33" s="220"/>
      <c r="FS33" s="220"/>
      <c r="FT33" s="220"/>
      <c r="FU33" s="220"/>
      <c r="FV33" s="220"/>
      <c r="FW33" s="220"/>
      <c r="FX33" s="220"/>
      <c r="FY33" s="220"/>
      <c r="FZ33" s="220"/>
      <c r="GA33" s="220"/>
      <c r="GB33" s="220"/>
      <c r="GC33" s="220"/>
      <c r="GD33" s="220"/>
      <c r="GE33" s="218">
        <f t="shared" si="23"/>
        <v>0</v>
      </c>
      <c r="GF33" s="218">
        <f t="shared" si="24"/>
        <v>0</v>
      </c>
      <c r="GG33" s="220"/>
      <c r="GH33" s="220"/>
      <c r="GI33" s="220"/>
      <c r="GJ33" s="220"/>
      <c r="GK33" s="220"/>
      <c r="GL33" s="220"/>
      <c r="GM33" s="220"/>
      <c r="GN33" s="220"/>
      <c r="GO33" s="220"/>
      <c r="GP33" s="220"/>
      <c r="GQ33" s="220"/>
      <c r="GR33" s="220"/>
      <c r="GS33" s="220"/>
      <c r="GT33" s="220"/>
      <c r="GU33" s="220"/>
      <c r="GV33" s="220"/>
      <c r="GW33" s="219"/>
      <c r="GX33" s="220"/>
      <c r="GY33" s="220"/>
      <c r="GZ33" s="220"/>
      <c r="HA33" s="220"/>
      <c r="HB33" s="220"/>
      <c r="HC33" s="220"/>
      <c r="HD33" s="220"/>
      <c r="HE33" s="220"/>
      <c r="HF33" s="220"/>
      <c r="HG33" s="220"/>
      <c r="HH33" s="220"/>
      <c r="HI33" s="220"/>
      <c r="HJ33" s="220"/>
      <c r="HK33" s="220"/>
      <c r="HL33" s="220"/>
      <c r="HM33" s="220"/>
      <c r="HN33" s="220"/>
      <c r="HO33" s="220"/>
      <c r="HP33" s="220"/>
      <c r="HQ33" s="220"/>
      <c r="HR33" s="220"/>
      <c r="HS33" s="220"/>
      <c r="HT33" s="220"/>
      <c r="HU33" s="220"/>
      <c r="HV33" s="220"/>
      <c r="HW33" s="220"/>
      <c r="HX33" s="220"/>
      <c r="HY33" s="220"/>
      <c r="HZ33" s="220"/>
      <c r="IA33" s="218">
        <f t="shared" si="25"/>
        <v>0</v>
      </c>
      <c r="IB33" s="218">
        <f t="shared" si="26"/>
        <v>0</v>
      </c>
      <c r="IC33" s="220"/>
      <c r="ID33" s="220"/>
      <c r="IE33" s="220"/>
      <c r="IF33" s="220"/>
      <c r="IG33" s="220"/>
      <c r="IH33" s="220"/>
      <c r="II33" s="220"/>
      <c r="IJ33" s="220"/>
      <c r="IK33" s="220"/>
      <c r="IL33" s="220"/>
      <c r="IM33" s="220"/>
      <c r="IN33" s="220"/>
      <c r="IO33" s="220"/>
      <c r="IP33" s="220"/>
      <c r="IQ33" s="220"/>
      <c r="IR33" s="220"/>
      <c r="IS33" s="220"/>
      <c r="IT33" s="220"/>
      <c r="IU33" s="220"/>
      <c r="IV33" s="220"/>
      <c r="IW33" s="220"/>
      <c r="IX33" s="220"/>
      <c r="IY33" s="220"/>
      <c r="IZ33" s="220"/>
      <c r="JA33" s="220"/>
      <c r="JB33" s="220"/>
      <c r="JC33" s="220"/>
      <c r="JD33" s="220"/>
      <c r="JE33" s="220"/>
      <c r="JF33" s="220"/>
      <c r="JG33" s="220"/>
      <c r="JH33" s="220"/>
      <c r="JI33" s="220"/>
      <c r="JJ33" s="220"/>
      <c r="JK33" s="220"/>
      <c r="JL33" s="220"/>
      <c r="JM33" s="220"/>
      <c r="JN33" s="220"/>
      <c r="JO33" s="220"/>
      <c r="JP33" s="220"/>
      <c r="JQ33" s="220"/>
      <c r="JR33" s="220"/>
      <c r="JS33" s="220"/>
      <c r="JT33" s="220"/>
      <c r="JU33" s="220"/>
      <c r="JV33" s="220"/>
      <c r="JW33" s="218"/>
      <c r="JX33" s="218"/>
    </row>
    <row r="34" spans="1:284" ht="13.5" x14ac:dyDescent="0.35">
      <c r="A34" s="212">
        <f>ROW()</f>
        <v>34</v>
      </c>
      <c r="B34" s="213" t="s">
        <v>56</v>
      </c>
      <c r="C34" s="218">
        <v>136358878.84999999</v>
      </c>
      <c r="D34" s="219">
        <v>127270.93365562067</v>
      </c>
      <c r="E34" s="220">
        <v>-528977.00344885676</v>
      </c>
      <c r="F34" s="220">
        <v>2205.91</v>
      </c>
      <c r="G34" s="220"/>
      <c r="H34" s="220"/>
      <c r="I34" s="220"/>
      <c r="J34" s="220">
        <v>-176427.85429400008</v>
      </c>
      <c r="K34" s="220"/>
      <c r="L34" s="220">
        <v>-43612.900235448033</v>
      </c>
      <c r="M34" s="220">
        <v>89605.877021006425</v>
      </c>
      <c r="N34" s="220">
        <v>1558255.8040565557</v>
      </c>
      <c r="O34" s="220">
        <v>155471.96360148769</v>
      </c>
      <c r="P34" s="220"/>
      <c r="Q34" s="220">
        <v>1033763.7840479165</v>
      </c>
      <c r="R34" s="220"/>
      <c r="S34" s="220">
        <v>-83667.238430449957</v>
      </c>
      <c r="T34" s="220">
        <v>-1995167.9585492229</v>
      </c>
      <c r="U34" s="220">
        <v>1150224.592931442</v>
      </c>
      <c r="V34" s="220"/>
      <c r="W34" s="220"/>
      <c r="X34" s="220">
        <v>88086.051040000282</v>
      </c>
      <c r="Y34" s="220"/>
      <c r="Z34" s="220"/>
      <c r="AA34" s="220"/>
      <c r="AB34" s="220"/>
      <c r="AC34" s="220"/>
      <c r="AD34" s="220"/>
      <c r="AE34" s="220"/>
      <c r="AF34" s="220"/>
      <c r="AG34" s="220"/>
      <c r="AH34" s="220">
        <v>23601.223333333328</v>
      </c>
      <c r="AI34" s="220"/>
      <c r="AJ34" s="220">
        <v>-27892.62</v>
      </c>
      <c r="AK34" s="220"/>
      <c r="AL34" s="220"/>
      <c r="AM34" s="220"/>
      <c r="AN34" s="220"/>
      <c r="AO34" s="220"/>
      <c r="AP34" s="220"/>
      <c r="AQ34" s="218">
        <f t="shared" si="17"/>
        <v>1372740.5647293848</v>
      </c>
      <c r="AR34" s="218">
        <f t="shared" si="18"/>
        <v>137731619.41472939</v>
      </c>
      <c r="AS34" s="220">
        <v>-15685.017180000001</v>
      </c>
      <c r="AT34" s="220"/>
      <c r="AU34" s="220">
        <v>0</v>
      </c>
      <c r="AV34" s="220"/>
      <c r="AW34" s="220"/>
      <c r="AX34" s="220"/>
      <c r="AY34" s="220"/>
      <c r="AZ34" s="220"/>
      <c r="BA34" s="220">
        <v>111965.94676945359</v>
      </c>
      <c r="BB34" s="220"/>
      <c r="BC34" s="220">
        <v>-547063.95192761847</v>
      </c>
      <c r="BD34" s="220"/>
      <c r="BE34" s="220"/>
      <c r="BF34" s="220">
        <v>947448.74396524625</v>
      </c>
      <c r="BG34" s="220"/>
      <c r="BH34" s="220"/>
      <c r="BI34" s="220">
        <v>1550046.8553782646</v>
      </c>
      <c r="BJ34" s="220"/>
      <c r="BK34" s="220"/>
      <c r="BL34" s="220"/>
      <c r="BM34" s="220"/>
      <c r="BN34" s="220"/>
      <c r="BO34" s="220"/>
      <c r="BP34" s="220"/>
      <c r="BQ34" s="220"/>
      <c r="BR34" s="220"/>
      <c r="BS34" s="220"/>
      <c r="BT34" s="220"/>
      <c r="BU34" s="220"/>
      <c r="BV34" s="220"/>
      <c r="BW34" s="220"/>
      <c r="BX34" s="220"/>
      <c r="BY34" s="220"/>
      <c r="BZ34" s="220"/>
      <c r="CA34" s="220"/>
      <c r="CB34" s="220"/>
      <c r="CC34" s="220"/>
      <c r="CD34" s="220"/>
      <c r="CE34" s="220"/>
      <c r="CF34" s="220">
        <v>0</v>
      </c>
      <c r="CG34" s="220"/>
      <c r="CH34" s="220"/>
      <c r="CI34" s="220">
        <v>-1092602</v>
      </c>
      <c r="CJ34" s="220"/>
      <c r="CK34" s="220"/>
      <c r="CL34" s="220"/>
      <c r="CM34" s="218">
        <f t="shared" si="19"/>
        <v>954110.57700534584</v>
      </c>
      <c r="CN34" s="218">
        <f t="shared" si="20"/>
        <v>138685729.99173474</v>
      </c>
      <c r="CO34" s="219">
        <v>-94356.105750489238</v>
      </c>
      <c r="CP34" s="220"/>
      <c r="CQ34" s="220"/>
      <c r="CR34" s="220"/>
      <c r="CS34" s="220"/>
      <c r="CT34" s="220"/>
      <c r="CU34" s="220"/>
      <c r="CV34" s="220"/>
      <c r="CW34" s="220"/>
      <c r="CX34" s="220"/>
      <c r="CY34" s="220">
        <v>106653.92532418831</v>
      </c>
      <c r="CZ34" s="220"/>
      <c r="DA34" s="220"/>
      <c r="DB34" s="220"/>
      <c r="DC34" s="220"/>
      <c r="DD34" s="220"/>
      <c r="DE34" s="220"/>
      <c r="DF34" s="220"/>
      <c r="DG34" s="220"/>
      <c r="DH34" s="220"/>
      <c r="DI34" s="220"/>
      <c r="DJ34" s="220"/>
      <c r="DK34" s="220"/>
      <c r="DL34" s="220"/>
      <c r="DM34" s="220"/>
      <c r="DN34" s="220"/>
      <c r="DO34" s="220"/>
      <c r="DP34" s="220"/>
      <c r="DQ34" s="220"/>
      <c r="DR34" s="220"/>
      <c r="DS34" s="220"/>
      <c r="DT34" s="220"/>
      <c r="DU34" s="220"/>
      <c r="DV34" s="220"/>
      <c r="DW34" s="220"/>
      <c r="DX34" s="220"/>
      <c r="DY34" s="220"/>
      <c r="DZ34" s="220"/>
      <c r="EA34" s="220"/>
      <c r="EB34" s="220">
        <v>0</v>
      </c>
      <c r="EC34" s="219"/>
      <c r="ED34" s="220"/>
      <c r="EE34" s="220">
        <v>0</v>
      </c>
      <c r="EF34" s="220"/>
      <c r="EG34" s="220"/>
      <c r="EH34" s="220"/>
      <c r="EI34" s="218">
        <f t="shared" si="21"/>
        <v>12297.819573699075</v>
      </c>
      <c r="EJ34" s="218">
        <f t="shared" si="22"/>
        <v>138698027.81130844</v>
      </c>
      <c r="EK34" s="219">
        <v>54125.862986474363</v>
      </c>
      <c r="EL34" s="220"/>
      <c r="EM34" s="220"/>
      <c r="EN34" s="220"/>
      <c r="EO34" s="220"/>
      <c r="EP34" s="220"/>
      <c r="EQ34" s="220"/>
      <c r="ER34" s="220"/>
      <c r="ES34" s="220"/>
      <c r="ET34" s="220"/>
      <c r="EU34" s="220">
        <v>200445.8779757178</v>
      </c>
      <c r="EV34" s="220"/>
      <c r="EW34" s="220"/>
      <c r="EX34" s="220"/>
      <c r="EY34" s="220"/>
      <c r="EZ34" s="220"/>
      <c r="FA34" s="220"/>
      <c r="FB34" s="220"/>
      <c r="FC34" s="220"/>
      <c r="FD34" s="220"/>
      <c r="FE34" s="220"/>
      <c r="FF34" s="219">
        <v>-1194818.1655063331</v>
      </c>
      <c r="FG34" s="220"/>
      <c r="FH34" s="220"/>
      <c r="FI34" s="220"/>
      <c r="FJ34" s="220"/>
      <c r="FK34" s="220"/>
      <c r="FL34" s="220"/>
      <c r="FM34" s="220"/>
      <c r="FN34" s="220"/>
      <c r="FO34" s="220"/>
      <c r="FP34" s="220"/>
      <c r="FQ34" s="220"/>
      <c r="FR34" s="220"/>
      <c r="FS34" s="220"/>
      <c r="FT34" s="220"/>
      <c r="FU34" s="220"/>
      <c r="FV34" s="220"/>
      <c r="FW34" s="220"/>
      <c r="FX34" s="220">
        <v>0</v>
      </c>
      <c r="FY34" s="220"/>
      <c r="FZ34" s="220"/>
      <c r="GA34" s="220">
        <v>0</v>
      </c>
      <c r="GB34" s="220"/>
      <c r="GC34" s="220"/>
      <c r="GD34" s="220"/>
      <c r="GE34" s="218">
        <f t="shared" si="23"/>
        <v>-940246.42454414093</v>
      </c>
      <c r="GF34" s="218">
        <f t="shared" si="24"/>
        <v>137757781.38676429</v>
      </c>
      <c r="GG34" s="219">
        <v>42116.86358559881</v>
      </c>
      <c r="GH34" s="220"/>
      <c r="GI34" s="220"/>
      <c r="GJ34" s="220"/>
      <c r="GK34" s="220"/>
      <c r="GL34" s="220"/>
      <c r="GM34" s="220"/>
      <c r="GN34" s="220"/>
      <c r="GO34" s="220"/>
      <c r="GP34" s="220"/>
      <c r="GQ34" s="220">
        <v>465867.64576850471</v>
      </c>
      <c r="GR34" s="220"/>
      <c r="GS34" s="220"/>
      <c r="GT34" s="220"/>
      <c r="GU34" s="220"/>
      <c r="GV34" s="220"/>
      <c r="GW34" s="220"/>
      <c r="GX34" s="220"/>
      <c r="GY34" s="220"/>
      <c r="GZ34" s="220"/>
      <c r="HA34" s="220"/>
      <c r="HB34" s="219">
        <v>-2493566.5648103654</v>
      </c>
      <c r="HC34" s="220"/>
      <c r="HD34" s="220"/>
      <c r="HE34" s="220"/>
      <c r="HF34" s="220"/>
      <c r="HG34" s="220"/>
      <c r="HH34" s="220"/>
      <c r="HI34" s="220"/>
      <c r="HJ34" s="220"/>
      <c r="HK34" s="220"/>
      <c r="HL34" s="220"/>
      <c r="HM34" s="220"/>
      <c r="HN34" s="220"/>
      <c r="HO34" s="220"/>
      <c r="HP34" s="220"/>
      <c r="HQ34" s="220"/>
      <c r="HR34" s="220"/>
      <c r="HS34" s="220"/>
      <c r="HT34" s="220">
        <v>0</v>
      </c>
      <c r="HU34" s="220"/>
      <c r="HV34" s="220"/>
      <c r="HW34" s="220">
        <v>0</v>
      </c>
      <c r="HX34" s="220"/>
      <c r="HY34" s="220"/>
      <c r="HZ34" s="220"/>
      <c r="IA34" s="218">
        <f t="shared" si="25"/>
        <v>-1985582.0554562618</v>
      </c>
      <c r="IB34" s="218">
        <f t="shared" si="26"/>
        <v>135772199.33130804</v>
      </c>
      <c r="IC34" s="220">
        <v>0</v>
      </c>
      <c r="ID34" s="220"/>
      <c r="IE34" s="220"/>
      <c r="IF34" s="220"/>
      <c r="IG34" s="220"/>
      <c r="IH34" s="220"/>
      <c r="II34" s="220"/>
      <c r="IJ34" s="220"/>
      <c r="IK34" s="220"/>
      <c r="IL34" s="220"/>
      <c r="IM34" s="220">
        <v>0</v>
      </c>
      <c r="IN34" s="220"/>
      <c r="IO34" s="220"/>
      <c r="IP34" s="220"/>
      <c r="IQ34" s="220"/>
      <c r="IR34" s="220"/>
      <c r="IS34" s="220"/>
      <c r="IT34" s="220"/>
      <c r="IU34" s="220"/>
      <c r="IV34" s="220"/>
      <c r="IW34" s="220"/>
      <c r="IX34" s="220">
        <v>0</v>
      </c>
      <c r="IY34" s="220"/>
      <c r="IZ34" s="220"/>
      <c r="JA34" s="220"/>
      <c r="JB34" s="220"/>
      <c r="JC34" s="220"/>
      <c r="JD34" s="220"/>
      <c r="JE34" s="220"/>
      <c r="JF34" s="220"/>
      <c r="JG34" s="220"/>
      <c r="JH34" s="220"/>
      <c r="JI34" s="220"/>
      <c r="JJ34" s="220"/>
      <c r="JK34" s="220"/>
      <c r="JL34" s="220"/>
      <c r="JM34" s="220"/>
      <c r="JN34" s="220"/>
      <c r="JO34" s="220"/>
      <c r="JP34" s="220">
        <v>0</v>
      </c>
      <c r="JQ34" s="220"/>
      <c r="JR34" s="220"/>
      <c r="JS34" s="220">
        <v>0</v>
      </c>
      <c r="JT34" s="220"/>
      <c r="JU34" s="220"/>
      <c r="JV34" s="220"/>
      <c r="JW34" s="218"/>
      <c r="JX34" s="218"/>
    </row>
    <row r="35" spans="1:284" ht="13.5" x14ac:dyDescent="0.35">
      <c r="A35" s="212">
        <f>ROW()</f>
        <v>35</v>
      </c>
      <c r="B35" s="213" t="s">
        <v>57</v>
      </c>
      <c r="C35" s="218">
        <v>366968452.88999999</v>
      </c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>
        <v>8169933.5584353749</v>
      </c>
      <c r="X35" s="183"/>
      <c r="Y35" s="220"/>
      <c r="Z35" s="220"/>
      <c r="AA35" s="220"/>
      <c r="AB35" s="220"/>
      <c r="AC35" s="220"/>
      <c r="AD35" s="183"/>
      <c r="AE35" s="183"/>
      <c r="AF35" s="183"/>
      <c r="AG35" s="183">
        <v>-212064</v>
      </c>
      <c r="AH35" s="183"/>
      <c r="AI35" s="183"/>
      <c r="AJ35" s="183"/>
      <c r="AK35" s="183"/>
      <c r="AL35" s="183"/>
      <c r="AM35" s="183"/>
      <c r="AN35" s="227">
        <v>-196952.41270744166</v>
      </c>
      <c r="AO35" s="183"/>
      <c r="AP35" s="183"/>
      <c r="AQ35" s="218">
        <f t="shared" si="17"/>
        <v>7760917.1457279334</v>
      </c>
      <c r="AR35" s="218">
        <f t="shared" si="18"/>
        <v>374729370.03572792</v>
      </c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G35" s="220"/>
      <c r="BH35" s="220"/>
      <c r="BI35" s="220"/>
      <c r="BJ35" s="220"/>
      <c r="BL35" s="220"/>
      <c r="BM35" s="231"/>
      <c r="BN35" s="220"/>
      <c r="BO35" s="220"/>
      <c r="BP35" s="220"/>
      <c r="BQ35" s="220"/>
      <c r="BU35" s="232">
        <v>50815.725357409567</v>
      </c>
      <c r="BV35" s="232">
        <v>-724524.27379400027</v>
      </c>
      <c r="BW35" s="233">
        <v>723788.83200599998</v>
      </c>
      <c r="BX35" s="232">
        <v>265889.89000000007</v>
      </c>
      <c r="BY35" s="232">
        <v>83608.954031999994</v>
      </c>
      <c r="BZ35" s="232">
        <v>523083.82507800008</v>
      </c>
      <c r="CC35" s="232"/>
      <c r="CF35" s="183"/>
      <c r="CI35" s="233">
        <v>-40716397.68649856</v>
      </c>
      <c r="CJ35" s="177">
        <v>0</v>
      </c>
      <c r="CM35" s="218">
        <f t="shared" si="19"/>
        <v>-39793734.733819149</v>
      </c>
      <c r="CN35" s="218">
        <f t="shared" si="20"/>
        <v>334935635.30190879</v>
      </c>
      <c r="DI35" s="231"/>
      <c r="DK35" s="183">
        <v>0</v>
      </c>
      <c r="DQ35" s="232">
        <v>50815.724747296423</v>
      </c>
      <c r="DR35" s="232">
        <v>-5535263.7181780003</v>
      </c>
      <c r="DS35" s="233">
        <v>7893229.1119360002</v>
      </c>
      <c r="DT35" s="232">
        <v>987114.71</v>
      </c>
      <c r="DU35" s="232">
        <v>2228721.298064</v>
      </c>
      <c r="DV35" s="232">
        <v>3193246.9730239999</v>
      </c>
      <c r="DY35" s="232"/>
      <c r="EB35" s="183"/>
      <c r="EE35" s="233">
        <v>38345.209206007421</v>
      </c>
      <c r="EF35" s="177">
        <v>0</v>
      </c>
      <c r="EI35" s="218">
        <f t="shared" si="21"/>
        <v>8856209.3087993041</v>
      </c>
      <c r="EJ35" s="218">
        <f t="shared" si="22"/>
        <v>343791844.61070812</v>
      </c>
      <c r="EU35" s="220"/>
      <c r="FE35" s="220"/>
      <c r="FG35" s="220"/>
      <c r="FK35" s="234"/>
      <c r="FM35" s="232">
        <v>-7225689.7521299385</v>
      </c>
      <c r="FN35" s="232">
        <v>-6951997.0875739902</v>
      </c>
      <c r="FO35" s="233">
        <v>10605800.186975995</v>
      </c>
      <c r="FP35" s="232">
        <v>118027.48000000021</v>
      </c>
      <c r="FQ35" s="233">
        <v>2147428.9600000009</v>
      </c>
      <c r="FR35" s="233">
        <v>4344103.8698360017</v>
      </c>
      <c r="FU35" s="232">
        <v>-15860.650800000003</v>
      </c>
      <c r="FX35" s="183"/>
      <c r="GA35" s="233">
        <v>7302657.5736130923</v>
      </c>
      <c r="GB35" s="235">
        <v>-132783.42361309828</v>
      </c>
      <c r="GE35" s="218">
        <f t="shared" si="23"/>
        <v>10191687.156308064</v>
      </c>
      <c r="GF35" s="218">
        <f t="shared" si="24"/>
        <v>353983531.76701617</v>
      </c>
      <c r="GQ35" s="220"/>
      <c r="HA35" s="220"/>
      <c r="HC35" s="220"/>
      <c r="HG35" s="220"/>
      <c r="HI35" s="232">
        <v>-11698429.322766013</v>
      </c>
      <c r="HJ35" s="232">
        <v>-3990460.5011839992</v>
      </c>
      <c r="HK35" s="233">
        <v>21339480.599025995</v>
      </c>
      <c r="HL35" s="232">
        <v>241632.78000000026</v>
      </c>
      <c r="HM35" s="233">
        <v>2496049.5396259995</v>
      </c>
      <c r="HN35" s="233">
        <v>3756721.4730379977</v>
      </c>
      <c r="HT35" s="183"/>
      <c r="HW35" s="231">
        <v>-578649.06000000983</v>
      </c>
      <c r="HX35" s="177">
        <v>0</v>
      </c>
      <c r="IA35" s="218">
        <f t="shared" si="25"/>
        <v>11566345.507739969</v>
      </c>
      <c r="IB35" s="218">
        <f t="shared" si="26"/>
        <v>365549877.27475613</v>
      </c>
      <c r="IM35" s="220"/>
      <c r="IW35" s="220"/>
      <c r="IY35" s="220"/>
      <c r="JC35" s="220"/>
      <c r="JE35" s="232">
        <v>0</v>
      </c>
      <c r="JF35" s="232">
        <v>0</v>
      </c>
      <c r="JG35" s="232">
        <v>0</v>
      </c>
      <c r="JH35" s="232">
        <v>0</v>
      </c>
      <c r="JI35" s="232">
        <v>0</v>
      </c>
      <c r="JJ35" s="232">
        <v>0</v>
      </c>
      <c r="JP35" s="183"/>
      <c r="JS35" s="232">
        <v>0</v>
      </c>
      <c r="JW35" s="218"/>
      <c r="JX35" s="218"/>
    </row>
    <row r="36" spans="1:284" ht="13.5" x14ac:dyDescent="0.35">
      <c r="A36" s="212">
        <f>ROW()</f>
        <v>36</v>
      </c>
      <c r="B36" s="213" t="s">
        <v>58</v>
      </c>
      <c r="C36" s="218">
        <v>100485354.22999999</v>
      </c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>
        <v>-7337495.7790320162</v>
      </c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>
        <v>-71167.850000000006</v>
      </c>
      <c r="AK36" s="220"/>
      <c r="AL36" s="220"/>
      <c r="AM36" s="220"/>
      <c r="AN36" s="220"/>
      <c r="AO36" s="220"/>
      <c r="AP36" s="220">
        <v>0</v>
      </c>
      <c r="AQ36" s="218">
        <f t="shared" si="17"/>
        <v>-7408663.6290320158</v>
      </c>
      <c r="AR36" s="218">
        <f t="shared" si="18"/>
        <v>93076690.600967973</v>
      </c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  <c r="BI36" s="220"/>
      <c r="BJ36" s="220"/>
      <c r="BK36" s="220"/>
      <c r="BL36" s="220"/>
      <c r="BM36" s="220"/>
      <c r="BN36" s="220"/>
      <c r="BO36" s="220"/>
      <c r="BP36" s="220"/>
      <c r="BQ36" s="220"/>
      <c r="BR36" s="220"/>
      <c r="BS36" s="220"/>
      <c r="BT36" s="220"/>
      <c r="BU36" s="220">
        <v>-3904166.9768639915</v>
      </c>
      <c r="BV36" s="220">
        <v>-936.98</v>
      </c>
      <c r="BW36" s="220">
        <v>906554.01078799996</v>
      </c>
      <c r="BX36" s="220">
        <v>1672.5</v>
      </c>
      <c r="BY36" s="220">
        <v>5.7565619999999997</v>
      </c>
      <c r="BZ36" s="220">
        <v>814772.59040800005</v>
      </c>
      <c r="CA36" s="220"/>
      <c r="CB36" s="220"/>
      <c r="CC36" s="220"/>
      <c r="CD36" s="220"/>
      <c r="CE36" s="220"/>
      <c r="CF36" s="220">
        <v>-42700.709999999977</v>
      </c>
      <c r="CG36" s="220"/>
      <c r="CH36" s="220"/>
      <c r="CI36" s="220"/>
      <c r="CJ36" s="220"/>
      <c r="CK36" s="220"/>
      <c r="CL36" s="220">
        <v>0</v>
      </c>
      <c r="CM36" s="218">
        <f t="shared" si="19"/>
        <v>-2224799.8091059914</v>
      </c>
      <c r="CN36" s="218">
        <f t="shared" si="20"/>
        <v>90851890.791861981</v>
      </c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  <c r="DG36" s="220"/>
      <c r="DH36" s="220"/>
      <c r="DI36" s="220"/>
      <c r="DJ36" s="220"/>
      <c r="DK36" s="220">
        <v>0</v>
      </c>
      <c r="DL36" s="220"/>
      <c r="DM36" s="220"/>
      <c r="DN36" s="220"/>
      <c r="DO36" s="220"/>
      <c r="DP36" s="220"/>
      <c r="DQ36" s="220">
        <v>-18708410.436314002</v>
      </c>
      <c r="DR36" s="220">
        <v>-31569.771575999999</v>
      </c>
      <c r="DS36" s="220">
        <v>5697757.854203999</v>
      </c>
      <c r="DT36" s="220">
        <v>15609.779999999999</v>
      </c>
      <c r="DU36" s="220">
        <v>11.493342000000002</v>
      </c>
      <c r="DV36" s="219">
        <v>7538996.0481759999</v>
      </c>
      <c r="DW36" s="220"/>
      <c r="DX36" s="220"/>
      <c r="DY36" s="220"/>
      <c r="DZ36" s="220"/>
      <c r="EA36" s="220"/>
      <c r="EB36" s="220">
        <v>0</v>
      </c>
      <c r="EC36" s="220"/>
      <c r="ED36" s="220"/>
      <c r="EE36" s="220"/>
      <c r="EF36" s="220"/>
      <c r="EG36" s="220"/>
      <c r="EH36" s="220">
        <v>-442141.81999997795</v>
      </c>
      <c r="EI36" s="218">
        <f t="shared" si="21"/>
        <v>-5929746.8521679807</v>
      </c>
      <c r="EJ36" s="218">
        <f t="shared" si="22"/>
        <v>84922143.939694002</v>
      </c>
      <c r="EK36" s="220"/>
      <c r="EL36" s="220"/>
      <c r="EM36" s="220"/>
      <c r="EN36" s="220"/>
      <c r="EO36" s="220"/>
      <c r="EP36" s="220"/>
      <c r="EQ36" s="220"/>
      <c r="ER36" s="220"/>
      <c r="ES36" s="220"/>
      <c r="ET36" s="220"/>
      <c r="EU36" s="220"/>
      <c r="EV36" s="220"/>
      <c r="EW36" s="220"/>
      <c r="EX36" s="220"/>
      <c r="EY36" s="220"/>
      <c r="EZ36" s="220"/>
      <c r="FA36" s="220"/>
      <c r="FB36" s="220"/>
      <c r="FC36" s="220"/>
      <c r="FD36" s="220"/>
      <c r="FE36" s="220"/>
      <c r="FF36" s="220"/>
      <c r="FG36" s="220"/>
      <c r="FH36" s="220"/>
      <c r="FI36" s="220"/>
      <c r="FJ36" s="220"/>
      <c r="FK36" s="220"/>
      <c r="FL36" s="220"/>
      <c r="FM36" s="220">
        <v>-20186211.486417998</v>
      </c>
      <c r="FN36" s="220">
        <v>-42612.342552000002</v>
      </c>
      <c r="FO36" s="220">
        <v>4425696.9259739984</v>
      </c>
      <c r="FP36" s="220">
        <v>40307.040000000001</v>
      </c>
      <c r="FQ36" s="220">
        <v>0</v>
      </c>
      <c r="FR36" s="219">
        <v>7544345.4922460001</v>
      </c>
      <c r="FS36" s="220"/>
      <c r="FT36" s="220"/>
      <c r="FU36" s="220"/>
      <c r="FV36" s="220"/>
      <c r="FW36" s="220"/>
      <c r="FX36" s="220">
        <v>14233.570000000065</v>
      </c>
      <c r="FY36" s="220"/>
      <c r="FZ36" s="220"/>
      <c r="GA36" s="220"/>
      <c r="GB36" s="220"/>
      <c r="GC36" s="220"/>
      <c r="GD36" s="220">
        <v>-2210758.1800000221</v>
      </c>
      <c r="GE36" s="218">
        <f t="shared" si="23"/>
        <v>-10414998.980750021</v>
      </c>
      <c r="GF36" s="218">
        <f t="shared" si="24"/>
        <v>74507144.958943978</v>
      </c>
      <c r="GG36" s="220"/>
      <c r="GH36" s="220"/>
      <c r="GI36" s="220"/>
      <c r="GJ36" s="220"/>
      <c r="GK36" s="220"/>
      <c r="GL36" s="220"/>
      <c r="GM36" s="220"/>
      <c r="GN36" s="220"/>
      <c r="GO36" s="220"/>
      <c r="GP36" s="220"/>
      <c r="GQ36" s="220"/>
      <c r="GR36" s="220"/>
      <c r="GS36" s="220"/>
      <c r="GT36" s="220"/>
      <c r="GU36" s="220"/>
      <c r="GV36" s="220"/>
      <c r="GW36" s="220"/>
      <c r="GX36" s="220"/>
      <c r="GY36" s="220"/>
      <c r="GZ36" s="220"/>
      <c r="HA36" s="220"/>
      <c r="HB36" s="220"/>
      <c r="HC36" s="220"/>
      <c r="HD36" s="220"/>
      <c r="HE36" s="220">
        <v>0</v>
      </c>
      <c r="HF36" s="220"/>
      <c r="HG36" s="220"/>
      <c r="HH36" s="220"/>
      <c r="HI36" s="220">
        <v>-8242668.5420480072</v>
      </c>
      <c r="HJ36" s="220">
        <v>-42612.342551999995</v>
      </c>
      <c r="HK36" s="220">
        <v>6483407.3843800034</v>
      </c>
      <c r="HL36" s="220">
        <v>71876.820000000007</v>
      </c>
      <c r="HM36" s="220">
        <v>384924.36095399997</v>
      </c>
      <c r="HN36" s="219">
        <v>12130908.683813997</v>
      </c>
      <c r="HO36" s="220"/>
      <c r="HP36" s="220"/>
      <c r="HQ36" s="220"/>
      <c r="HR36" s="220"/>
      <c r="HS36" s="220"/>
      <c r="HT36" s="220">
        <v>99634.989999999918</v>
      </c>
      <c r="HU36" s="220"/>
      <c r="HV36" s="220"/>
      <c r="HW36" s="220"/>
      <c r="HX36" s="220"/>
      <c r="HY36" s="220"/>
      <c r="HZ36" s="220">
        <v>0</v>
      </c>
      <c r="IA36" s="218">
        <f t="shared" si="25"/>
        <v>10885471.354547994</v>
      </c>
      <c r="IB36" s="218">
        <f t="shared" si="26"/>
        <v>85392616.31349197</v>
      </c>
      <c r="IC36" s="220"/>
      <c r="ID36" s="220"/>
      <c r="IE36" s="220"/>
      <c r="IF36" s="219"/>
      <c r="IG36" s="220"/>
      <c r="IH36" s="220"/>
      <c r="II36" s="220"/>
      <c r="IJ36" s="220"/>
      <c r="IK36" s="220"/>
      <c r="IL36" s="220"/>
      <c r="IM36" s="220"/>
      <c r="IN36" s="220"/>
      <c r="IO36" s="220"/>
      <c r="IP36" s="220"/>
      <c r="IQ36" s="220"/>
      <c r="IR36" s="220"/>
      <c r="IS36" s="220"/>
      <c r="IT36" s="220"/>
      <c r="IU36" s="220"/>
      <c r="IV36" s="220"/>
      <c r="IW36" s="220"/>
      <c r="IX36" s="220"/>
      <c r="IY36" s="220"/>
      <c r="IZ36" s="220"/>
      <c r="JA36" s="220"/>
      <c r="JB36" s="220"/>
      <c r="JC36" s="220"/>
      <c r="JD36" s="220"/>
      <c r="JE36" s="220">
        <v>0</v>
      </c>
      <c r="JF36" s="220">
        <v>0</v>
      </c>
      <c r="JG36" s="220">
        <v>0</v>
      </c>
      <c r="JH36" s="220">
        <v>0</v>
      </c>
      <c r="JI36" s="220">
        <v>0</v>
      </c>
      <c r="JJ36" s="220">
        <v>0</v>
      </c>
      <c r="JK36" s="220"/>
      <c r="JL36" s="220"/>
      <c r="JM36" s="220"/>
      <c r="JN36" s="220"/>
      <c r="JO36" s="220"/>
      <c r="JP36" s="220">
        <v>0</v>
      </c>
      <c r="JQ36" s="220"/>
      <c r="JR36" s="220"/>
      <c r="JS36" s="220"/>
      <c r="JT36" s="220"/>
      <c r="JU36" s="220"/>
      <c r="JV36" s="220">
        <v>0</v>
      </c>
      <c r="JW36" s="218"/>
      <c r="JX36" s="218"/>
    </row>
    <row r="37" spans="1:284" ht="13.5" x14ac:dyDescent="0.35">
      <c r="A37" s="212">
        <f>ROW()</f>
        <v>37</v>
      </c>
      <c r="B37" s="230" t="s">
        <v>59</v>
      </c>
      <c r="C37" s="218">
        <v>25964700.379999999</v>
      </c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>
        <v>0</v>
      </c>
      <c r="AJ37" s="220"/>
      <c r="AK37" s="220">
        <v>-999957.6419999972</v>
      </c>
      <c r="AL37" s="220"/>
      <c r="AM37" s="220"/>
      <c r="AN37" s="220"/>
      <c r="AO37" s="220"/>
      <c r="AP37" s="220"/>
      <c r="AQ37" s="218">
        <f t="shared" si="17"/>
        <v>-999957.6419999972</v>
      </c>
      <c r="AR37" s="218">
        <f t="shared" si="18"/>
        <v>24964742.738000002</v>
      </c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0"/>
      <c r="BH37" s="220"/>
      <c r="BI37" s="220"/>
      <c r="BJ37" s="220"/>
      <c r="BK37" s="220"/>
      <c r="BL37" s="220"/>
      <c r="BM37" s="220"/>
      <c r="BN37" s="220"/>
      <c r="BO37" s="220"/>
      <c r="BP37" s="220"/>
      <c r="BQ37" s="220"/>
      <c r="BR37" s="220"/>
      <c r="BS37" s="220"/>
      <c r="BT37" s="220"/>
      <c r="BU37" s="220"/>
      <c r="BV37" s="220"/>
      <c r="BW37" s="220"/>
      <c r="BX37" s="220"/>
      <c r="BY37" s="220"/>
      <c r="BZ37" s="220"/>
      <c r="CA37" s="220"/>
      <c r="CB37" s="220"/>
      <c r="CC37" s="220"/>
      <c r="CD37" s="220">
        <v>0</v>
      </c>
      <c r="CE37" s="220">
        <v>-3118311.55</v>
      </c>
      <c r="CF37" s="220"/>
      <c r="CG37" s="220"/>
      <c r="CH37" s="220"/>
      <c r="CI37" s="220"/>
      <c r="CJ37" s="220"/>
      <c r="CK37" s="220"/>
      <c r="CL37" s="220"/>
      <c r="CM37" s="218">
        <f t="shared" si="19"/>
        <v>-3118311.55</v>
      </c>
      <c r="CN37" s="218">
        <f t="shared" si="20"/>
        <v>21846431.188000001</v>
      </c>
      <c r="CO37" s="220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  <c r="DG37" s="220"/>
      <c r="DH37" s="220"/>
      <c r="DI37" s="220"/>
      <c r="DJ37" s="220"/>
      <c r="DK37" s="220"/>
      <c r="DL37" s="220"/>
      <c r="DM37" s="220"/>
      <c r="DN37" s="220"/>
      <c r="DO37" s="220"/>
      <c r="DP37" s="220"/>
      <c r="DQ37" s="220"/>
      <c r="DR37" s="220"/>
      <c r="DV37" s="171"/>
      <c r="DW37" s="220"/>
      <c r="DX37" s="220"/>
      <c r="DY37" s="220"/>
      <c r="DZ37" s="220"/>
      <c r="EA37" s="220"/>
      <c r="EB37" s="220"/>
      <c r="EC37" s="220"/>
      <c r="ED37" s="220"/>
      <c r="EE37" s="220"/>
      <c r="EF37" s="220"/>
      <c r="EG37" s="220"/>
      <c r="EH37" s="220"/>
      <c r="EI37" s="218">
        <f t="shared" si="21"/>
        <v>0</v>
      </c>
      <c r="EJ37" s="218">
        <f t="shared" si="22"/>
        <v>21846431.188000001</v>
      </c>
      <c r="EK37" s="220"/>
      <c r="EL37" s="220"/>
      <c r="EM37" s="220"/>
      <c r="EN37" s="220"/>
      <c r="EO37" s="220"/>
      <c r="EP37" s="220"/>
      <c r="EQ37" s="220"/>
      <c r="ER37" s="220"/>
      <c r="ES37" s="220"/>
      <c r="ET37" s="220"/>
      <c r="EU37" s="220"/>
      <c r="EV37" s="220"/>
      <c r="EW37" s="220"/>
      <c r="EX37" s="220"/>
      <c r="EY37" s="220"/>
      <c r="EZ37" s="220"/>
      <c r="FA37" s="220"/>
      <c r="FB37" s="220"/>
      <c r="FC37" s="220"/>
      <c r="FD37" s="220"/>
      <c r="FE37" s="220"/>
      <c r="FF37" s="220"/>
      <c r="FG37" s="220">
        <v>310766.00840534508</v>
      </c>
      <c r="FH37" s="220"/>
      <c r="FI37" s="220"/>
      <c r="FJ37" s="220"/>
      <c r="FK37" s="220"/>
      <c r="FL37" s="220"/>
      <c r="FM37" s="220"/>
      <c r="FN37" s="220"/>
      <c r="FO37" s="220"/>
      <c r="FP37" s="220"/>
      <c r="FQ37" s="220"/>
      <c r="FR37" s="220"/>
      <c r="FS37" s="220"/>
      <c r="FT37" s="220"/>
      <c r="FU37" s="220"/>
      <c r="FV37" s="220">
        <v>0</v>
      </c>
      <c r="FW37" s="220"/>
      <c r="FX37" s="220"/>
      <c r="FY37" s="220">
        <v>12398658.252499998</v>
      </c>
      <c r="FZ37" s="220"/>
      <c r="GA37" s="220"/>
      <c r="GB37" s="220"/>
      <c r="GC37" s="220"/>
      <c r="GD37" s="220"/>
      <c r="GE37" s="218">
        <f t="shared" si="23"/>
        <v>12709424.260905342</v>
      </c>
      <c r="GF37" s="218">
        <f t="shared" si="24"/>
        <v>34555855.448905341</v>
      </c>
      <c r="GG37" s="220"/>
      <c r="GH37" s="220"/>
      <c r="GI37" s="220"/>
      <c r="GJ37" s="220"/>
      <c r="GK37" s="220"/>
      <c r="GL37" s="220"/>
      <c r="GM37" s="220"/>
      <c r="GN37" s="220"/>
      <c r="GO37" s="220"/>
      <c r="GP37" s="220"/>
      <c r="GQ37" s="220"/>
      <c r="GR37" s="220"/>
      <c r="GS37" s="220"/>
      <c r="GT37" s="220"/>
      <c r="GU37" s="220"/>
      <c r="GV37" s="220"/>
      <c r="GW37" s="220"/>
      <c r="GX37" s="220"/>
      <c r="GY37" s="220"/>
      <c r="GZ37" s="220"/>
      <c r="HA37" s="220"/>
      <c r="HB37" s="220"/>
      <c r="HC37" s="220">
        <v>3418426.0924587958</v>
      </c>
      <c r="HD37" s="220"/>
      <c r="HE37" s="220"/>
      <c r="HF37" s="220"/>
      <c r="HG37" s="220"/>
      <c r="HH37" s="220"/>
      <c r="HI37" s="220"/>
      <c r="HJ37" s="220"/>
      <c r="HK37" s="220"/>
      <c r="HL37" s="220"/>
      <c r="HM37" s="220"/>
      <c r="HN37" s="220"/>
      <c r="HO37" s="220"/>
      <c r="HP37" s="220"/>
      <c r="HQ37" s="220"/>
      <c r="HR37" s="220"/>
      <c r="HS37" s="220"/>
      <c r="HT37" s="220"/>
      <c r="HU37" s="220"/>
      <c r="HV37" s="220"/>
      <c r="HW37" s="220"/>
      <c r="HX37" s="220"/>
      <c r="HY37" s="220"/>
      <c r="HZ37" s="220"/>
      <c r="IA37" s="218">
        <f t="shared" si="25"/>
        <v>3418426.0924587958</v>
      </c>
      <c r="IB37" s="218">
        <f t="shared" si="26"/>
        <v>37974281.541364133</v>
      </c>
      <c r="IC37" s="220"/>
      <c r="ID37" s="220"/>
      <c r="IE37" s="220"/>
      <c r="IF37" s="220"/>
      <c r="IG37" s="220"/>
      <c r="IH37" s="220"/>
      <c r="II37" s="220"/>
      <c r="IJ37" s="220"/>
      <c r="IK37" s="220"/>
      <c r="IL37" s="220"/>
      <c r="IM37" s="220"/>
      <c r="IN37" s="220"/>
      <c r="IO37" s="220"/>
      <c r="IP37" s="220"/>
      <c r="IQ37" s="220"/>
      <c r="IR37" s="220"/>
      <c r="IS37" s="220"/>
      <c r="IT37" s="220"/>
      <c r="IU37" s="220"/>
      <c r="IV37" s="220"/>
      <c r="IW37" s="220"/>
      <c r="IX37" s="220"/>
      <c r="IY37" s="220">
        <v>0</v>
      </c>
      <c r="IZ37" s="220"/>
      <c r="JA37" s="220"/>
      <c r="JB37" s="220"/>
      <c r="JC37" s="220"/>
      <c r="JD37" s="220"/>
      <c r="JE37" s="220"/>
      <c r="JF37" s="220"/>
      <c r="JG37" s="220"/>
      <c r="JH37" s="220"/>
      <c r="JI37" s="220"/>
      <c r="JJ37" s="220"/>
      <c r="JK37" s="220"/>
      <c r="JL37" s="220"/>
      <c r="JM37" s="220"/>
      <c r="JN37" s="220"/>
      <c r="JO37" s="220"/>
      <c r="JP37" s="220"/>
      <c r="JQ37" s="220">
        <v>0</v>
      </c>
      <c r="JR37" s="220"/>
      <c r="JS37" s="220"/>
      <c r="JT37" s="220"/>
      <c r="JU37" s="220"/>
      <c r="JV37" s="220"/>
      <c r="JW37" s="218"/>
      <c r="JX37" s="218"/>
    </row>
    <row r="38" spans="1:284" ht="13.5" x14ac:dyDescent="0.35">
      <c r="A38" s="212">
        <f>ROW()</f>
        <v>38</v>
      </c>
      <c r="B38" s="213" t="s">
        <v>60</v>
      </c>
      <c r="C38" s="218">
        <v>-28743053.520000003</v>
      </c>
      <c r="D38" s="220">
        <v>26348573.159999996</v>
      </c>
      <c r="E38" s="220">
        <v>-203185.3499404758</v>
      </c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>
        <v>-1649021.2299999997</v>
      </c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>
        <v>-179784.00547481515</v>
      </c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18">
        <f t="shared" si="17"/>
        <v>24316582.574584708</v>
      </c>
      <c r="AR38" s="218">
        <f t="shared" si="18"/>
        <v>-4426470.9454152957</v>
      </c>
      <c r="AS38" s="220">
        <v>0</v>
      </c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  <c r="BF38" s="220"/>
      <c r="BG38" s="220">
        <v>0</v>
      </c>
      <c r="BH38" s="220"/>
      <c r="BI38" s="220"/>
      <c r="BJ38" s="220"/>
      <c r="BK38" s="220"/>
      <c r="BL38" s="220"/>
      <c r="BM38" s="220"/>
      <c r="BN38" s="220"/>
      <c r="BO38" s="220"/>
      <c r="BP38" s="220"/>
      <c r="BQ38" s="220">
        <v>11323975.769400001</v>
      </c>
      <c r="BR38" s="220">
        <v>-2.4525184999220073E-2</v>
      </c>
      <c r="BS38" s="220"/>
      <c r="BT38" s="220"/>
      <c r="BU38" s="220"/>
      <c r="BV38" s="220"/>
      <c r="BW38" s="220"/>
      <c r="BX38" s="220"/>
      <c r="BY38" s="220"/>
      <c r="BZ38" s="220"/>
      <c r="CA38" s="220"/>
      <c r="CB38" s="220"/>
      <c r="CC38" s="220"/>
      <c r="CD38" s="220"/>
      <c r="CE38" s="220">
        <v>1469979.6108323112</v>
      </c>
      <c r="CF38" s="220"/>
      <c r="CG38" s="220"/>
      <c r="CH38" s="220">
        <v>1837799.24</v>
      </c>
      <c r="CI38" s="220"/>
      <c r="CJ38" s="220"/>
      <c r="CK38" s="220"/>
      <c r="CL38" s="220"/>
      <c r="CM38" s="218">
        <f t="shared" si="19"/>
        <v>14631754.595707128</v>
      </c>
      <c r="CN38" s="218">
        <f t="shared" si="20"/>
        <v>10205283.650291832</v>
      </c>
      <c r="CO38" s="220"/>
      <c r="CP38" s="220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  <c r="DA38" s="220"/>
      <c r="DB38" s="220"/>
      <c r="DC38" s="220">
        <v>1472877.8700000003</v>
      </c>
      <c r="DD38" s="220"/>
      <c r="DE38" s="220"/>
      <c r="DF38" s="220"/>
      <c r="DG38" s="220"/>
      <c r="DH38" s="220"/>
      <c r="DI38" s="220"/>
      <c r="DJ38" s="220"/>
      <c r="DK38" s="220"/>
      <c r="DL38" s="220"/>
      <c r="DM38" s="220"/>
      <c r="DN38" s="220">
        <v>0</v>
      </c>
      <c r="DO38" s="220"/>
      <c r="DP38" s="220"/>
      <c r="DQ38" s="220"/>
      <c r="DR38" s="220"/>
      <c r="DS38" s="220"/>
      <c r="DT38" s="220"/>
      <c r="DU38" s="220"/>
      <c r="DV38" s="220"/>
      <c r="DW38" s="220"/>
      <c r="DX38" s="220"/>
      <c r="DY38" s="220"/>
      <c r="DZ38" s="220"/>
      <c r="EA38" s="220">
        <v>306357.35740875098</v>
      </c>
      <c r="EB38" s="220"/>
      <c r="EC38" s="220"/>
      <c r="ED38" s="220"/>
      <c r="EE38" s="220"/>
      <c r="EF38" s="220"/>
      <c r="EG38" s="220"/>
      <c r="EH38" s="220"/>
      <c r="EI38" s="218">
        <f t="shared" si="21"/>
        <v>1779235.2274087514</v>
      </c>
      <c r="EJ38" s="218">
        <f t="shared" si="22"/>
        <v>11984518.877700584</v>
      </c>
      <c r="EK38" s="220"/>
      <c r="EL38" s="220"/>
      <c r="EM38" s="220"/>
      <c r="EN38" s="220"/>
      <c r="EO38" s="220"/>
      <c r="EP38" s="220"/>
      <c r="EQ38" s="220"/>
      <c r="ER38" s="220"/>
      <c r="ES38" s="220"/>
      <c r="ET38" s="220"/>
      <c r="EU38" s="220"/>
      <c r="EV38" s="220"/>
      <c r="EW38" s="220"/>
      <c r="EX38" s="220"/>
      <c r="EY38" s="220">
        <v>4390318.74</v>
      </c>
      <c r="EZ38" s="220"/>
      <c r="FA38" s="220"/>
      <c r="FB38" s="220"/>
      <c r="FC38" s="220"/>
      <c r="FD38" s="220"/>
      <c r="FE38" s="220"/>
      <c r="FF38" s="220"/>
      <c r="FG38" s="220"/>
      <c r="FH38" s="220"/>
      <c r="FI38" s="234">
        <v>6970120.2719269898</v>
      </c>
      <c r="FJ38" s="220">
        <v>101312.69981712464</v>
      </c>
      <c r="FK38" s="219">
        <v>0</v>
      </c>
      <c r="FL38" s="220"/>
      <c r="FM38" s="220"/>
      <c r="FN38" s="220"/>
      <c r="FO38" s="220"/>
      <c r="FP38" s="220"/>
      <c r="FQ38" s="220"/>
      <c r="FR38" s="220"/>
      <c r="FS38" s="220"/>
      <c r="FT38" s="220"/>
      <c r="FU38" s="220"/>
      <c r="FV38" s="220"/>
      <c r="FW38" s="220">
        <v>-2857679.8235148825</v>
      </c>
      <c r="FX38" s="220"/>
      <c r="FY38" s="220"/>
      <c r="FZ38" s="219">
        <v>2112061.2197205187</v>
      </c>
      <c r="GA38" s="220"/>
      <c r="GB38" s="220"/>
      <c r="GC38" s="220"/>
      <c r="GD38" s="220"/>
      <c r="GE38" s="218">
        <f t="shared" si="23"/>
        <v>10716133.10794975</v>
      </c>
      <c r="GF38" s="218">
        <f t="shared" si="24"/>
        <v>22700651.985650335</v>
      </c>
      <c r="GG38" s="220"/>
      <c r="GH38" s="220"/>
      <c r="GI38" s="220"/>
      <c r="GJ38" s="220"/>
      <c r="GK38" s="220"/>
      <c r="GL38" s="220"/>
      <c r="GM38" s="220"/>
      <c r="GN38" s="220"/>
      <c r="GO38" s="220"/>
      <c r="GP38" s="220"/>
      <c r="GQ38" s="220"/>
      <c r="GR38" s="220"/>
      <c r="GS38" s="220"/>
      <c r="GT38" s="220"/>
      <c r="GU38" s="220"/>
      <c r="GV38" s="220"/>
      <c r="GW38" s="220"/>
      <c r="GX38" s="220"/>
      <c r="GY38" s="220"/>
      <c r="GZ38" s="220"/>
      <c r="HA38" s="220"/>
      <c r="HB38" s="220"/>
      <c r="HC38" s="220"/>
      <c r="HD38" s="220"/>
      <c r="HE38" s="220">
        <v>0</v>
      </c>
      <c r="HF38" s="220">
        <v>0</v>
      </c>
      <c r="HG38" s="220">
        <v>0</v>
      </c>
      <c r="HH38" s="220"/>
      <c r="HI38" s="220"/>
      <c r="HJ38" s="220"/>
      <c r="HK38" s="220"/>
      <c r="HL38" s="220"/>
      <c r="HM38" s="220"/>
      <c r="HN38" s="220"/>
      <c r="HO38" s="220"/>
      <c r="HP38" s="220"/>
      <c r="HQ38" s="220"/>
      <c r="HR38" s="220"/>
      <c r="HS38" s="220">
        <v>-9768857.3679394089</v>
      </c>
      <c r="HT38" s="220"/>
      <c r="HU38" s="220"/>
      <c r="HV38" s="219">
        <v>0</v>
      </c>
      <c r="HW38" s="220"/>
      <c r="HX38" s="220"/>
      <c r="HY38" s="220"/>
      <c r="HZ38" s="220"/>
      <c r="IA38" s="218">
        <f t="shared" si="25"/>
        <v>-9768857.3679394089</v>
      </c>
      <c r="IB38" s="218">
        <f t="shared" si="26"/>
        <v>12931794.617710926</v>
      </c>
      <c r="IC38" s="220"/>
      <c r="ID38" s="220"/>
      <c r="IE38" s="220"/>
      <c r="IF38" s="220"/>
      <c r="IG38" s="220"/>
      <c r="IH38" s="220"/>
      <c r="II38" s="220"/>
      <c r="IJ38" s="220"/>
      <c r="IK38" s="220"/>
      <c r="IL38" s="220"/>
      <c r="IM38" s="220"/>
      <c r="IN38" s="220"/>
      <c r="IO38" s="220"/>
      <c r="IP38" s="220"/>
      <c r="IQ38" s="220"/>
      <c r="IR38" s="220"/>
      <c r="IS38" s="220"/>
      <c r="IT38" s="220"/>
      <c r="IU38" s="220"/>
      <c r="IV38" s="220"/>
      <c r="IW38" s="220"/>
      <c r="IX38" s="220"/>
      <c r="IY38" s="220"/>
      <c r="IZ38" s="220"/>
      <c r="JA38" s="220"/>
      <c r="JB38" s="220">
        <v>0</v>
      </c>
      <c r="JC38" s="220">
        <v>0</v>
      </c>
      <c r="JD38" s="220"/>
      <c r="JE38" s="220"/>
      <c r="JF38" s="220"/>
      <c r="JG38" s="220"/>
      <c r="JH38" s="220"/>
      <c r="JI38" s="220"/>
      <c r="JJ38" s="220"/>
      <c r="JK38" s="220"/>
      <c r="JL38" s="220"/>
      <c r="JM38" s="220"/>
      <c r="JN38" s="220"/>
      <c r="JO38" s="220">
        <v>0</v>
      </c>
      <c r="JP38" s="220"/>
      <c r="JQ38" s="220"/>
      <c r="JR38" s="220">
        <v>0</v>
      </c>
      <c r="JS38" s="220"/>
      <c r="JT38" s="220"/>
      <c r="JU38" s="220"/>
      <c r="JV38" s="220"/>
      <c r="JW38" s="218"/>
      <c r="JX38" s="218"/>
    </row>
    <row r="39" spans="1:284" ht="13.5" x14ac:dyDescent="0.35">
      <c r="A39" s="212">
        <f>ROW()</f>
        <v>39</v>
      </c>
      <c r="B39" s="213" t="s">
        <v>61</v>
      </c>
      <c r="C39" s="218">
        <v>236496070.14000002</v>
      </c>
      <c r="D39" s="219">
        <v>2447101.8768634466</v>
      </c>
      <c r="E39" s="220">
        <v>-146898295.90738791</v>
      </c>
      <c r="F39" s="220">
        <v>42414.134525000001</v>
      </c>
      <c r="G39" s="220"/>
      <c r="H39" s="220"/>
      <c r="I39" s="220"/>
      <c r="J39" s="220"/>
      <c r="K39" s="220">
        <v>-2208.3352379947901</v>
      </c>
      <c r="L39" s="220"/>
      <c r="M39" s="220"/>
      <c r="N39" s="220">
        <v>460733.65079812868</v>
      </c>
      <c r="O39" s="220"/>
      <c r="P39" s="220"/>
      <c r="Q39" s="220"/>
      <c r="R39" s="220"/>
      <c r="S39" s="220"/>
      <c r="T39" s="220"/>
      <c r="U39" s="220">
        <v>249312.5242715913</v>
      </c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>
        <v>97768.272499999963</v>
      </c>
      <c r="AG39" s="220"/>
      <c r="AH39" s="220">
        <v>9441.5583333333489</v>
      </c>
      <c r="AI39" s="220"/>
      <c r="AJ39" s="220"/>
      <c r="AK39" s="220"/>
      <c r="AL39" s="220"/>
      <c r="AM39" s="220"/>
      <c r="AN39" s="220"/>
      <c r="AO39" s="220"/>
      <c r="AP39" s="220"/>
      <c r="AQ39" s="218">
        <f t="shared" si="17"/>
        <v>-143593732.22533441</v>
      </c>
      <c r="AR39" s="218">
        <f t="shared" si="18"/>
        <v>92902337.91466561</v>
      </c>
      <c r="AS39" s="220">
        <v>-301583.66782845004</v>
      </c>
      <c r="AT39" s="220"/>
      <c r="AU39" s="220">
        <v>0</v>
      </c>
      <c r="AV39" s="220"/>
      <c r="AW39" s="220"/>
      <c r="AX39" s="220"/>
      <c r="AY39" s="220"/>
      <c r="AZ39" s="220"/>
      <c r="BA39" s="220"/>
      <c r="BB39" s="220"/>
      <c r="BC39" s="220">
        <v>-162587.3754357195</v>
      </c>
      <c r="BD39" s="220"/>
      <c r="BE39" s="220"/>
      <c r="BF39" s="220"/>
      <c r="BG39" s="220"/>
      <c r="BH39" s="220"/>
      <c r="BI39" s="220"/>
      <c r="BJ39" s="220"/>
      <c r="BK39" s="220"/>
      <c r="BL39" s="220"/>
      <c r="BM39" s="220"/>
      <c r="BN39" s="220"/>
      <c r="BO39" s="220"/>
      <c r="BP39" s="220"/>
      <c r="BQ39" s="220"/>
      <c r="BR39" s="220"/>
      <c r="BS39" s="220"/>
      <c r="BT39" s="220"/>
      <c r="BU39" s="220"/>
      <c r="BV39" s="220"/>
      <c r="BW39" s="220"/>
      <c r="BX39" s="220"/>
      <c r="BY39" s="220"/>
      <c r="BZ39" s="220"/>
      <c r="CA39" s="220"/>
      <c r="CB39" s="220">
        <v>0</v>
      </c>
      <c r="CC39" s="220"/>
      <c r="CD39" s="220"/>
      <c r="CE39" s="220"/>
      <c r="CF39" s="220"/>
      <c r="CG39" s="220"/>
      <c r="CH39" s="220"/>
      <c r="CI39" s="220">
        <v>-733205.16249999998</v>
      </c>
      <c r="CJ39" s="220"/>
      <c r="CK39" s="220"/>
      <c r="CL39" s="220"/>
      <c r="CM39" s="218">
        <f t="shared" si="19"/>
        <v>-1197376.2057641696</v>
      </c>
      <c r="CN39" s="218">
        <f t="shared" si="20"/>
        <v>91704961.708901435</v>
      </c>
      <c r="CO39" s="219">
        <v>-1814232.0233175319</v>
      </c>
      <c r="CP39" s="220"/>
      <c r="CQ39" s="220"/>
      <c r="CR39" s="220"/>
      <c r="CS39" s="220"/>
      <c r="CT39" s="220"/>
      <c r="CU39" s="220"/>
      <c r="CV39" s="220"/>
      <c r="CW39" s="220"/>
      <c r="CX39" s="220"/>
      <c r="CY39" s="220">
        <v>32308.205594380197</v>
      </c>
      <c r="CZ39" s="220"/>
      <c r="DA39" s="220"/>
      <c r="DB39" s="220"/>
      <c r="DC39" s="220"/>
      <c r="DD39" s="220"/>
      <c r="DE39" s="220"/>
      <c r="DF39" s="220"/>
      <c r="DG39" s="220"/>
      <c r="DH39" s="220"/>
      <c r="DI39" s="220"/>
      <c r="DJ39" s="220"/>
      <c r="DK39" s="220"/>
      <c r="DL39" s="220"/>
      <c r="DM39" s="220"/>
      <c r="DN39" s="220"/>
      <c r="DO39" s="220"/>
      <c r="DP39" s="220"/>
      <c r="DQ39" s="220"/>
      <c r="DR39" s="220"/>
      <c r="DS39" s="220"/>
      <c r="DT39" s="220"/>
      <c r="DU39" s="220"/>
      <c r="DV39" s="220"/>
      <c r="DW39" s="220"/>
      <c r="DX39" s="220">
        <v>0</v>
      </c>
      <c r="DY39" s="220"/>
      <c r="DZ39" s="220"/>
      <c r="EA39" s="220"/>
      <c r="EB39" s="220"/>
      <c r="EC39" s="220"/>
      <c r="ED39" s="220"/>
      <c r="EE39" s="220">
        <v>0</v>
      </c>
      <c r="EF39" s="220"/>
      <c r="EG39" s="220"/>
      <c r="EH39" s="220"/>
      <c r="EI39" s="218">
        <f t="shared" si="21"/>
        <v>-1781923.8177231518</v>
      </c>
      <c r="EJ39" s="218">
        <f t="shared" si="22"/>
        <v>89923037.89117828</v>
      </c>
      <c r="EK39" s="219">
        <v>1040705.0305724359</v>
      </c>
      <c r="EL39" s="220"/>
      <c r="EM39" s="220"/>
      <c r="EN39" s="220"/>
      <c r="EO39" s="220"/>
      <c r="EP39" s="220"/>
      <c r="EQ39" s="220"/>
      <c r="ER39" s="220"/>
      <c r="ES39" s="220"/>
      <c r="ET39" s="220"/>
      <c r="EU39" s="220">
        <v>59572.503547615277</v>
      </c>
      <c r="EV39" s="220"/>
      <c r="EW39" s="220"/>
      <c r="EX39" s="220"/>
      <c r="EY39" s="220"/>
      <c r="EZ39" s="220"/>
      <c r="FA39" s="220"/>
      <c r="FB39" s="220"/>
      <c r="FC39" s="220"/>
      <c r="FD39" s="220"/>
      <c r="FE39" s="220"/>
      <c r="FF39" s="220">
        <v>502629.88558841869</v>
      </c>
      <c r="FG39" s="220"/>
      <c r="FH39" s="220"/>
      <c r="FI39" s="220"/>
      <c r="FJ39" s="220"/>
      <c r="FK39" s="220"/>
      <c r="FL39" s="220"/>
      <c r="FM39" s="220"/>
      <c r="FN39" s="220"/>
      <c r="FO39" s="220"/>
      <c r="FP39" s="220"/>
      <c r="FQ39" s="220"/>
      <c r="FR39" s="220"/>
      <c r="FS39" s="220">
        <v>11095.099065874063</v>
      </c>
      <c r="FT39" s="220">
        <v>176542.65249999997</v>
      </c>
      <c r="FU39" s="220"/>
      <c r="FV39" s="220"/>
      <c r="FW39" s="220"/>
      <c r="FX39" s="220"/>
      <c r="FY39" s="220"/>
      <c r="FZ39" s="220"/>
      <c r="GA39" s="220">
        <v>-176542.65249999997</v>
      </c>
      <c r="GB39" s="220"/>
      <c r="GC39" s="220"/>
      <c r="GD39" s="220"/>
      <c r="GE39" s="218">
        <f t="shared" si="23"/>
        <v>1614002.5187743441</v>
      </c>
      <c r="GF39" s="218">
        <f t="shared" si="24"/>
        <v>91537040.409952626</v>
      </c>
      <c r="GG39" s="219">
        <v>809801.9945921012</v>
      </c>
      <c r="GH39" s="220"/>
      <c r="GI39" s="220"/>
      <c r="GJ39" s="220"/>
      <c r="GK39" s="220"/>
      <c r="GL39" s="220"/>
      <c r="GM39" s="220"/>
      <c r="GN39" s="220"/>
      <c r="GO39" s="220"/>
      <c r="GP39" s="220"/>
      <c r="GQ39" s="220">
        <v>138455.83785776532</v>
      </c>
      <c r="GR39" s="220"/>
      <c r="GS39" s="220"/>
      <c r="GT39" s="220"/>
      <c r="GU39" s="220"/>
      <c r="GV39" s="220"/>
      <c r="GW39" s="220"/>
      <c r="GX39" s="220"/>
      <c r="GY39" s="220"/>
      <c r="GZ39" s="220"/>
      <c r="HA39" s="220"/>
      <c r="HB39" s="220">
        <v>334043.21696564928</v>
      </c>
      <c r="HC39" s="220"/>
      <c r="HD39" s="220"/>
      <c r="HE39" s="220"/>
      <c r="HF39" s="220"/>
      <c r="HG39" s="220"/>
      <c r="HH39" s="220"/>
      <c r="HI39" s="220"/>
      <c r="HJ39" s="220"/>
      <c r="HK39" s="220"/>
      <c r="HL39" s="220"/>
      <c r="HM39" s="220"/>
      <c r="HN39" s="220"/>
      <c r="HO39" s="220">
        <v>5785.7712328868756</v>
      </c>
      <c r="HP39" s="220">
        <v>-60605.032499999972</v>
      </c>
      <c r="HQ39" s="220"/>
      <c r="HR39" s="220"/>
      <c r="HS39" s="220"/>
      <c r="HT39" s="220"/>
      <c r="HU39" s="220"/>
      <c r="HV39" s="220"/>
      <c r="HW39" s="220">
        <v>60605.032499999972</v>
      </c>
      <c r="HX39" s="220"/>
      <c r="HY39" s="220"/>
      <c r="HZ39" s="220"/>
      <c r="IA39" s="218">
        <f t="shared" si="25"/>
        <v>1288086.8206484027</v>
      </c>
      <c r="IB39" s="218">
        <f t="shared" si="26"/>
        <v>92825127.230601028</v>
      </c>
      <c r="IC39" s="220">
        <v>0</v>
      </c>
      <c r="ID39" s="220"/>
      <c r="IE39" s="220"/>
      <c r="IF39" s="220"/>
      <c r="IG39" s="220"/>
      <c r="IH39" s="220"/>
      <c r="II39" s="220"/>
      <c r="IJ39" s="220"/>
      <c r="IK39" s="220"/>
      <c r="IL39" s="220"/>
      <c r="IM39" s="220">
        <v>0</v>
      </c>
      <c r="IN39" s="220"/>
      <c r="IO39" s="220"/>
      <c r="IP39" s="220"/>
      <c r="IQ39" s="220"/>
      <c r="IR39" s="220"/>
      <c r="IS39" s="220"/>
      <c r="IT39" s="220"/>
      <c r="IU39" s="220"/>
      <c r="IV39" s="220"/>
      <c r="IW39" s="220"/>
      <c r="IX39" s="220">
        <v>0</v>
      </c>
      <c r="IY39" s="220"/>
      <c r="IZ39" s="220">
        <v>0</v>
      </c>
      <c r="JA39" s="220"/>
      <c r="JB39" s="220"/>
      <c r="JC39" s="220"/>
      <c r="JD39" s="220"/>
      <c r="JE39" s="220"/>
      <c r="JF39" s="220"/>
      <c r="JG39" s="220"/>
      <c r="JH39" s="220"/>
      <c r="JI39" s="220"/>
      <c r="JJ39" s="220"/>
      <c r="JK39" s="220">
        <v>0</v>
      </c>
      <c r="JL39" s="220">
        <v>0</v>
      </c>
      <c r="JM39" s="220"/>
      <c r="JN39" s="220"/>
      <c r="JO39" s="220"/>
      <c r="JP39" s="220"/>
      <c r="JQ39" s="220"/>
      <c r="JR39" s="220"/>
      <c r="JS39" s="220">
        <v>0</v>
      </c>
      <c r="JT39" s="220"/>
      <c r="JU39" s="220"/>
      <c r="JV39" s="220"/>
      <c r="JW39" s="218"/>
      <c r="JX39" s="218"/>
    </row>
    <row r="40" spans="1:284" ht="13.5" x14ac:dyDescent="0.35">
      <c r="A40" s="212">
        <f>ROW()</f>
        <v>40</v>
      </c>
      <c r="B40" s="213" t="s">
        <v>62</v>
      </c>
      <c r="C40" s="218">
        <v>12488944.709999999</v>
      </c>
      <c r="D40" s="219">
        <v>7193452.6445316188</v>
      </c>
      <c r="E40" s="220">
        <v>261655.16971955716</v>
      </c>
      <c r="F40" s="220">
        <v>220583.36755139998</v>
      </c>
      <c r="G40" s="220">
        <v>-36730076.987808421</v>
      </c>
      <c r="H40" s="236">
        <v>-29455178.324508972</v>
      </c>
      <c r="I40" s="220">
        <v>791011.46521824028</v>
      </c>
      <c r="J40" s="220">
        <v>37049.849401740015</v>
      </c>
      <c r="K40" s="220">
        <v>463.75039997890588</v>
      </c>
      <c r="L40" s="220">
        <v>9158.7090494440872</v>
      </c>
      <c r="M40" s="220">
        <v>-18817.234174411347</v>
      </c>
      <c r="N40" s="220">
        <v>-1161160.0981651808</v>
      </c>
      <c r="O40" s="220">
        <v>-32649.112356312413</v>
      </c>
      <c r="P40" s="220"/>
      <c r="Q40" s="220">
        <v>-217090.39465006246</v>
      </c>
      <c r="R40" s="220">
        <v>346294.45829999994</v>
      </c>
      <c r="S40" s="220">
        <v>17570.120070394489</v>
      </c>
      <c r="T40" s="220">
        <v>418985.27129533677</v>
      </c>
      <c r="U40" s="220">
        <v>-601407.14602230373</v>
      </c>
      <c r="V40" s="220"/>
      <c r="W40" s="220">
        <v>-174811.93367470521</v>
      </c>
      <c r="X40" s="237">
        <v>-18498.07071840006</v>
      </c>
      <c r="Y40" s="220"/>
      <c r="Z40" s="220"/>
      <c r="AA40" s="220"/>
      <c r="AB40" s="220"/>
      <c r="AC40" s="220">
        <v>37754.641149711177</v>
      </c>
      <c r="AD40" s="237"/>
      <c r="AE40" s="237">
        <v>-2163098.0817776541</v>
      </c>
      <c r="AF40" s="237">
        <v>-20531.337224999992</v>
      </c>
      <c r="AG40" s="237">
        <v>0</v>
      </c>
      <c r="AH40" s="237">
        <v>-198275.8904</v>
      </c>
      <c r="AI40" s="237">
        <v>0</v>
      </c>
      <c r="AJ40" s="237">
        <v>20802.698700000001</v>
      </c>
      <c r="AK40" s="237">
        <v>209991.1048199994</v>
      </c>
      <c r="AL40" s="237"/>
      <c r="AM40" s="237"/>
      <c r="AN40" s="238">
        <v>41360.006668562746</v>
      </c>
      <c r="AO40" s="237"/>
      <c r="AP40" s="237">
        <v>0</v>
      </c>
      <c r="AQ40" s="218">
        <f t="shared" si="17"/>
        <v>-61185461.354605436</v>
      </c>
      <c r="AR40" s="218">
        <f t="shared" si="18"/>
        <v>-48696516.644605435</v>
      </c>
      <c r="AS40" s="220">
        <v>-1568447.4478405572</v>
      </c>
      <c r="AT40" s="220"/>
      <c r="AU40" s="220">
        <v>0</v>
      </c>
      <c r="AV40" s="220">
        <v>0</v>
      </c>
      <c r="AW40" s="219">
        <v>-43886.119958918986</v>
      </c>
      <c r="AX40" s="220"/>
      <c r="AY40" s="220"/>
      <c r="AZ40" s="220"/>
      <c r="BA40" s="220">
        <v>-23512.848821585252</v>
      </c>
      <c r="BB40" s="220"/>
      <c r="BC40" s="220">
        <v>409759.46188067319</v>
      </c>
      <c r="BD40" s="220"/>
      <c r="BE40" s="220"/>
      <c r="BF40" s="220">
        <v>-198964.23623270172</v>
      </c>
      <c r="BG40" s="220">
        <v>0</v>
      </c>
      <c r="BH40" s="220"/>
      <c r="BI40" s="220">
        <v>-325509.83962943556</v>
      </c>
      <c r="BJ40" s="220"/>
      <c r="BK40" s="220"/>
      <c r="BL40" s="220"/>
      <c r="BM40" s="220"/>
      <c r="BN40" s="220"/>
      <c r="BO40" s="220">
        <v>0</v>
      </c>
      <c r="BP40" s="220">
        <v>-1316321.3133</v>
      </c>
      <c r="BQ40" s="220">
        <v>-2378034.911574</v>
      </c>
      <c r="BR40" s="220">
        <v>5.1502888498362156E-3</v>
      </c>
      <c r="BS40" s="220"/>
      <c r="BT40" s="220"/>
      <c r="BU40" s="220">
        <v>809203.76281638222</v>
      </c>
      <c r="BV40" s="220">
        <v>152346.86329674005</v>
      </c>
      <c r="BW40" s="219">
        <v>-342371.99698674004</v>
      </c>
      <c r="BX40" s="220">
        <v>-56188.101900000016</v>
      </c>
      <c r="BY40" s="220">
        <v>-17559.089224739997</v>
      </c>
      <c r="BZ40" s="220">
        <v>-280949.84725206002</v>
      </c>
      <c r="CA40" s="220"/>
      <c r="CB40" s="220">
        <v>0</v>
      </c>
      <c r="CC40" s="220"/>
      <c r="CD40" s="220">
        <v>0</v>
      </c>
      <c r="CE40" s="220">
        <v>346149.70722521457</v>
      </c>
      <c r="CF40" s="237">
        <v>8967.1490999999951</v>
      </c>
      <c r="CG40" s="220"/>
      <c r="CH40" s="220">
        <v>-398153.56349999999</v>
      </c>
      <c r="CI40" s="219">
        <v>21371377.529589694</v>
      </c>
      <c r="CJ40" s="220">
        <v>0</v>
      </c>
      <c r="CK40" s="220"/>
      <c r="CL40" s="220">
        <v>0</v>
      </c>
      <c r="CM40" s="218">
        <f t="shared" si="19"/>
        <v>16147905.162838254</v>
      </c>
      <c r="CN40" s="218">
        <f t="shared" si="20"/>
        <v>-32548611.481767181</v>
      </c>
      <c r="CO40" s="219">
        <v>-9435284.1029230263</v>
      </c>
      <c r="CP40" s="220"/>
      <c r="CQ40" s="220"/>
      <c r="CR40" s="220">
        <v>0</v>
      </c>
      <c r="CS40" s="219">
        <v>-427999.03915993363</v>
      </c>
      <c r="CT40" s="220"/>
      <c r="CU40" s="220"/>
      <c r="CV40" s="220"/>
      <c r="CW40" s="220"/>
      <c r="CX40" s="220"/>
      <c r="CY40" s="220">
        <v>-81424.482701717439</v>
      </c>
      <c r="CZ40" s="220"/>
      <c r="DA40" s="220"/>
      <c r="DB40" s="220"/>
      <c r="DC40" s="220">
        <v>-309304.35270000005</v>
      </c>
      <c r="DD40" s="220"/>
      <c r="DE40" s="220"/>
      <c r="DF40" s="220"/>
      <c r="DG40" s="220"/>
      <c r="DH40" s="220"/>
      <c r="DI40" s="220"/>
      <c r="DJ40" s="220"/>
      <c r="DK40" s="220">
        <v>0</v>
      </c>
      <c r="DL40" s="220"/>
      <c r="DM40" s="220"/>
      <c r="DN40" s="220">
        <v>0</v>
      </c>
      <c r="DO40" s="220"/>
      <c r="DP40" s="220"/>
      <c r="DQ40" s="220">
        <v>3918094.8894290086</v>
      </c>
      <c r="DR40" s="220">
        <v>1169035.03284834</v>
      </c>
      <c r="DS40" s="219">
        <v>-2854107.2628894001</v>
      </c>
      <c r="DT40" s="220">
        <v>-210572.14289999998</v>
      </c>
      <c r="DU40" s="220">
        <v>-468033.88619525998</v>
      </c>
      <c r="DV40" s="219">
        <v>-2253771.0344519997</v>
      </c>
      <c r="DW40" s="220"/>
      <c r="DX40" s="220">
        <v>0</v>
      </c>
      <c r="DY40" s="220"/>
      <c r="DZ40" s="220"/>
      <c r="EA40" s="220">
        <v>-64335.045055837705</v>
      </c>
      <c r="EB40" s="237">
        <v>0</v>
      </c>
      <c r="EC40" s="220"/>
      <c r="ED40" s="220"/>
      <c r="EE40" s="219">
        <v>254331.10606673965</v>
      </c>
      <c r="EF40" s="220">
        <v>0</v>
      </c>
      <c r="EG40" s="220"/>
      <c r="EH40" s="220">
        <v>92849.782199995359</v>
      </c>
      <c r="EI40" s="218">
        <f t="shared" si="21"/>
        <v>-10670520.538433092</v>
      </c>
      <c r="EJ40" s="218">
        <f t="shared" si="22"/>
        <v>-43219132.020200275</v>
      </c>
      <c r="EK40" s="219">
        <v>5412399.0231615035</v>
      </c>
      <c r="EL40" s="220"/>
      <c r="EM40" s="220"/>
      <c r="EN40" s="220">
        <v>0</v>
      </c>
      <c r="EO40" s="219">
        <v>793634.94466279866</v>
      </c>
      <c r="EP40" s="220"/>
      <c r="EQ40" s="220"/>
      <c r="ER40" s="220"/>
      <c r="ES40" s="220"/>
      <c r="ET40" s="220"/>
      <c r="EU40" s="220">
        <v>-150137.09970492887</v>
      </c>
      <c r="EV40" s="220"/>
      <c r="EW40" s="220"/>
      <c r="EX40" s="220"/>
      <c r="EY40" s="220">
        <v>-921966.93539999996</v>
      </c>
      <c r="EZ40" s="220"/>
      <c r="FA40" s="220"/>
      <c r="FB40" s="220"/>
      <c r="FC40" s="220"/>
      <c r="FD40" s="220"/>
      <c r="FE40" s="220"/>
      <c r="FF40" s="219">
        <v>-3949323.7572063487</v>
      </c>
      <c r="FG40" s="220">
        <v>-65260.861765122463</v>
      </c>
      <c r="FH40" s="219">
        <v>-1846110.7042203178</v>
      </c>
      <c r="FI40" s="220">
        <v>-1463725.2571046674</v>
      </c>
      <c r="FJ40" s="220">
        <v>-21275.666961596173</v>
      </c>
      <c r="FK40" s="239">
        <v>0</v>
      </c>
      <c r="FL40" s="220"/>
      <c r="FM40" s="220">
        <v>5756499.2600950664</v>
      </c>
      <c r="FN40" s="220">
        <v>1468867.9803264579</v>
      </c>
      <c r="FO40" s="219">
        <v>-3156614.3937194985</v>
      </c>
      <c r="FP40" s="220">
        <v>-33250.249200000042</v>
      </c>
      <c r="FQ40" s="219">
        <v>-450960.08160000015</v>
      </c>
      <c r="FR40" s="219">
        <v>-2496574.3660372202</v>
      </c>
      <c r="FS40" s="219">
        <v>-32440546.402508665</v>
      </c>
      <c r="FT40" s="220">
        <v>-37073.957024999989</v>
      </c>
      <c r="FU40" s="220"/>
      <c r="FV40" s="220">
        <v>219881.56364999927</v>
      </c>
      <c r="FW40" s="220">
        <v>600112.76293812529</v>
      </c>
      <c r="FX40" s="237">
        <v>-2989.0497000000137</v>
      </c>
      <c r="FY40" s="237">
        <v>-2603718.2330249995</v>
      </c>
      <c r="FZ40" s="219">
        <v>-443532.8561413089</v>
      </c>
      <c r="GA40" s="219">
        <v>-2636512.9509337479</v>
      </c>
      <c r="GB40" s="235">
        <v>27884.518958750636</v>
      </c>
      <c r="GC40" s="220"/>
      <c r="GD40" s="220">
        <v>464259.21780000464</v>
      </c>
      <c r="GE40" s="218">
        <f t="shared" si="23"/>
        <v>-37976033.550660715</v>
      </c>
      <c r="GF40" s="218">
        <f t="shared" si="24"/>
        <v>-81195165.570860982</v>
      </c>
      <c r="GG40" s="219">
        <v>4211540.6342118755</v>
      </c>
      <c r="GH40" s="220"/>
      <c r="GI40" s="220"/>
      <c r="GJ40" s="220">
        <v>0</v>
      </c>
      <c r="GK40" s="219">
        <v>-1245830.5782993238</v>
      </c>
      <c r="GL40" s="220"/>
      <c r="GM40" s="220"/>
      <c r="GN40" s="220"/>
      <c r="GO40" s="220"/>
      <c r="GP40" s="220"/>
      <c r="GQ40" s="220">
        <v>-348942.15779542999</v>
      </c>
      <c r="GR40" s="220"/>
      <c r="GS40" s="220"/>
      <c r="GT40" s="220"/>
      <c r="GU40" s="220"/>
      <c r="GV40" s="220"/>
      <c r="GW40" s="220"/>
      <c r="GX40" s="220"/>
      <c r="GY40" s="220"/>
      <c r="GZ40" s="220"/>
      <c r="HA40" s="220"/>
      <c r="HB40" s="219">
        <v>-551694.19207994733</v>
      </c>
      <c r="HC40" s="220">
        <v>-717869.47941634711</v>
      </c>
      <c r="HD40" s="219">
        <v>-486972.30421085394</v>
      </c>
      <c r="HE40" s="220">
        <v>0</v>
      </c>
      <c r="HF40" s="220">
        <v>0</v>
      </c>
      <c r="HG40" s="220">
        <v>0</v>
      </c>
      <c r="HH40" s="220"/>
      <c r="HI40" s="220">
        <v>4187630.5516109443</v>
      </c>
      <c r="HJ40" s="220">
        <v>846945.29718455987</v>
      </c>
      <c r="HK40" s="219">
        <v>-5842806.4765152596</v>
      </c>
      <c r="HL40" s="220">
        <v>-65837.016000000047</v>
      </c>
      <c r="HM40" s="219">
        <v>-605004.51912179985</v>
      </c>
      <c r="HN40" s="219">
        <v>-3336402.3329389184</v>
      </c>
      <c r="HO40" s="219">
        <v>-3143585.2388715316</v>
      </c>
      <c r="HP40" s="220">
        <v>12727.056824999994</v>
      </c>
      <c r="HQ40" s="220"/>
      <c r="HR40" s="220"/>
      <c r="HS40" s="220">
        <v>2051460.0472672759</v>
      </c>
      <c r="HT40" s="237">
        <v>-20923.347899999982</v>
      </c>
      <c r="HU40" s="220"/>
      <c r="HV40" s="219">
        <v>0</v>
      </c>
      <c r="HW40" s="219">
        <v>-356515.17172499839</v>
      </c>
      <c r="HX40" s="220">
        <v>0</v>
      </c>
      <c r="HY40" s="220"/>
      <c r="HZ40" s="220">
        <v>0</v>
      </c>
      <c r="IA40" s="218">
        <f t="shared" si="25"/>
        <v>-5412079.227774756</v>
      </c>
      <c r="IB40" s="218">
        <f t="shared" si="26"/>
        <v>-86607244.798635736</v>
      </c>
      <c r="IC40" s="220">
        <v>0</v>
      </c>
      <c r="ID40" s="220"/>
      <c r="IE40" s="220"/>
      <c r="IF40" s="220">
        <v>0</v>
      </c>
      <c r="IG40" s="220">
        <v>0</v>
      </c>
      <c r="IH40" s="220"/>
      <c r="II40" s="220"/>
      <c r="IJ40" s="220"/>
      <c r="IK40" s="220"/>
      <c r="IL40" s="220"/>
      <c r="IM40" s="220">
        <v>0</v>
      </c>
      <c r="IN40" s="220"/>
      <c r="IO40" s="220"/>
      <c r="IP40" s="220"/>
      <c r="IQ40" s="220"/>
      <c r="IR40" s="220"/>
      <c r="IS40" s="220"/>
      <c r="IT40" s="220"/>
      <c r="IU40" s="220"/>
      <c r="IV40" s="220"/>
      <c r="IW40" s="220"/>
      <c r="IX40" s="220">
        <v>0</v>
      </c>
      <c r="IY40" s="220">
        <v>0</v>
      </c>
      <c r="IZ40" s="220"/>
      <c r="JA40" s="220"/>
      <c r="JB40" s="220">
        <v>0</v>
      </c>
      <c r="JC40" s="220">
        <v>0</v>
      </c>
      <c r="JD40" s="220"/>
      <c r="JE40" s="220">
        <v>0</v>
      </c>
      <c r="JF40" s="220">
        <v>0</v>
      </c>
      <c r="JG40" s="220">
        <v>0</v>
      </c>
      <c r="JH40" s="220">
        <v>0</v>
      </c>
      <c r="JI40" s="220">
        <v>0</v>
      </c>
      <c r="JJ40" s="220">
        <v>0</v>
      </c>
      <c r="JK40" s="220">
        <v>0</v>
      </c>
      <c r="JL40" s="220">
        <v>0</v>
      </c>
      <c r="JM40" s="220"/>
      <c r="JN40" s="220"/>
      <c r="JO40" s="220">
        <v>0</v>
      </c>
      <c r="JP40" s="237">
        <v>0</v>
      </c>
      <c r="JQ40" s="220">
        <v>0</v>
      </c>
      <c r="JR40" s="220">
        <v>0</v>
      </c>
      <c r="JS40" s="220">
        <v>0</v>
      </c>
      <c r="JT40" s="220"/>
      <c r="JU40" s="220"/>
      <c r="JV40" s="220">
        <v>0</v>
      </c>
      <c r="JW40" s="218"/>
      <c r="JX40" s="218"/>
    </row>
    <row r="41" spans="1:284" x14ac:dyDescent="0.3">
      <c r="A41" s="212">
        <f>ROW()</f>
        <v>41</v>
      </c>
      <c r="B41" s="225" t="s">
        <v>63</v>
      </c>
      <c r="C41" s="218">
        <v>89040544.51000002</v>
      </c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>
        <v>44533.439999999995</v>
      </c>
      <c r="AH41" s="220"/>
      <c r="AI41" s="220"/>
      <c r="AJ41" s="220"/>
      <c r="AK41" s="220"/>
      <c r="AL41" s="220"/>
      <c r="AM41" s="220"/>
      <c r="AN41" s="220"/>
      <c r="AO41" s="220"/>
      <c r="AP41" s="220"/>
      <c r="AQ41" s="218">
        <f t="shared" si="17"/>
        <v>44533.439999999995</v>
      </c>
      <c r="AR41" s="218">
        <f t="shared" si="18"/>
        <v>89085077.950000018</v>
      </c>
      <c r="AS41" s="220"/>
      <c r="AT41" s="220"/>
      <c r="AU41" s="220"/>
      <c r="AV41" s="220">
        <v>-454424.19965512399</v>
      </c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  <c r="BI41" s="220"/>
      <c r="BJ41" s="220"/>
      <c r="BK41" s="220"/>
      <c r="BL41" s="220"/>
      <c r="BM41" s="220"/>
      <c r="BN41" s="220"/>
      <c r="BO41" s="220"/>
      <c r="BP41" s="220"/>
      <c r="BQ41" s="220"/>
      <c r="BR41" s="220"/>
      <c r="BS41" s="220"/>
      <c r="BT41" s="220"/>
      <c r="BU41" s="220"/>
      <c r="BV41" s="220"/>
      <c r="BW41" s="220"/>
      <c r="BX41" s="220"/>
      <c r="BY41" s="220"/>
      <c r="BZ41" s="220"/>
      <c r="CA41" s="220"/>
      <c r="CB41" s="220"/>
      <c r="CC41" s="220"/>
      <c r="CD41" s="220"/>
      <c r="CE41" s="220"/>
      <c r="CF41" s="220"/>
      <c r="CG41" s="220"/>
      <c r="CH41" s="220"/>
      <c r="CI41" s="220"/>
      <c r="CJ41" s="220"/>
      <c r="CK41" s="220"/>
      <c r="CL41" s="220"/>
      <c r="CM41" s="218">
        <f t="shared" si="19"/>
        <v>-454424.19965512399</v>
      </c>
      <c r="CN41" s="218">
        <f t="shared" si="20"/>
        <v>88630653.750344887</v>
      </c>
      <c r="CO41" s="220"/>
      <c r="CP41" s="220"/>
      <c r="CQ41" s="220"/>
      <c r="CR41" s="220">
        <v>-399773.68118600268</v>
      </c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  <c r="DG41" s="220"/>
      <c r="DH41" s="220"/>
      <c r="DI41" s="220"/>
      <c r="DJ41" s="220"/>
      <c r="DK41" s="220"/>
      <c r="DL41" s="220"/>
      <c r="DM41" s="220"/>
      <c r="DN41" s="220"/>
      <c r="DO41" s="220"/>
      <c r="DP41" s="220"/>
      <c r="DQ41" s="220"/>
      <c r="DR41" s="220"/>
      <c r="DS41" s="220"/>
      <c r="DT41" s="220"/>
      <c r="DU41" s="220"/>
      <c r="DV41" s="220"/>
      <c r="DW41" s="220"/>
      <c r="DX41" s="220"/>
      <c r="DY41" s="220"/>
      <c r="DZ41" s="220"/>
      <c r="EA41" s="220"/>
      <c r="EB41" s="220"/>
      <c r="EC41" s="220"/>
      <c r="ED41" s="220"/>
      <c r="EE41" s="220"/>
      <c r="EF41" s="220"/>
      <c r="EG41" s="220"/>
      <c r="EH41" s="220"/>
      <c r="EI41" s="218">
        <f t="shared" si="21"/>
        <v>-399773.68118600268</v>
      </c>
      <c r="EJ41" s="218">
        <f t="shared" si="22"/>
        <v>88230880.069158882</v>
      </c>
      <c r="EK41" s="220"/>
      <c r="EL41" s="220"/>
      <c r="EM41" s="220"/>
      <c r="EN41" s="220">
        <v>-668842.91487600096</v>
      </c>
      <c r="EO41" s="220"/>
      <c r="EP41" s="220"/>
      <c r="EQ41" s="220"/>
      <c r="ER41" s="220"/>
      <c r="ES41" s="220"/>
      <c r="ET41" s="220"/>
      <c r="EU41" s="220"/>
      <c r="EV41" s="220"/>
      <c r="EW41" s="220"/>
      <c r="EX41" s="220"/>
      <c r="EY41" s="220"/>
      <c r="EZ41" s="220"/>
      <c r="FA41" s="220"/>
      <c r="FB41" s="220"/>
      <c r="FC41" s="220"/>
      <c r="FD41" s="220"/>
      <c r="FE41" s="220"/>
      <c r="FF41" s="220"/>
      <c r="FG41" s="220"/>
      <c r="FH41" s="220"/>
      <c r="FI41" s="220"/>
      <c r="FJ41" s="220"/>
      <c r="FK41" s="220"/>
      <c r="FL41" s="220"/>
      <c r="FM41" s="220"/>
      <c r="FN41" s="220"/>
      <c r="FO41" s="220"/>
      <c r="FP41" s="220"/>
      <c r="FQ41" s="220"/>
      <c r="FR41" s="220"/>
      <c r="FS41" s="220"/>
      <c r="FT41" s="220"/>
      <c r="FU41" s="220">
        <v>3330.7366680000005</v>
      </c>
      <c r="FV41" s="220"/>
      <c r="FW41" s="220"/>
      <c r="FX41" s="220"/>
      <c r="FY41" s="220"/>
      <c r="FZ41" s="220"/>
      <c r="GA41" s="220"/>
      <c r="GB41" s="220"/>
      <c r="GC41" s="220"/>
      <c r="GD41" s="220"/>
      <c r="GE41" s="218">
        <f t="shared" si="23"/>
        <v>-665512.17820800096</v>
      </c>
      <c r="GF41" s="218">
        <f t="shared" si="24"/>
        <v>87565367.890950888</v>
      </c>
      <c r="GG41" s="220"/>
      <c r="GH41" s="220"/>
      <c r="GI41" s="220"/>
      <c r="GJ41" s="220">
        <v>467403.99771801173</v>
      </c>
      <c r="GK41" s="220"/>
      <c r="GL41" s="220"/>
      <c r="GM41" s="220"/>
      <c r="GN41" s="220"/>
      <c r="GO41" s="220"/>
      <c r="GP41" s="220"/>
      <c r="GQ41" s="220"/>
      <c r="GR41" s="220"/>
      <c r="GS41" s="220"/>
      <c r="GT41" s="220"/>
      <c r="GU41" s="220"/>
      <c r="GV41" s="220"/>
      <c r="GW41" s="220"/>
      <c r="GX41" s="220"/>
      <c r="GY41" s="220"/>
      <c r="GZ41" s="220"/>
      <c r="HA41" s="220"/>
      <c r="HB41" s="220"/>
      <c r="HC41" s="220"/>
      <c r="HD41" s="220"/>
      <c r="HE41" s="220"/>
      <c r="HF41" s="220"/>
      <c r="HG41" s="220"/>
      <c r="HH41" s="220"/>
      <c r="HI41" s="220"/>
      <c r="HJ41" s="220"/>
      <c r="HK41" s="220"/>
      <c r="HL41" s="220"/>
      <c r="HM41" s="220"/>
      <c r="HN41" s="220"/>
      <c r="HO41" s="220"/>
      <c r="HP41" s="220"/>
      <c r="HQ41" s="220"/>
      <c r="HR41" s="220"/>
      <c r="HS41" s="220"/>
      <c r="HT41" s="220"/>
      <c r="HU41" s="220"/>
      <c r="HV41" s="220"/>
      <c r="HW41" s="220"/>
      <c r="HX41" s="220"/>
      <c r="HY41" s="220"/>
      <c r="HZ41" s="220"/>
      <c r="IA41" s="218">
        <f t="shared" si="25"/>
        <v>467403.99771801173</v>
      </c>
      <c r="IB41" s="218">
        <f t="shared" si="26"/>
        <v>88032771.888668895</v>
      </c>
      <c r="IC41" s="220"/>
      <c r="ID41" s="220"/>
      <c r="IE41" s="220"/>
      <c r="IF41" s="220">
        <v>0</v>
      </c>
      <c r="IG41" s="220"/>
      <c r="IH41" s="220"/>
      <c r="II41" s="220"/>
      <c r="IJ41" s="220"/>
      <c r="IK41" s="220"/>
      <c r="IL41" s="220"/>
      <c r="IM41" s="220"/>
      <c r="IN41" s="220"/>
      <c r="IO41" s="220"/>
      <c r="IP41" s="220"/>
      <c r="IQ41" s="220"/>
      <c r="IR41" s="220"/>
      <c r="IS41" s="220"/>
      <c r="IT41" s="220"/>
      <c r="IU41" s="220"/>
      <c r="IV41" s="220"/>
      <c r="IW41" s="220"/>
      <c r="IX41" s="220"/>
      <c r="IY41" s="220"/>
      <c r="IZ41" s="220"/>
      <c r="JA41" s="220"/>
      <c r="JB41" s="220"/>
      <c r="JC41" s="220"/>
      <c r="JD41" s="220"/>
      <c r="JE41" s="220"/>
      <c r="JF41" s="220"/>
      <c r="JG41" s="220"/>
      <c r="JH41" s="220"/>
      <c r="JI41" s="220"/>
      <c r="JJ41" s="220"/>
      <c r="JK41" s="220"/>
      <c r="JL41" s="220"/>
      <c r="JM41" s="220"/>
      <c r="JN41" s="220"/>
      <c r="JO41" s="220"/>
      <c r="JP41" s="220"/>
      <c r="JQ41" s="220"/>
      <c r="JR41" s="220"/>
      <c r="JS41" s="220"/>
      <c r="JT41" s="220"/>
      <c r="JU41" s="220"/>
      <c r="JV41" s="220"/>
      <c r="JW41" s="218"/>
      <c r="JX41" s="218"/>
    </row>
    <row r="42" spans="1:284" x14ac:dyDescent="0.3">
      <c r="A42" s="212">
        <f>ROW()</f>
        <v>42</v>
      </c>
      <c r="B42" s="213" t="s">
        <v>65</v>
      </c>
      <c r="C42" s="228">
        <f t="shared" ref="C42:AE42" si="27">SUM(C26:C41)</f>
        <v>2222908753.6300001</v>
      </c>
      <c r="D42" s="229">
        <f t="shared" si="27"/>
        <v>36574383.069810435</v>
      </c>
      <c r="E42" s="229">
        <f t="shared" si="27"/>
        <v>-207167041.29337341</v>
      </c>
      <c r="F42" s="229">
        <f t="shared" si="27"/>
        <v>273141.3792114</v>
      </c>
      <c r="G42" s="229">
        <f t="shared" si="27"/>
        <v>-36730076.987808421</v>
      </c>
      <c r="H42" s="229">
        <f t="shared" si="27"/>
        <v>-29455178.324508972</v>
      </c>
      <c r="I42" s="229">
        <f t="shared" si="27"/>
        <v>-2975709.7977257613</v>
      </c>
      <c r="J42" s="229">
        <f t="shared" si="27"/>
        <v>-139378.00489226007</v>
      </c>
      <c r="K42" s="229">
        <f t="shared" si="27"/>
        <v>-1744.5848380158841</v>
      </c>
      <c r="L42" s="229">
        <f t="shared" si="27"/>
        <v>-34454.191186003947</v>
      </c>
      <c r="M42" s="229">
        <f t="shared" si="27"/>
        <v>70788.642846595074</v>
      </c>
      <c r="N42" s="229">
        <f t="shared" si="27"/>
        <v>4368173.7026213948</v>
      </c>
      <c r="O42" s="229">
        <f t="shared" si="27"/>
        <v>122822.85124517528</v>
      </c>
      <c r="P42" s="229">
        <f t="shared" si="27"/>
        <v>17521.863852870072</v>
      </c>
      <c r="Q42" s="229">
        <f t="shared" si="27"/>
        <v>816673.3893978541</v>
      </c>
      <c r="R42" s="229">
        <f t="shared" si="27"/>
        <v>-1302726.7716999999</v>
      </c>
      <c r="S42" s="229">
        <f t="shared" si="27"/>
        <v>-66097.118360055465</v>
      </c>
      <c r="T42" s="229">
        <f t="shared" si="27"/>
        <v>-1576182.6872538861</v>
      </c>
      <c r="U42" s="229">
        <f t="shared" si="27"/>
        <v>2262436.406464857</v>
      </c>
      <c r="V42" s="229">
        <f t="shared" si="27"/>
        <v>0</v>
      </c>
      <c r="W42" s="229">
        <f t="shared" si="27"/>
        <v>657625.84572865348</v>
      </c>
      <c r="X42" s="229">
        <f>SUM(X26:X41)</f>
        <v>69587.980321600218</v>
      </c>
      <c r="Y42" s="229">
        <f t="shared" si="27"/>
        <v>0</v>
      </c>
      <c r="Z42" s="229">
        <f t="shared" si="27"/>
        <v>0</v>
      </c>
      <c r="AA42" s="229">
        <f t="shared" si="27"/>
        <v>0</v>
      </c>
      <c r="AB42" s="229">
        <f t="shared" si="27"/>
        <v>0</v>
      </c>
      <c r="AC42" s="229">
        <f t="shared" si="27"/>
        <v>-142029.36432510396</v>
      </c>
      <c r="AD42" s="229">
        <f t="shared" si="27"/>
        <v>0</v>
      </c>
      <c r="AE42" s="229">
        <f t="shared" si="27"/>
        <v>8137368.974306412</v>
      </c>
      <c r="AF42" s="229">
        <f t="shared" ref="AF42:CQ42" si="28">SUM(AF26:AF41)</f>
        <v>77236.935274999967</v>
      </c>
      <c r="AG42" s="229">
        <f t="shared" si="28"/>
        <v>-167530.56</v>
      </c>
      <c r="AH42" s="229">
        <f t="shared" si="28"/>
        <v>745895.0162666667</v>
      </c>
      <c r="AI42" s="229">
        <f t="shared" si="28"/>
        <v>0</v>
      </c>
      <c r="AJ42" s="229">
        <f t="shared" si="28"/>
        <v>-78257.771299999993</v>
      </c>
      <c r="AK42" s="229">
        <f t="shared" si="28"/>
        <v>-789966.53717999777</v>
      </c>
      <c r="AL42" s="229">
        <f t="shared" si="28"/>
        <v>0</v>
      </c>
      <c r="AM42" s="229">
        <f t="shared" si="28"/>
        <v>0</v>
      </c>
      <c r="AN42" s="229">
        <f t="shared" si="28"/>
        <v>-155592.40603887892</v>
      </c>
      <c r="AO42" s="229">
        <f t="shared" si="28"/>
        <v>0</v>
      </c>
      <c r="AP42" s="229">
        <f t="shared" si="28"/>
        <v>0</v>
      </c>
      <c r="AQ42" s="228">
        <f t="shared" si="28"/>
        <v>-226588310.34314185</v>
      </c>
      <c r="AR42" s="228">
        <f t="shared" si="28"/>
        <v>1996320443.2868583</v>
      </c>
      <c r="AS42" s="229">
        <f>SUM(AS26:AS41)</f>
        <v>-1942158.6671712373</v>
      </c>
      <c r="AT42" s="229">
        <f t="shared" si="28"/>
        <v>0</v>
      </c>
      <c r="AU42" s="229">
        <f t="shared" si="28"/>
        <v>0</v>
      </c>
      <c r="AV42" s="229">
        <f t="shared" si="28"/>
        <v>-454424.19965512399</v>
      </c>
      <c r="AW42" s="229">
        <f t="shared" si="28"/>
        <v>-43886.119958918986</v>
      </c>
      <c r="AX42" s="229">
        <f t="shared" si="28"/>
        <v>0</v>
      </c>
      <c r="AY42" s="229">
        <f t="shared" si="28"/>
        <v>0</v>
      </c>
      <c r="AZ42" s="229">
        <f t="shared" si="28"/>
        <v>0</v>
      </c>
      <c r="BA42" s="229">
        <f t="shared" si="28"/>
        <v>88453.097947868329</v>
      </c>
      <c r="BB42" s="229">
        <f t="shared" si="28"/>
        <v>0</v>
      </c>
      <c r="BC42" s="229">
        <f t="shared" si="28"/>
        <v>-1541476.0708844375</v>
      </c>
      <c r="BD42" s="229">
        <f t="shared" si="28"/>
        <v>0</v>
      </c>
      <c r="BE42" s="229">
        <f t="shared" si="28"/>
        <v>0</v>
      </c>
      <c r="BF42" s="229">
        <f t="shared" si="28"/>
        <v>748484.50773254456</v>
      </c>
      <c r="BG42" s="229">
        <f t="shared" si="28"/>
        <v>0</v>
      </c>
      <c r="BH42" s="229">
        <f t="shared" si="28"/>
        <v>0</v>
      </c>
      <c r="BI42" s="229">
        <f t="shared" si="28"/>
        <v>1224537.0157488291</v>
      </c>
      <c r="BJ42" s="229">
        <f t="shared" si="28"/>
        <v>0</v>
      </c>
      <c r="BK42" s="229">
        <f t="shared" si="28"/>
        <v>0</v>
      </c>
      <c r="BL42" s="229">
        <f t="shared" si="28"/>
        <v>0</v>
      </c>
      <c r="BM42" s="229">
        <f t="shared" si="28"/>
        <v>0</v>
      </c>
      <c r="BN42" s="229">
        <f t="shared" si="28"/>
        <v>0</v>
      </c>
      <c r="BO42" s="229">
        <f t="shared" si="28"/>
        <v>0</v>
      </c>
      <c r="BP42" s="229">
        <f t="shared" si="28"/>
        <v>-1316321.3133</v>
      </c>
      <c r="BQ42" s="229">
        <f t="shared" si="28"/>
        <v>8945940.8578260001</v>
      </c>
      <c r="BR42" s="229">
        <f t="shared" si="28"/>
        <v>-1.9374896149383859E-2</v>
      </c>
      <c r="BS42" s="229">
        <f t="shared" si="28"/>
        <v>0</v>
      </c>
      <c r="BT42" s="229">
        <f t="shared" si="28"/>
        <v>0</v>
      </c>
      <c r="BU42" s="229">
        <f t="shared" si="28"/>
        <v>-3044147.4886901998</v>
      </c>
      <c r="BV42" s="229">
        <f t="shared" si="28"/>
        <v>-573114.39049726026</v>
      </c>
      <c r="BW42" s="229">
        <f t="shared" si="28"/>
        <v>1287970.8458072599</v>
      </c>
      <c r="BX42" s="229">
        <f t="shared" si="28"/>
        <v>211374.28810000006</v>
      </c>
      <c r="BY42" s="229">
        <f t="shared" si="28"/>
        <v>66055.621369259985</v>
      </c>
      <c r="BZ42" s="229">
        <f t="shared" si="28"/>
        <v>1056906.5682339401</v>
      </c>
      <c r="CA42" s="229">
        <f t="shared" si="28"/>
        <v>0</v>
      </c>
      <c r="CB42" s="229">
        <f t="shared" si="28"/>
        <v>0</v>
      </c>
      <c r="CC42" s="229">
        <f t="shared" si="28"/>
        <v>0</v>
      </c>
      <c r="CD42" s="229">
        <f t="shared" si="28"/>
        <v>0</v>
      </c>
      <c r="CE42" s="229">
        <f t="shared" si="28"/>
        <v>-1302182.2319424739</v>
      </c>
      <c r="CF42" s="229">
        <f t="shared" si="28"/>
        <v>-33733.560899999982</v>
      </c>
      <c r="CG42" s="229">
        <f t="shared" si="28"/>
        <v>0</v>
      </c>
      <c r="CH42" s="229">
        <f t="shared" si="28"/>
        <v>1439645.6765000001</v>
      </c>
      <c r="CI42" s="229">
        <f t="shared" si="28"/>
        <v>-51716312.759408846</v>
      </c>
      <c r="CJ42" s="229">
        <f t="shared" si="28"/>
        <v>0</v>
      </c>
      <c r="CK42" s="229">
        <f t="shared" si="28"/>
        <v>0</v>
      </c>
      <c r="CL42" s="229">
        <f t="shared" si="28"/>
        <v>0</v>
      </c>
      <c r="CM42" s="228">
        <f t="shared" si="28"/>
        <v>-46898388.342517711</v>
      </c>
      <c r="CN42" s="228">
        <f t="shared" si="28"/>
        <v>1949422054.9443405</v>
      </c>
      <c r="CO42" s="229">
        <f t="shared" si="28"/>
        <v>-11683412.678534184</v>
      </c>
      <c r="CP42" s="229">
        <f t="shared" si="28"/>
        <v>0</v>
      </c>
      <c r="CQ42" s="229">
        <f t="shared" si="28"/>
        <v>0</v>
      </c>
      <c r="CR42" s="229">
        <f t="shared" ref="CR42:EH42" si="29">SUM(CR26:CR41)</f>
        <v>-399773.68118600268</v>
      </c>
      <c r="CS42" s="229">
        <f t="shared" si="29"/>
        <v>-427999.03915993363</v>
      </c>
      <c r="CT42" s="229">
        <f t="shared" si="29"/>
        <v>0</v>
      </c>
      <c r="CU42" s="229">
        <f t="shared" si="29"/>
        <v>0</v>
      </c>
      <c r="CV42" s="229">
        <f t="shared" si="29"/>
        <v>0</v>
      </c>
      <c r="CW42" s="229">
        <f t="shared" si="29"/>
        <v>0</v>
      </c>
      <c r="CX42" s="229">
        <f t="shared" si="29"/>
        <v>0</v>
      </c>
      <c r="CY42" s="229">
        <f t="shared" si="29"/>
        <v>306311.14921122277</v>
      </c>
      <c r="CZ42" s="229">
        <f t="shared" si="29"/>
        <v>0</v>
      </c>
      <c r="DA42" s="229">
        <f t="shared" si="29"/>
        <v>0</v>
      </c>
      <c r="DB42" s="229">
        <f t="shared" si="29"/>
        <v>0</v>
      </c>
      <c r="DC42" s="229">
        <f t="shared" si="29"/>
        <v>1163573.5173000004</v>
      </c>
      <c r="DD42" s="229">
        <f t="shared" si="29"/>
        <v>0</v>
      </c>
      <c r="DE42" s="229">
        <f t="shared" si="29"/>
        <v>0</v>
      </c>
      <c r="DF42" s="229">
        <f t="shared" si="29"/>
        <v>0</v>
      </c>
      <c r="DG42" s="229">
        <f t="shared" si="29"/>
        <v>0</v>
      </c>
      <c r="DH42" s="229">
        <f t="shared" si="29"/>
        <v>0</v>
      </c>
      <c r="DI42" s="229">
        <f t="shared" si="29"/>
        <v>0</v>
      </c>
      <c r="DJ42" s="229">
        <f t="shared" si="29"/>
        <v>0</v>
      </c>
      <c r="DK42" s="229">
        <f t="shared" si="29"/>
        <v>0</v>
      </c>
      <c r="DL42" s="229">
        <f t="shared" si="29"/>
        <v>0</v>
      </c>
      <c r="DM42" s="229">
        <f t="shared" si="29"/>
        <v>0</v>
      </c>
      <c r="DN42" s="229">
        <f t="shared" si="29"/>
        <v>0</v>
      </c>
      <c r="DO42" s="229">
        <f t="shared" si="29"/>
        <v>0</v>
      </c>
      <c r="DP42" s="229">
        <f t="shared" si="29"/>
        <v>0</v>
      </c>
      <c r="DQ42" s="229">
        <f t="shared" si="29"/>
        <v>-14739499.822137697</v>
      </c>
      <c r="DR42" s="229">
        <f t="shared" si="29"/>
        <v>-4397798.4569056612</v>
      </c>
      <c r="DS42" s="229">
        <f t="shared" si="29"/>
        <v>10736879.703250598</v>
      </c>
      <c r="DT42" s="229">
        <f t="shared" si="29"/>
        <v>792152.34710000001</v>
      </c>
      <c r="DU42" s="229">
        <f t="shared" si="29"/>
        <v>1760698.9052107399</v>
      </c>
      <c r="DV42" s="229">
        <f t="shared" si="29"/>
        <v>8478471.9867479987</v>
      </c>
      <c r="DW42" s="229">
        <f t="shared" si="29"/>
        <v>0</v>
      </c>
      <c r="DX42" s="229">
        <f t="shared" si="29"/>
        <v>0</v>
      </c>
      <c r="DY42" s="229">
        <f t="shared" si="29"/>
        <v>0</v>
      </c>
      <c r="DZ42" s="229">
        <f t="shared" si="29"/>
        <v>0</v>
      </c>
      <c r="EA42" s="229">
        <f t="shared" si="29"/>
        <v>242022.31235291326</v>
      </c>
      <c r="EB42" s="229">
        <f t="shared" si="29"/>
        <v>0</v>
      </c>
      <c r="EC42" s="229">
        <f t="shared" si="29"/>
        <v>0</v>
      </c>
      <c r="ED42" s="229">
        <f t="shared" si="29"/>
        <v>0</v>
      </c>
      <c r="EE42" s="229">
        <f t="shared" si="29"/>
        <v>292676.31527274707</v>
      </c>
      <c r="EF42" s="229">
        <f t="shared" si="29"/>
        <v>0</v>
      </c>
      <c r="EG42" s="229">
        <f t="shared" si="29"/>
        <v>0</v>
      </c>
      <c r="EH42" s="229">
        <f t="shared" si="29"/>
        <v>-349292.03779998259</v>
      </c>
      <c r="EI42" s="228">
        <f>SUM(EI26:EI41)</f>
        <v>-8224989.4792772355</v>
      </c>
      <c r="EJ42" s="228">
        <f>SUM(EJ26:EJ41)</f>
        <v>1941197065.4650626</v>
      </c>
      <c r="EK42" s="229">
        <f t="shared" ref="EK42:GV42" si="30">SUM(EK26:EK41)</f>
        <v>6702001.8346772417</v>
      </c>
      <c r="EL42" s="229">
        <f t="shared" si="30"/>
        <v>0</v>
      </c>
      <c r="EM42" s="229">
        <f t="shared" si="30"/>
        <v>0</v>
      </c>
      <c r="EN42" s="229">
        <f t="shared" si="30"/>
        <v>-668842.91487600096</v>
      </c>
      <c r="EO42" s="229">
        <f t="shared" si="30"/>
        <v>793634.94466279866</v>
      </c>
      <c r="EP42" s="229">
        <f t="shared" si="30"/>
        <v>0</v>
      </c>
      <c r="EQ42" s="229">
        <f t="shared" si="30"/>
        <v>0</v>
      </c>
      <c r="ER42" s="229">
        <f t="shared" si="30"/>
        <v>0</v>
      </c>
      <c r="ES42" s="229">
        <f t="shared" si="30"/>
        <v>0</v>
      </c>
      <c r="ET42" s="229">
        <f t="shared" si="30"/>
        <v>0</v>
      </c>
      <c r="EU42" s="229">
        <f t="shared" si="30"/>
        <v>564801.47031854209</v>
      </c>
      <c r="EV42" s="229">
        <f t="shared" si="30"/>
        <v>0</v>
      </c>
      <c r="EW42" s="229">
        <f t="shared" si="30"/>
        <v>0</v>
      </c>
      <c r="EX42" s="229">
        <f t="shared" si="30"/>
        <v>0</v>
      </c>
      <c r="EY42" s="229">
        <f t="shared" si="30"/>
        <v>3468351.8046000004</v>
      </c>
      <c r="EZ42" s="229">
        <f t="shared" si="30"/>
        <v>0</v>
      </c>
      <c r="FA42" s="229">
        <f t="shared" si="30"/>
        <v>0</v>
      </c>
      <c r="FB42" s="229">
        <f t="shared" si="30"/>
        <v>0</v>
      </c>
      <c r="FC42" s="229">
        <f t="shared" si="30"/>
        <v>0</v>
      </c>
      <c r="FD42" s="229">
        <f t="shared" si="30"/>
        <v>0</v>
      </c>
      <c r="FE42" s="229">
        <f t="shared" si="30"/>
        <v>0</v>
      </c>
      <c r="FF42" s="229">
        <f t="shared" si="30"/>
        <v>14856979.84853817</v>
      </c>
      <c r="FG42" s="229">
        <f t="shared" si="30"/>
        <v>245505.14664022264</v>
      </c>
      <c r="FH42" s="229">
        <f t="shared" si="30"/>
        <v>-1846110.7042203178</v>
      </c>
      <c r="FI42" s="229">
        <f t="shared" si="30"/>
        <v>5506395.0148223229</v>
      </c>
      <c r="FJ42" s="229">
        <f t="shared" si="30"/>
        <v>80037.032855528465</v>
      </c>
      <c r="FK42" s="229">
        <f t="shared" si="30"/>
        <v>0</v>
      </c>
      <c r="FL42" s="229">
        <f t="shared" si="30"/>
        <v>0</v>
      </c>
      <c r="FM42" s="229">
        <f t="shared" si="30"/>
        <v>-21655401.978452869</v>
      </c>
      <c r="FN42" s="229">
        <f t="shared" si="30"/>
        <v>-5525741.4497995321</v>
      </c>
      <c r="FO42" s="229">
        <f t="shared" si="30"/>
        <v>11874882.719230495</v>
      </c>
      <c r="FP42" s="229">
        <f t="shared" si="30"/>
        <v>125084.27080000017</v>
      </c>
      <c r="FQ42" s="229">
        <f t="shared" si="30"/>
        <v>1696468.8784000007</v>
      </c>
      <c r="FR42" s="229">
        <f t="shared" si="30"/>
        <v>9391874.9960447811</v>
      </c>
      <c r="FS42" s="229">
        <f t="shared" si="30"/>
        <v>98226963.491555646</v>
      </c>
      <c r="FT42" s="229">
        <f t="shared" si="30"/>
        <v>139468.69547499999</v>
      </c>
      <c r="FU42" s="229">
        <f t="shared" si="30"/>
        <v>-12529.914132000002</v>
      </c>
      <c r="FV42" s="229">
        <f t="shared" si="30"/>
        <v>-827173.50134999724</v>
      </c>
      <c r="FW42" s="229">
        <f t="shared" si="30"/>
        <v>-2257567.0605767574</v>
      </c>
      <c r="FX42" s="229">
        <f t="shared" si="30"/>
        <v>11244.520300000051</v>
      </c>
      <c r="FY42" s="229">
        <f t="shared" si="30"/>
        <v>9794940.0194749981</v>
      </c>
      <c r="FZ42" s="229">
        <f t="shared" si="30"/>
        <v>1668528.3635792099</v>
      </c>
      <c r="GA42" s="229">
        <f t="shared" si="30"/>
        <v>8333258.3868460087</v>
      </c>
      <c r="GB42" s="229">
        <f t="shared" si="30"/>
        <v>-104898.90465434764</v>
      </c>
      <c r="GC42" s="229">
        <f t="shared" si="30"/>
        <v>0</v>
      </c>
      <c r="GD42" s="229">
        <f t="shared" si="30"/>
        <v>-1746498.9622000174</v>
      </c>
      <c r="GE42" s="228">
        <f t="shared" si="30"/>
        <v>138835656.04855913</v>
      </c>
      <c r="GF42" s="228">
        <f t="shared" si="30"/>
        <v>2080032721.513622</v>
      </c>
      <c r="GG42" s="229">
        <f t="shared" si="30"/>
        <v>5215017.0260023531</v>
      </c>
      <c r="GH42" s="229">
        <f t="shared" si="30"/>
        <v>0</v>
      </c>
      <c r="GI42" s="229">
        <f t="shared" si="30"/>
        <v>0</v>
      </c>
      <c r="GJ42" s="229">
        <f t="shared" si="30"/>
        <v>467403.99771801173</v>
      </c>
      <c r="GK42" s="229">
        <f t="shared" si="30"/>
        <v>-1245830.5782993238</v>
      </c>
      <c r="GL42" s="229">
        <f t="shared" si="30"/>
        <v>0</v>
      </c>
      <c r="GM42" s="229">
        <f t="shared" si="30"/>
        <v>0</v>
      </c>
      <c r="GN42" s="229">
        <f t="shared" si="30"/>
        <v>0</v>
      </c>
      <c r="GO42" s="229">
        <f t="shared" si="30"/>
        <v>0</v>
      </c>
      <c r="GP42" s="229">
        <f t="shared" si="30"/>
        <v>0</v>
      </c>
      <c r="GQ42" s="229">
        <f t="shared" si="30"/>
        <v>1312687.165039951</v>
      </c>
      <c r="GR42" s="229">
        <f t="shared" si="30"/>
        <v>0</v>
      </c>
      <c r="GS42" s="229">
        <f t="shared" si="30"/>
        <v>0</v>
      </c>
      <c r="GT42" s="229">
        <f t="shared" si="30"/>
        <v>0</v>
      </c>
      <c r="GU42" s="229">
        <f t="shared" si="30"/>
        <v>0</v>
      </c>
      <c r="GV42" s="229">
        <f t="shared" si="30"/>
        <v>0</v>
      </c>
      <c r="GW42" s="229">
        <f t="shared" ref="GW42:JH42" si="31">SUM(GW26:GW41)</f>
        <v>0</v>
      </c>
      <c r="GX42" s="229">
        <f t="shared" si="31"/>
        <v>0</v>
      </c>
      <c r="GY42" s="229">
        <f t="shared" si="31"/>
        <v>0</v>
      </c>
      <c r="GZ42" s="229">
        <f t="shared" si="31"/>
        <v>0</v>
      </c>
      <c r="HA42" s="229">
        <f t="shared" si="31"/>
        <v>0</v>
      </c>
      <c r="HB42" s="229">
        <f t="shared" si="31"/>
        <v>2075421.0083007542</v>
      </c>
      <c r="HC42" s="229">
        <f t="shared" si="31"/>
        <v>2700556.6130424486</v>
      </c>
      <c r="HD42" s="229">
        <f t="shared" si="31"/>
        <v>-486972.30421085394</v>
      </c>
      <c r="HE42" s="229">
        <f t="shared" si="31"/>
        <v>0</v>
      </c>
      <c r="HF42" s="229">
        <f t="shared" si="31"/>
        <v>0</v>
      </c>
      <c r="HG42" s="229">
        <f t="shared" si="31"/>
        <v>0</v>
      </c>
      <c r="HH42" s="229">
        <f t="shared" si="31"/>
        <v>0</v>
      </c>
      <c r="HI42" s="229">
        <f t="shared" si="31"/>
        <v>-15753467.313203076</v>
      </c>
      <c r="HJ42" s="229">
        <f t="shared" si="31"/>
        <v>-3186127.5465514394</v>
      </c>
      <c r="HK42" s="229">
        <f t="shared" si="31"/>
        <v>21980081.50689074</v>
      </c>
      <c r="HL42" s="229">
        <f t="shared" si="31"/>
        <v>247672.58400000021</v>
      </c>
      <c r="HM42" s="229">
        <f t="shared" si="31"/>
        <v>2275969.3814581996</v>
      </c>
      <c r="HN42" s="229">
        <f t="shared" si="31"/>
        <v>12551227.823913075</v>
      </c>
      <c r="HO42" s="229">
        <f t="shared" si="31"/>
        <v>5261524.7861484811</v>
      </c>
      <c r="HP42" s="229">
        <f t="shared" si="31"/>
        <v>-47877.97567499998</v>
      </c>
      <c r="HQ42" s="229">
        <f t="shared" si="31"/>
        <v>0</v>
      </c>
      <c r="HR42" s="229">
        <f t="shared" si="31"/>
        <v>0</v>
      </c>
      <c r="HS42" s="229">
        <f t="shared" si="31"/>
        <v>-7717397.320672133</v>
      </c>
      <c r="HT42" s="229">
        <f t="shared" si="31"/>
        <v>78711.642099999939</v>
      </c>
      <c r="HU42" s="229">
        <f t="shared" si="31"/>
        <v>0</v>
      </c>
      <c r="HV42" s="229">
        <f t="shared" si="31"/>
        <v>0</v>
      </c>
      <c r="HW42" s="229">
        <f t="shared" si="31"/>
        <v>-2053891.4492250045</v>
      </c>
      <c r="HX42" s="229">
        <f t="shared" si="31"/>
        <v>0</v>
      </c>
      <c r="HY42" s="229">
        <f t="shared" si="31"/>
        <v>0</v>
      </c>
      <c r="HZ42" s="229">
        <f t="shared" si="31"/>
        <v>0</v>
      </c>
      <c r="IA42" s="228">
        <f t="shared" si="31"/>
        <v>23674709.046777178</v>
      </c>
      <c r="IB42" s="228">
        <f t="shared" si="31"/>
        <v>2103707430.5603995</v>
      </c>
      <c r="IC42" s="229">
        <f t="shared" si="31"/>
        <v>0</v>
      </c>
      <c r="ID42" s="229">
        <f t="shared" si="31"/>
        <v>0</v>
      </c>
      <c r="IE42" s="229">
        <f t="shared" si="31"/>
        <v>0</v>
      </c>
      <c r="IF42" s="229">
        <f t="shared" si="31"/>
        <v>0</v>
      </c>
      <c r="IG42" s="229">
        <f t="shared" si="31"/>
        <v>0</v>
      </c>
      <c r="IH42" s="229">
        <f t="shared" si="31"/>
        <v>0</v>
      </c>
      <c r="II42" s="229">
        <f t="shared" si="31"/>
        <v>0</v>
      </c>
      <c r="IJ42" s="229">
        <f t="shared" si="31"/>
        <v>0</v>
      </c>
      <c r="IK42" s="229">
        <f t="shared" si="31"/>
        <v>0</v>
      </c>
      <c r="IL42" s="229">
        <f t="shared" si="31"/>
        <v>0</v>
      </c>
      <c r="IM42" s="229">
        <f t="shared" si="31"/>
        <v>0</v>
      </c>
      <c r="IN42" s="229">
        <f t="shared" si="31"/>
        <v>0</v>
      </c>
      <c r="IO42" s="229">
        <f t="shared" si="31"/>
        <v>0</v>
      </c>
      <c r="IP42" s="229">
        <f t="shared" si="31"/>
        <v>0</v>
      </c>
      <c r="IQ42" s="229">
        <f t="shared" si="31"/>
        <v>0</v>
      </c>
      <c r="IR42" s="229">
        <f t="shared" si="31"/>
        <v>0</v>
      </c>
      <c r="IS42" s="229">
        <f t="shared" si="31"/>
        <v>0</v>
      </c>
      <c r="IT42" s="229">
        <f t="shared" si="31"/>
        <v>0</v>
      </c>
      <c r="IU42" s="229">
        <f t="shared" si="31"/>
        <v>0</v>
      </c>
      <c r="IV42" s="229">
        <f t="shared" si="31"/>
        <v>0</v>
      </c>
      <c r="IW42" s="229">
        <f t="shared" si="31"/>
        <v>0</v>
      </c>
      <c r="IX42" s="229">
        <f t="shared" si="31"/>
        <v>0</v>
      </c>
      <c r="IY42" s="229">
        <f t="shared" si="31"/>
        <v>0</v>
      </c>
      <c r="IZ42" s="229">
        <f t="shared" si="31"/>
        <v>0</v>
      </c>
      <c r="JA42" s="229">
        <f t="shared" si="31"/>
        <v>0</v>
      </c>
      <c r="JB42" s="229">
        <f t="shared" si="31"/>
        <v>0</v>
      </c>
      <c r="JC42" s="229">
        <f t="shared" si="31"/>
        <v>0</v>
      </c>
      <c r="JD42" s="229">
        <f t="shared" si="31"/>
        <v>0</v>
      </c>
      <c r="JE42" s="229">
        <f t="shared" si="31"/>
        <v>0</v>
      </c>
      <c r="JF42" s="229">
        <f t="shared" si="31"/>
        <v>0</v>
      </c>
      <c r="JG42" s="229">
        <f t="shared" si="31"/>
        <v>0</v>
      </c>
      <c r="JH42" s="229">
        <f t="shared" si="31"/>
        <v>0</v>
      </c>
      <c r="JI42" s="229">
        <f t="shared" ref="JI42:JV42" si="32">SUM(JI26:JI41)</f>
        <v>0</v>
      </c>
      <c r="JJ42" s="229">
        <f t="shared" si="32"/>
        <v>0</v>
      </c>
      <c r="JK42" s="229">
        <f t="shared" si="32"/>
        <v>0</v>
      </c>
      <c r="JL42" s="229">
        <f t="shared" si="32"/>
        <v>0</v>
      </c>
      <c r="JM42" s="229">
        <f t="shared" si="32"/>
        <v>0</v>
      </c>
      <c r="JN42" s="229">
        <f t="shared" si="32"/>
        <v>0</v>
      </c>
      <c r="JO42" s="229">
        <f t="shared" si="32"/>
        <v>0</v>
      </c>
      <c r="JP42" s="229">
        <f t="shared" si="32"/>
        <v>0</v>
      </c>
      <c r="JQ42" s="229">
        <f t="shared" si="32"/>
        <v>0</v>
      </c>
      <c r="JR42" s="229">
        <f t="shared" si="32"/>
        <v>0</v>
      </c>
      <c r="JS42" s="229">
        <f t="shared" si="32"/>
        <v>0</v>
      </c>
      <c r="JT42" s="229">
        <f t="shared" si="32"/>
        <v>0</v>
      </c>
      <c r="JU42" s="229">
        <f t="shared" si="32"/>
        <v>0</v>
      </c>
      <c r="JV42" s="229">
        <f t="shared" si="32"/>
        <v>0</v>
      </c>
      <c r="JW42" s="228"/>
      <c r="JX42" s="228"/>
    </row>
    <row r="43" spans="1:284" x14ac:dyDescent="0.3">
      <c r="A43" s="212">
        <f>ROW()</f>
        <v>43</v>
      </c>
      <c r="B43" s="225"/>
      <c r="C43" s="240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0"/>
      <c r="AR43" s="240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0"/>
      <c r="CN43" s="240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0"/>
      <c r="EJ43" s="240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0"/>
      <c r="GF43" s="240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0"/>
      <c r="IB43" s="240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  <c r="IO43" s="241"/>
      <c r="IP43" s="241"/>
      <c r="IQ43" s="241"/>
      <c r="IR43" s="241"/>
      <c r="IS43" s="241"/>
      <c r="IT43" s="241"/>
      <c r="IU43" s="241"/>
      <c r="IV43" s="241"/>
      <c r="IW43" s="241"/>
      <c r="IX43" s="241"/>
      <c r="IY43" s="241"/>
      <c r="IZ43" s="241"/>
      <c r="JA43" s="241"/>
      <c r="JB43" s="241"/>
      <c r="JC43" s="241"/>
      <c r="JD43" s="241"/>
      <c r="JE43" s="241"/>
      <c r="JF43" s="241"/>
      <c r="JG43" s="241"/>
      <c r="JH43" s="241"/>
      <c r="JI43" s="241"/>
      <c r="JJ43" s="241"/>
      <c r="JK43" s="241"/>
      <c r="JL43" s="241"/>
      <c r="JM43" s="241"/>
      <c r="JN43" s="241"/>
      <c r="JO43" s="241"/>
      <c r="JP43" s="241"/>
      <c r="JQ43" s="241"/>
      <c r="JR43" s="241"/>
      <c r="JS43" s="241"/>
      <c r="JT43" s="241"/>
      <c r="JU43" s="241"/>
      <c r="JV43" s="241"/>
      <c r="JW43" s="240"/>
      <c r="JX43" s="240"/>
    </row>
    <row r="44" spans="1:284" ht="13.5" thickBot="1" x14ac:dyDescent="0.35">
      <c r="A44" s="212">
        <f>ROW()</f>
        <v>44</v>
      </c>
      <c r="B44" s="225" t="s">
        <v>66</v>
      </c>
      <c r="C44" s="242">
        <f t="shared" ref="C44:BN44" si="33">+C17-C42</f>
        <v>297280276.17000008</v>
      </c>
      <c r="D44" s="243">
        <f t="shared" si="33"/>
        <v>27061083.757999897</v>
      </c>
      <c r="E44" s="243">
        <f t="shared" si="33"/>
        <v>984321.82894507051</v>
      </c>
      <c r="F44" s="243">
        <f>+F17-F42</f>
        <v>829813.62078860006</v>
      </c>
      <c r="G44" s="243">
        <f t="shared" si="33"/>
        <v>36730076.987808421</v>
      </c>
      <c r="H44" s="243">
        <f t="shared" si="33"/>
        <v>29455178.324508972</v>
      </c>
      <c r="I44" s="243">
        <f t="shared" si="33"/>
        <v>2975709.7977257613</v>
      </c>
      <c r="J44" s="243">
        <f t="shared" si="33"/>
        <v>139378.00489226007</v>
      </c>
      <c r="K44" s="243">
        <f t="shared" si="33"/>
        <v>1744.5848380158841</v>
      </c>
      <c r="L44" s="243">
        <f t="shared" si="33"/>
        <v>34454.191186003947</v>
      </c>
      <c r="M44" s="243">
        <f t="shared" si="33"/>
        <v>-70788.642846595074</v>
      </c>
      <c r="N44" s="243">
        <f t="shared" si="33"/>
        <v>-4368173.7026213948</v>
      </c>
      <c r="O44" s="243">
        <f t="shared" si="33"/>
        <v>-122822.85124517528</v>
      </c>
      <c r="P44" s="243">
        <f t="shared" si="33"/>
        <v>-17521.863852870072</v>
      </c>
      <c r="Q44" s="243">
        <f t="shared" si="33"/>
        <v>-816673.3893978541</v>
      </c>
      <c r="R44" s="243">
        <f t="shared" si="33"/>
        <v>1302726.7716999999</v>
      </c>
      <c r="S44" s="243">
        <f t="shared" si="33"/>
        <v>66097.118360055465</v>
      </c>
      <c r="T44" s="243">
        <f t="shared" si="33"/>
        <v>1576182.6872538861</v>
      </c>
      <c r="U44" s="243">
        <f t="shared" si="33"/>
        <v>-2262436.406464857</v>
      </c>
      <c r="V44" s="243">
        <f t="shared" si="33"/>
        <v>0</v>
      </c>
      <c r="W44" s="243">
        <f t="shared" si="33"/>
        <v>-657625.84572865348</v>
      </c>
      <c r="X44" s="243">
        <f>+X17-X42</f>
        <v>-69587.980321600218</v>
      </c>
      <c r="Y44" s="243">
        <f t="shared" si="33"/>
        <v>0</v>
      </c>
      <c r="Z44" s="243">
        <f t="shared" si="33"/>
        <v>0</v>
      </c>
      <c r="AA44" s="243">
        <f t="shared" si="33"/>
        <v>0</v>
      </c>
      <c r="AB44" s="243">
        <f t="shared" si="33"/>
        <v>0</v>
      </c>
      <c r="AC44" s="243">
        <f t="shared" si="33"/>
        <v>142029.36432510396</v>
      </c>
      <c r="AD44" s="243">
        <f t="shared" si="33"/>
        <v>0</v>
      </c>
      <c r="AE44" s="243">
        <f t="shared" si="33"/>
        <v>-8137368.974306412</v>
      </c>
      <c r="AF44" s="243">
        <f t="shared" si="33"/>
        <v>-77236.935274999967</v>
      </c>
      <c r="AG44" s="243">
        <f t="shared" si="33"/>
        <v>167530.56</v>
      </c>
      <c r="AH44" s="243">
        <f t="shared" si="33"/>
        <v>-745895.0162666667</v>
      </c>
      <c r="AI44" s="243">
        <f t="shared" si="33"/>
        <v>0</v>
      </c>
      <c r="AJ44" s="243">
        <f t="shared" si="33"/>
        <v>78257.771299999993</v>
      </c>
      <c r="AK44" s="243">
        <f t="shared" si="33"/>
        <v>789966.53717999777</v>
      </c>
      <c r="AL44" s="243">
        <f t="shared" si="33"/>
        <v>0</v>
      </c>
      <c r="AM44" s="243">
        <f t="shared" si="33"/>
        <v>0</v>
      </c>
      <c r="AN44" s="243">
        <f t="shared" si="33"/>
        <v>155592.40603887892</v>
      </c>
      <c r="AO44" s="243">
        <f t="shared" si="33"/>
        <v>0</v>
      </c>
      <c r="AP44" s="243">
        <f t="shared" si="33"/>
        <v>0</v>
      </c>
      <c r="AQ44" s="242">
        <f t="shared" si="33"/>
        <v>85144012.706523836</v>
      </c>
      <c r="AR44" s="242">
        <f t="shared" si="33"/>
        <v>382424288.87652373</v>
      </c>
      <c r="AS44" s="243">
        <f t="shared" si="33"/>
        <v>-5900349.9228287628</v>
      </c>
      <c r="AT44" s="243">
        <f t="shared" si="33"/>
        <v>0</v>
      </c>
      <c r="AU44" s="243">
        <f t="shared" si="33"/>
        <v>0</v>
      </c>
      <c r="AV44" s="243">
        <f t="shared" si="33"/>
        <v>454424.19965512399</v>
      </c>
      <c r="AW44" s="243">
        <f t="shared" si="33"/>
        <v>43886.119958918986</v>
      </c>
      <c r="AX44" s="243">
        <f t="shared" si="33"/>
        <v>0</v>
      </c>
      <c r="AY44" s="243">
        <f t="shared" si="33"/>
        <v>0</v>
      </c>
      <c r="AZ44" s="243">
        <f t="shared" si="33"/>
        <v>0</v>
      </c>
      <c r="BA44" s="243">
        <f t="shared" si="33"/>
        <v>-88453.097947868329</v>
      </c>
      <c r="BB44" s="243">
        <f t="shared" si="33"/>
        <v>0</v>
      </c>
      <c r="BC44" s="243">
        <f t="shared" si="33"/>
        <v>1541476.0708844375</v>
      </c>
      <c r="BD44" s="243">
        <f t="shared" si="33"/>
        <v>0</v>
      </c>
      <c r="BE44" s="243">
        <f t="shared" si="33"/>
        <v>0</v>
      </c>
      <c r="BF44" s="243">
        <f t="shared" si="33"/>
        <v>-748484.50773254456</v>
      </c>
      <c r="BG44" s="243">
        <f t="shared" si="33"/>
        <v>0</v>
      </c>
      <c r="BH44" s="243">
        <f t="shared" si="33"/>
        <v>0</v>
      </c>
      <c r="BI44" s="243">
        <f t="shared" si="33"/>
        <v>-1224537.0157488291</v>
      </c>
      <c r="BJ44" s="243">
        <f t="shared" si="33"/>
        <v>0</v>
      </c>
      <c r="BK44" s="243">
        <f t="shared" si="33"/>
        <v>0</v>
      </c>
      <c r="BL44" s="243">
        <f t="shared" si="33"/>
        <v>0</v>
      </c>
      <c r="BM44" s="243">
        <f t="shared" si="33"/>
        <v>0</v>
      </c>
      <c r="BN44" s="243">
        <f t="shared" si="33"/>
        <v>0</v>
      </c>
      <c r="BO44" s="243">
        <f t="shared" ref="BO44:DZ44" si="34">+BO17-BO42</f>
        <v>0</v>
      </c>
      <c r="BP44" s="243">
        <f t="shared" si="34"/>
        <v>-4951875.4166999999</v>
      </c>
      <c r="BQ44" s="243">
        <f t="shared" si="34"/>
        <v>-8945940.8578260001</v>
      </c>
      <c r="BR44" s="243">
        <f t="shared" si="34"/>
        <v>1.9374896149383859E-2</v>
      </c>
      <c r="BS44" s="243">
        <f t="shared" si="34"/>
        <v>0</v>
      </c>
      <c r="BT44" s="243">
        <f t="shared" si="34"/>
        <v>0</v>
      </c>
      <c r="BU44" s="243">
        <f t="shared" si="34"/>
        <v>3044147.4886901998</v>
      </c>
      <c r="BV44" s="243">
        <f t="shared" si="34"/>
        <v>573114.39049726026</v>
      </c>
      <c r="BW44" s="243">
        <f t="shared" si="34"/>
        <v>-1287970.8458072599</v>
      </c>
      <c r="BX44" s="243">
        <f t="shared" si="34"/>
        <v>-211374.28810000006</v>
      </c>
      <c r="BY44" s="243">
        <f t="shared" si="34"/>
        <v>-66055.621369259985</v>
      </c>
      <c r="BZ44" s="243">
        <f t="shared" si="34"/>
        <v>-1056906.5682339401</v>
      </c>
      <c r="CA44" s="243">
        <f t="shared" si="34"/>
        <v>0</v>
      </c>
      <c r="CB44" s="243">
        <f t="shared" si="34"/>
        <v>0</v>
      </c>
      <c r="CC44" s="243">
        <f t="shared" si="34"/>
        <v>0</v>
      </c>
      <c r="CD44" s="243">
        <f t="shared" si="34"/>
        <v>0</v>
      </c>
      <c r="CE44" s="243">
        <f t="shared" si="34"/>
        <v>1302182.2319424739</v>
      </c>
      <c r="CF44" s="243">
        <f t="shared" si="34"/>
        <v>33733.560899999982</v>
      </c>
      <c r="CG44" s="243">
        <f t="shared" si="34"/>
        <v>0</v>
      </c>
      <c r="CH44" s="243">
        <f t="shared" si="34"/>
        <v>-1497815.7865000002</v>
      </c>
      <c r="CI44" s="243">
        <f t="shared" si="34"/>
        <v>51716312.759408846</v>
      </c>
      <c r="CJ44" s="243">
        <f t="shared" si="34"/>
        <v>0</v>
      </c>
      <c r="CK44" s="243">
        <f t="shared" si="34"/>
        <v>0</v>
      </c>
      <c r="CL44" s="243">
        <f t="shared" si="34"/>
        <v>0</v>
      </c>
      <c r="CM44" s="242">
        <f t="shared" si="34"/>
        <v>32729512.912517712</v>
      </c>
      <c r="CN44" s="242">
        <f t="shared" si="34"/>
        <v>415153801.78904176</v>
      </c>
      <c r="CO44" s="243">
        <f t="shared" si="34"/>
        <v>-35494640.196710438</v>
      </c>
      <c r="CP44" s="243">
        <f t="shared" si="34"/>
        <v>0</v>
      </c>
      <c r="CQ44" s="243">
        <f t="shared" si="34"/>
        <v>0</v>
      </c>
      <c r="CR44" s="243">
        <f t="shared" si="34"/>
        <v>399773.68118600268</v>
      </c>
      <c r="CS44" s="243">
        <f t="shared" si="34"/>
        <v>427999.03915993363</v>
      </c>
      <c r="CT44" s="243">
        <f t="shared" si="34"/>
        <v>0</v>
      </c>
      <c r="CU44" s="243">
        <f t="shared" si="34"/>
        <v>0</v>
      </c>
      <c r="CV44" s="243">
        <f t="shared" si="34"/>
        <v>0</v>
      </c>
      <c r="CW44" s="243">
        <f t="shared" si="34"/>
        <v>0</v>
      </c>
      <c r="CX44" s="243">
        <f t="shared" si="34"/>
        <v>0</v>
      </c>
      <c r="CY44" s="243">
        <f t="shared" si="34"/>
        <v>-306311.14921122277</v>
      </c>
      <c r="CZ44" s="243">
        <f t="shared" si="34"/>
        <v>0</v>
      </c>
      <c r="DA44" s="243">
        <f t="shared" si="34"/>
        <v>0</v>
      </c>
      <c r="DB44" s="243">
        <f t="shared" si="34"/>
        <v>0</v>
      </c>
      <c r="DC44" s="243">
        <f t="shared" si="34"/>
        <v>-1163573.5173000004</v>
      </c>
      <c r="DD44" s="243">
        <f t="shared" si="34"/>
        <v>0</v>
      </c>
      <c r="DE44" s="243">
        <f t="shared" si="34"/>
        <v>0</v>
      </c>
      <c r="DF44" s="243">
        <f t="shared" si="34"/>
        <v>0</v>
      </c>
      <c r="DG44" s="243">
        <f t="shared" si="34"/>
        <v>0</v>
      </c>
      <c r="DH44" s="243">
        <f t="shared" si="34"/>
        <v>0</v>
      </c>
      <c r="DI44" s="243">
        <f t="shared" si="34"/>
        <v>0</v>
      </c>
      <c r="DJ44" s="243">
        <f t="shared" si="34"/>
        <v>0</v>
      </c>
      <c r="DK44" s="243">
        <f t="shared" si="34"/>
        <v>0</v>
      </c>
      <c r="DL44" s="243">
        <f t="shared" si="34"/>
        <v>0</v>
      </c>
      <c r="DM44" s="243">
        <f t="shared" si="34"/>
        <v>0</v>
      </c>
      <c r="DN44" s="243">
        <f t="shared" si="34"/>
        <v>0</v>
      </c>
      <c r="DO44" s="243">
        <f t="shared" si="34"/>
        <v>0</v>
      </c>
      <c r="DP44" s="243">
        <f t="shared" si="34"/>
        <v>0</v>
      </c>
      <c r="DQ44" s="243">
        <f t="shared" si="34"/>
        <v>14739499.822137697</v>
      </c>
      <c r="DR44" s="243">
        <f t="shared" si="34"/>
        <v>4397798.4569056612</v>
      </c>
      <c r="DS44" s="243">
        <f t="shared" si="34"/>
        <v>-10736879.703250598</v>
      </c>
      <c r="DT44" s="243">
        <f t="shared" si="34"/>
        <v>-792152.34710000001</v>
      </c>
      <c r="DU44" s="243">
        <f t="shared" si="34"/>
        <v>-1760698.9052107399</v>
      </c>
      <c r="DV44" s="243">
        <f t="shared" si="34"/>
        <v>-8478471.9867479987</v>
      </c>
      <c r="DW44" s="243">
        <f t="shared" si="34"/>
        <v>0</v>
      </c>
      <c r="DX44" s="243">
        <f t="shared" si="34"/>
        <v>0</v>
      </c>
      <c r="DY44" s="243">
        <f t="shared" si="34"/>
        <v>0</v>
      </c>
      <c r="DZ44" s="243">
        <f t="shared" si="34"/>
        <v>0</v>
      </c>
      <c r="EA44" s="243">
        <f t="shared" ref="EA44:EH44" si="35">+EA17-EA42</f>
        <v>-242022.31235291326</v>
      </c>
      <c r="EB44" s="243">
        <f t="shared" si="35"/>
        <v>0</v>
      </c>
      <c r="EC44" s="243">
        <f t="shared" si="35"/>
        <v>0</v>
      </c>
      <c r="ED44" s="243">
        <f t="shared" si="35"/>
        <v>0</v>
      </c>
      <c r="EE44" s="243">
        <f t="shared" si="35"/>
        <v>-292676.31527274707</v>
      </c>
      <c r="EF44" s="243">
        <f t="shared" si="35"/>
        <v>0</v>
      </c>
      <c r="EG44" s="243">
        <f t="shared" si="35"/>
        <v>0</v>
      </c>
      <c r="EH44" s="243">
        <f t="shared" si="35"/>
        <v>349292.03779998259</v>
      </c>
      <c r="EI44" s="242">
        <f>+EI17-EI42</f>
        <v>-38953063.395967379</v>
      </c>
      <c r="EJ44" s="242">
        <f>+EJ17-EJ42</f>
        <v>376200738.39307499</v>
      </c>
      <c r="EK44" s="243">
        <f t="shared" ref="EK44:GV44" si="36">+EK17-EK42</f>
        <v>20360929.658559941</v>
      </c>
      <c r="EL44" s="243">
        <f t="shared" si="36"/>
        <v>0</v>
      </c>
      <c r="EM44" s="243">
        <f t="shared" si="36"/>
        <v>0</v>
      </c>
      <c r="EN44" s="243">
        <f t="shared" si="36"/>
        <v>668842.91487600096</v>
      </c>
      <c r="EO44" s="243">
        <f t="shared" si="36"/>
        <v>-793634.94466279866</v>
      </c>
      <c r="EP44" s="243">
        <f t="shared" si="36"/>
        <v>0</v>
      </c>
      <c r="EQ44" s="243">
        <f t="shared" si="36"/>
        <v>0</v>
      </c>
      <c r="ER44" s="243">
        <f t="shared" si="36"/>
        <v>0</v>
      </c>
      <c r="ES44" s="243">
        <f t="shared" si="36"/>
        <v>0</v>
      </c>
      <c r="ET44" s="243">
        <f t="shared" si="36"/>
        <v>0</v>
      </c>
      <c r="EU44" s="243">
        <f t="shared" si="36"/>
        <v>-564801.47031854209</v>
      </c>
      <c r="EV44" s="243">
        <f t="shared" si="36"/>
        <v>0</v>
      </c>
      <c r="EW44" s="243">
        <f t="shared" si="36"/>
        <v>0</v>
      </c>
      <c r="EX44" s="243">
        <f t="shared" si="36"/>
        <v>0</v>
      </c>
      <c r="EY44" s="243">
        <f t="shared" si="36"/>
        <v>-3468351.8046000004</v>
      </c>
      <c r="EZ44" s="243">
        <f t="shared" si="36"/>
        <v>0</v>
      </c>
      <c r="FA44" s="243">
        <f t="shared" si="36"/>
        <v>0</v>
      </c>
      <c r="FB44" s="243">
        <f t="shared" si="36"/>
        <v>0</v>
      </c>
      <c r="FC44" s="243">
        <f t="shared" si="36"/>
        <v>0</v>
      </c>
      <c r="FD44" s="243">
        <f t="shared" si="36"/>
        <v>0</v>
      </c>
      <c r="FE44" s="243">
        <f t="shared" si="36"/>
        <v>0</v>
      </c>
      <c r="FF44" s="243">
        <f t="shared" si="36"/>
        <v>-14856979.84853817</v>
      </c>
      <c r="FG44" s="243">
        <f t="shared" si="36"/>
        <v>-245505.14664022264</v>
      </c>
      <c r="FH44" s="243">
        <f t="shared" si="36"/>
        <v>-6944892.6492097676</v>
      </c>
      <c r="FI44" s="243">
        <f t="shared" si="36"/>
        <v>-5506395.0148223229</v>
      </c>
      <c r="FJ44" s="243">
        <f t="shared" si="36"/>
        <v>-80037.032855528465</v>
      </c>
      <c r="FK44" s="243">
        <f t="shared" si="36"/>
        <v>0</v>
      </c>
      <c r="FL44" s="243">
        <f t="shared" si="36"/>
        <v>0</v>
      </c>
      <c r="FM44" s="243">
        <f t="shared" si="36"/>
        <v>21655401.978452869</v>
      </c>
      <c r="FN44" s="243">
        <f t="shared" si="36"/>
        <v>5525741.4497995321</v>
      </c>
      <c r="FO44" s="243">
        <f t="shared" si="36"/>
        <v>-11874882.719230495</v>
      </c>
      <c r="FP44" s="243">
        <f t="shared" si="36"/>
        <v>-125084.27080000017</v>
      </c>
      <c r="FQ44" s="243">
        <f t="shared" si="36"/>
        <v>-1696468.8784000007</v>
      </c>
      <c r="FR44" s="243">
        <f t="shared" si="36"/>
        <v>-9391874.9960447811</v>
      </c>
      <c r="FS44" s="243">
        <f t="shared" si="36"/>
        <v>-122038245.99038975</v>
      </c>
      <c r="FT44" s="243">
        <f t="shared" si="36"/>
        <v>-139468.69547499999</v>
      </c>
      <c r="FU44" s="243">
        <f t="shared" si="36"/>
        <v>12529.914132000002</v>
      </c>
      <c r="FV44" s="243">
        <f t="shared" si="36"/>
        <v>827173.50134999724</v>
      </c>
      <c r="FW44" s="243">
        <f t="shared" si="36"/>
        <v>2257567.0605767574</v>
      </c>
      <c r="FX44" s="243">
        <f t="shared" si="36"/>
        <v>-11244.520300000051</v>
      </c>
      <c r="FY44" s="243">
        <f t="shared" si="36"/>
        <v>-9794940.0194749981</v>
      </c>
      <c r="FZ44" s="243">
        <f t="shared" si="36"/>
        <v>-1668528.3635792099</v>
      </c>
      <c r="GA44" s="243">
        <f t="shared" si="36"/>
        <v>-8333258.3868460087</v>
      </c>
      <c r="GB44" s="243">
        <f t="shared" si="36"/>
        <v>104898.90465434764</v>
      </c>
      <c r="GC44" s="243">
        <f t="shared" si="36"/>
        <v>0</v>
      </c>
      <c r="GD44" s="243">
        <f t="shared" si="36"/>
        <v>1746498.9622000174</v>
      </c>
      <c r="GE44" s="242">
        <f t="shared" si="36"/>
        <v>-144375010.40758613</v>
      </c>
      <c r="GF44" s="242">
        <f t="shared" si="36"/>
        <v>231825727.98548818</v>
      </c>
      <c r="GG44" s="243">
        <f t="shared" si="36"/>
        <v>15843414.766797053</v>
      </c>
      <c r="GH44" s="243">
        <f t="shared" si="36"/>
        <v>0</v>
      </c>
      <c r="GI44" s="243">
        <f t="shared" si="36"/>
        <v>0</v>
      </c>
      <c r="GJ44" s="243">
        <f t="shared" si="36"/>
        <v>-467403.99771801173</v>
      </c>
      <c r="GK44" s="243">
        <f t="shared" si="36"/>
        <v>1245830.5782993238</v>
      </c>
      <c r="GL44" s="243">
        <f t="shared" si="36"/>
        <v>0</v>
      </c>
      <c r="GM44" s="243">
        <f t="shared" si="36"/>
        <v>0</v>
      </c>
      <c r="GN44" s="243">
        <f t="shared" si="36"/>
        <v>0</v>
      </c>
      <c r="GO44" s="243">
        <f t="shared" si="36"/>
        <v>0</v>
      </c>
      <c r="GP44" s="243">
        <f t="shared" si="36"/>
        <v>0</v>
      </c>
      <c r="GQ44" s="243">
        <f t="shared" si="36"/>
        <v>-1312687.165039951</v>
      </c>
      <c r="GR44" s="243">
        <f t="shared" si="36"/>
        <v>0</v>
      </c>
      <c r="GS44" s="243">
        <f t="shared" si="36"/>
        <v>0</v>
      </c>
      <c r="GT44" s="243">
        <f t="shared" si="36"/>
        <v>0</v>
      </c>
      <c r="GU44" s="243">
        <f t="shared" si="36"/>
        <v>0</v>
      </c>
      <c r="GV44" s="243">
        <f t="shared" si="36"/>
        <v>0</v>
      </c>
      <c r="GW44" s="243">
        <f t="shared" ref="GW44:JH44" si="37">+GW17-GW42</f>
        <v>0</v>
      </c>
      <c r="GX44" s="243">
        <f t="shared" si="37"/>
        <v>0</v>
      </c>
      <c r="GY44" s="243">
        <f t="shared" si="37"/>
        <v>0</v>
      </c>
      <c r="GZ44" s="243">
        <f t="shared" si="37"/>
        <v>0</v>
      </c>
      <c r="HA44" s="243">
        <f t="shared" si="37"/>
        <v>0</v>
      </c>
      <c r="HB44" s="243">
        <f t="shared" si="37"/>
        <v>-2075421.0083007542</v>
      </c>
      <c r="HC44" s="243">
        <f t="shared" si="37"/>
        <v>-2700556.6130424486</v>
      </c>
      <c r="HD44" s="243">
        <f t="shared" si="37"/>
        <v>-1831943.4301265457</v>
      </c>
      <c r="HE44" s="243">
        <f t="shared" si="37"/>
        <v>0</v>
      </c>
      <c r="HF44" s="243">
        <f t="shared" si="37"/>
        <v>0</v>
      </c>
      <c r="HG44" s="243">
        <f t="shared" si="37"/>
        <v>0</v>
      </c>
      <c r="HH44" s="243">
        <f t="shared" si="37"/>
        <v>0</v>
      </c>
      <c r="HI44" s="243">
        <f t="shared" si="37"/>
        <v>15753467.313203076</v>
      </c>
      <c r="HJ44" s="243">
        <f t="shared" si="37"/>
        <v>3186127.5465514394</v>
      </c>
      <c r="HK44" s="243">
        <f t="shared" si="37"/>
        <v>-21980081.50689074</v>
      </c>
      <c r="HL44" s="243">
        <f t="shared" si="37"/>
        <v>-247672.58400000021</v>
      </c>
      <c r="HM44" s="243">
        <f t="shared" si="37"/>
        <v>-2275969.3814581996</v>
      </c>
      <c r="HN44" s="243">
        <f t="shared" si="37"/>
        <v>-12551227.823913075</v>
      </c>
      <c r="HO44" s="243">
        <f t="shared" si="37"/>
        <v>-11825868.279564332</v>
      </c>
      <c r="HP44" s="243">
        <f t="shared" si="37"/>
        <v>47877.97567499998</v>
      </c>
      <c r="HQ44" s="243">
        <f t="shared" si="37"/>
        <v>0</v>
      </c>
      <c r="HR44" s="243">
        <f t="shared" si="37"/>
        <v>0</v>
      </c>
      <c r="HS44" s="243">
        <f t="shared" si="37"/>
        <v>7717397.320672133</v>
      </c>
      <c r="HT44" s="243">
        <f t="shared" si="37"/>
        <v>-78711.642099999939</v>
      </c>
      <c r="HU44" s="243">
        <f t="shared" si="37"/>
        <v>0</v>
      </c>
      <c r="HV44" s="243">
        <f t="shared" si="37"/>
        <v>0</v>
      </c>
      <c r="HW44" s="243">
        <f t="shared" si="37"/>
        <v>2053891.4492250045</v>
      </c>
      <c r="HX44" s="243">
        <f t="shared" si="37"/>
        <v>0</v>
      </c>
      <c r="HY44" s="243">
        <f t="shared" si="37"/>
        <v>0</v>
      </c>
      <c r="HZ44" s="243">
        <f t="shared" si="37"/>
        <v>0</v>
      </c>
      <c r="IA44" s="242">
        <f t="shared" si="37"/>
        <v>-11499536.481731024</v>
      </c>
      <c r="IB44" s="242">
        <f t="shared" si="37"/>
        <v>220326191.503757</v>
      </c>
      <c r="IC44" s="243">
        <f t="shared" si="37"/>
        <v>0</v>
      </c>
      <c r="ID44" s="243">
        <f t="shared" si="37"/>
        <v>0</v>
      </c>
      <c r="IE44" s="243">
        <f t="shared" si="37"/>
        <v>0</v>
      </c>
      <c r="IF44" s="243">
        <f t="shared" si="37"/>
        <v>0</v>
      </c>
      <c r="IG44" s="243">
        <f t="shared" si="37"/>
        <v>0</v>
      </c>
      <c r="IH44" s="243">
        <f t="shared" si="37"/>
        <v>0</v>
      </c>
      <c r="II44" s="243">
        <f t="shared" si="37"/>
        <v>0</v>
      </c>
      <c r="IJ44" s="243">
        <f t="shared" si="37"/>
        <v>0</v>
      </c>
      <c r="IK44" s="243">
        <f t="shared" si="37"/>
        <v>0</v>
      </c>
      <c r="IL44" s="243">
        <f t="shared" si="37"/>
        <v>0</v>
      </c>
      <c r="IM44" s="243">
        <f t="shared" si="37"/>
        <v>0</v>
      </c>
      <c r="IN44" s="243">
        <f t="shared" si="37"/>
        <v>0</v>
      </c>
      <c r="IO44" s="243">
        <f t="shared" si="37"/>
        <v>0</v>
      </c>
      <c r="IP44" s="243">
        <f t="shared" si="37"/>
        <v>0</v>
      </c>
      <c r="IQ44" s="243">
        <f t="shared" si="37"/>
        <v>0</v>
      </c>
      <c r="IR44" s="243">
        <f t="shared" si="37"/>
        <v>0</v>
      </c>
      <c r="IS44" s="243">
        <f t="shared" si="37"/>
        <v>0</v>
      </c>
      <c r="IT44" s="243">
        <f t="shared" si="37"/>
        <v>0</v>
      </c>
      <c r="IU44" s="243">
        <f t="shared" si="37"/>
        <v>0</v>
      </c>
      <c r="IV44" s="243">
        <f t="shared" si="37"/>
        <v>0</v>
      </c>
      <c r="IW44" s="243">
        <f t="shared" si="37"/>
        <v>0</v>
      </c>
      <c r="IX44" s="243">
        <f t="shared" si="37"/>
        <v>0</v>
      </c>
      <c r="IY44" s="243">
        <f t="shared" si="37"/>
        <v>0</v>
      </c>
      <c r="IZ44" s="243">
        <f t="shared" si="37"/>
        <v>0</v>
      </c>
      <c r="JA44" s="243">
        <f t="shared" si="37"/>
        <v>0</v>
      </c>
      <c r="JB44" s="243">
        <f t="shared" si="37"/>
        <v>0</v>
      </c>
      <c r="JC44" s="243">
        <f t="shared" si="37"/>
        <v>0</v>
      </c>
      <c r="JD44" s="243">
        <f t="shared" si="37"/>
        <v>0</v>
      </c>
      <c r="JE44" s="243">
        <f t="shared" si="37"/>
        <v>0</v>
      </c>
      <c r="JF44" s="243">
        <f t="shared" si="37"/>
        <v>0</v>
      </c>
      <c r="JG44" s="243">
        <f t="shared" si="37"/>
        <v>0</v>
      </c>
      <c r="JH44" s="243">
        <f t="shared" si="37"/>
        <v>0</v>
      </c>
      <c r="JI44" s="243">
        <f t="shared" ref="JI44:JV44" si="38">+JI17-JI42</f>
        <v>0</v>
      </c>
      <c r="JJ44" s="243">
        <f t="shared" si="38"/>
        <v>0</v>
      </c>
      <c r="JK44" s="243">
        <f t="shared" si="38"/>
        <v>0</v>
      </c>
      <c r="JL44" s="243">
        <f t="shared" si="38"/>
        <v>0</v>
      </c>
      <c r="JM44" s="243">
        <f t="shared" si="38"/>
        <v>0</v>
      </c>
      <c r="JN44" s="243">
        <f t="shared" si="38"/>
        <v>0</v>
      </c>
      <c r="JO44" s="243">
        <f t="shared" si="38"/>
        <v>0</v>
      </c>
      <c r="JP44" s="243">
        <f t="shared" si="38"/>
        <v>0</v>
      </c>
      <c r="JQ44" s="243">
        <f t="shared" si="38"/>
        <v>0</v>
      </c>
      <c r="JR44" s="243">
        <f t="shared" si="38"/>
        <v>0</v>
      </c>
      <c r="JS44" s="243">
        <f t="shared" si="38"/>
        <v>0</v>
      </c>
      <c r="JT44" s="243">
        <f t="shared" si="38"/>
        <v>0</v>
      </c>
      <c r="JU44" s="243">
        <f t="shared" si="38"/>
        <v>0</v>
      </c>
      <c r="JV44" s="243">
        <f t="shared" si="38"/>
        <v>0</v>
      </c>
      <c r="JW44" s="242"/>
      <c r="JX44" s="242"/>
    </row>
    <row r="45" spans="1:284" ht="15" thickTop="1" x14ac:dyDescent="0.35">
      <c r="A45" s="212">
        <f>ROW()</f>
        <v>45</v>
      </c>
      <c r="B45" s="244"/>
      <c r="C45" s="245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5"/>
      <c r="AR45" s="245"/>
      <c r="AS45" s="246"/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6"/>
      <c r="BJ45" s="246"/>
      <c r="BK45" s="246"/>
      <c r="BL45" s="246"/>
      <c r="BM45" s="246"/>
      <c r="BN45" s="246"/>
      <c r="BO45" s="246"/>
      <c r="BP45" s="246"/>
      <c r="BQ45" s="246"/>
      <c r="BR45" s="246"/>
      <c r="BS45" s="246"/>
      <c r="BT45" s="246"/>
      <c r="BU45" s="246"/>
      <c r="BV45" s="246"/>
      <c r="BW45" s="246"/>
      <c r="BX45" s="246"/>
      <c r="BY45" s="246"/>
      <c r="BZ45" s="246"/>
      <c r="CA45" s="246"/>
      <c r="CB45" s="246"/>
      <c r="CC45" s="246"/>
      <c r="CD45" s="246"/>
      <c r="CE45" s="246"/>
      <c r="CF45" s="246"/>
      <c r="CG45" s="246"/>
      <c r="CH45" s="246"/>
      <c r="CI45" s="246"/>
      <c r="CJ45" s="246"/>
      <c r="CK45" s="246"/>
      <c r="CL45" s="246"/>
      <c r="CM45" s="245"/>
      <c r="CN45" s="245"/>
      <c r="CO45" s="246"/>
      <c r="CP45" s="246"/>
      <c r="CQ45" s="246"/>
      <c r="CR45" s="246"/>
      <c r="CS45" s="246"/>
      <c r="CT45" s="246"/>
      <c r="CU45" s="246"/>
      <c r="CV45" s="246"/>
      <c r="CW45" s="246"/>
      <c r="CX45" s="246"/>
      <c r="CY45" s="246"/>
      <c r="CZ45" s="246"/>
      <c r="DA45" s="246"/>
      <c r="DB45" s="246"/>
      <c r="DC45" s="246"/>
      <c r="DD45" s="246"/>
      <c r="DE45" s="246"/>
      <c r="DF45" s="246"/>
      <c r="DG45" s="246"/>
      <c r="DH45" s="246"/>
      <c r="DI45" s="246"/>
      <c r="DJ45" s="246"/>
      <c r="DK45" s="246" t="s">
        <v>108</v>
      </c>
      <c r="DL45" s="246"/>
      <c r="DM45" s="246"/>
      <c r="DN45" s="246"/>
      <c r="DO45" s="246"/>
      <c r="DP45" s="246"/>
      <c r="DQ45" s="246"/>
      <c r="DR45" s="246"/>
      <c r="DS45" s="246"/>
      <c r="DT45" s="246"/>
      <c r="DU45" s="246"/>
      <c r="DV45" s="246"/>
      <c r="DW45" s="246"/>
      <c r="DX45" s="246"/>
      <c r="DY45" s="246"/>
      <c r="DZ45" s="246"/>
      <c r="EA45" s="246"/>
      <c r="EB45" s="246"/>
      <c r="EC45" s="246"/>
      <c r="ED45" s="246"/>
      <c r="EE45" s="246"/>
      <c r="EF45" s="246"/>
      <c r="EG45" s="246"/>
      <c r="EH45" s="246"/>
      <c r="EI45" s="245"/>
      <c r="EJ45" s="245"/>
      <c r="EK45" s="246"/>
      <c r="EL45" s="246"/>
      <c r="EM45" s="246"/>
      <c r="EN45" s="246"/>
      <c r="EO45" s="246"/>
      <c r="EP45" s="246"/>
      <c r="EQ45" s="246"/>
      <c r="ER45" s="246"/>
      <c r="ES45" s="246"/>
      <c r="ET45" s="246"/>
      <c r="EU45" s="246"/>
      <c r="EV45" s="246"/>
      <c r="EW45" s="246"/>
      <c r="EX45" s="246"/>
      <c r="EY45" s="246"/>
      <c r="EZ45" s="246"/>
      <c r="FA45" s="246"/>
      <c r="FB45" s="246"/>
      <c r="FC45" s="246"/>
      <c r="FD45" s="246"/>
      <c r="FE45" s="246"/>
      <c r="FF45" s="246"/>
      <c r="FG45" s="246"/>
      <c r="FH45" s="246"/>
      <c r="FI45" s="246"/>
      <c r="FJ45" s="246"/>
      <c r="FK45" s="246"/>
      <c r="FL45" s="246"/>
      <c r="FM45" s="246"/>
      <c r="FN45" s="246"/>
      <c r="FO45" s="246"/>
      <c r="FP45" s="246"/>
      <c r="FQ45" s="246"/>
      <c r="FR45" s="246"/>
      <c r="FS45" s="246"/>
      <c r="FT45" s="246"/>
      <c r="FU45" s="246"/>
      <c r="FV45" s="246"/>
      <c r="FW45" s="246"/>
      <c r="FX45" s="246"/>
      <c r="FY45" s="246"/>
      <c r="FZ45" s="246"/>
      <c r="GA45" s="246"/>
      <c r="GB45" s="246"/>
      <c r="GC45" s="246"/>
      <c r="GD45" s="246"/>
      <c r="GE45" s="245"/>
      <c r="GF45" s="245"/>
      <c r="GG45" s="246"/>
      <c r="GH45" s="246"/>
      <c r="GI45" s="246"/>
      <c r="GJ45" s="246"/>
      <c r="GK45" s="246"/>
      <c r="GL45" s="246"/>
      <c r="GM45" s="246"/>
      <c r="GN45" s="246"/>
      <c r="GO45" s="246"/>
      <c r="GP45" s="246"/>
      <c r="GQ45" s="246"/>
      <c r="GR45" s="246"/>
      <c r="GS45" s="246"/>
      <c r="GT45" s="246"/>
      <c r="GU45" s="246"/>
      <c r="GV45" s="246"/>
      <c r="GW45" s="246"/>
      <c r="GX45" s="246"/>
      <c r="GY45" s="246"/>
      <c r="GZ45" s="246"/>
      <c r="HA45" s="246"/>
      <c r="HB45" s="246"/>
      <c r="HC45" s="246"/>
      <c r="HD45" s="246"/>
      <c r="HE45" s="246"/>
      <c r="HF45" s="246"/>
      <c r="HG45" s="246"/>
      <c r="HH45" s="246"/>
      <c r="HI45" s="246"/>
      <c r="HJ45" s="246"/>
      <c r="HK45" s="246"/>
      <c r="HL45" s="246"/>
      <c r="HM45" s="246"/>
      <c r="HN45" s="246"/>
      <c r="HO45" s="246"/>
      <c r="HP45" s="246"/>
      <c r="HQ45" s="246"/>
      <c r="HR45" s="246"/>
      <c r="HS45" s="246"/>
      <c r="HT45" s="246"/>
      <c r="HU45" s="246"/>
      <c r="HV45" s="246"/>
      <c r="HW45" s="246"/>
      <c r="HX45" s="246"/>
      <c r="HY45" s="246"/>
      <c r="HZ45" s="246"/>
      <c r="IA45" s="245"/>
      <c r="IB45" s="245"/>
      <c r="IC45" s="246"/>
      <c r="ID45" s="246"/>
      <c r="IE45" s="246"/>
      <c r="IF45" s="246"/>
      <c r="IG45" s="246"/>
      <c r="IH45" s="246"/>
      <c r="II45" s="246"/>
      <c r="IJ45" s="246"/>
      <c r="IK45" s="246"/>
      <c r="IL45" s="246"/>
      <c r="IM45" s="246"/>
      <c r="IN45" s="246"/>
      <c r="IO45" s="246"/>
      <c r="IP45" s="246"/>
      <c r="IQ45" s="246"/>
      <c r="IR45" s="246"/>
      <c r="IS45" s="246"/>
      <c r="IT45" s="246"/>
      <c r="IU45" s="246"/>
      <c r="IV45" s="246"/>
      <c r="IW45" s="246"/>
      <c r="IX45" s="246"/>
      <c r="IY45" s="246"/>
      <c r="IZ45" s="246"/>
      <c r="JA45" s="246"/>
      <c r="JB45" s="246"/>
      <c r="JC45" s="246"/>
      <c r="JD45" s="246"/>
      <c r="JE45" s="246"/>
      <c r="JF45" s="246"/>
      <c r="JG45" s="246"/>
      <c r="JH45" s="246"/>
      <c r="JI45" s="246"/>
      <c r="JJ45" s="246"/>
      <c r="JK45" s="246"/>
      <c r="JL45" s="246"/>
      <c r="JM45" s="246"/>
      <c r="JN45" s="246"/>
      <c r="JO45" s="246"/>
      <c r="JP45" s="246"/>
      <c r="JQ45" s="246"/>
      <c r="JR45" s="246"/>
      <c r="JS45" s="246"/>
      <c r="JT45" s="246"/>
      <c r="JU45" s="246"/>
      <c r="JV45" s="246"/>
      <c r="JW45" s="245"/>
      <c r="JX45" s="245"/>
    </row>
    <row r="46" spans="1:284" s="232" customFormat="1" ht="13.5" x14ac:dyDescent="0.35">
      <c r="A46" s="212">
        <f>ROW()</f>
        <v>46</v>
      </c>
      <c r="B46" s="213" t="s">
        <v>109</v>
      </c>
      <c r="C46" s="226">
        <f t="shared" ref="C46:BN46" si="39">C57</f>
        <v>5483216405.8370619</v>
      </c>
      <c r="D46" s="183">
        <f t="shared" si="39"/>
        <v>0</v>
      </c>
      <c r="E46" s="183">
        <f t="shared" si="39"/>
        <v>0</v>
      </c>
      <c r="F46" s="183">
        <f t="shared" si="39"/>
        <v>0</v>
      </c>
      <c r="G46" s="183">
        <f t="shared" si="39"/>
        <v>0</v>
      </c>
      <c r="H46" s="183">
        <f t="shared" si="39"/>
        <v>0</v>
      </c>
      <c r="I46" s="183">
        <f t="shared" si="39"/>
        <v>0</v>
      </c>
      <c r="J46" s="183">
        <f t="shared" si="39"/>
        <v>0</v>
      </c>
      <c r="K46" s="183">
        <f t="shared" si="39"/>
        <v>0</v>
      </c>
      <c r="L46" s="183">
        <f t="shared" si="39"/>
        <v>0</v>
      </c>
      <c r="M46" s="183">
        <f t="shared" si="39"/>
        <v>0</v>
      </c>
      <c r="N46" s="183">
        <f t="shared" si="39"/>
        <v>0</v>
      </c>
      <c r="O46" s="183">
        <f t="shared" si="39"/>
        <v>0</v>
      </c>
      <c r="P46" s="183">
        <f t="shared" si="39"/>
        <v>0</v>
      </c>
      <c r="Q46" s="183">
        <f t="shared" si="39"/>
        <v>0</v>
      </c>
      <c r="R46" s="183">
        <f t="shared" si="39"/>
        <v>0</v>
      </c>
      <c r="S46" s="183">
        <f t="shared" si="39"/>
        <v>0</v>
      </c>
      <c r="T46" s="183">
        <f t="shared" si="39"/>
        <v>0</v>
      </c>
      <c r="U46" s="183">
        <f t="shared" si="39"/>
        <v>0</v>
      </c>
      <c r="V46" s="183">
        <f t="shared" si="39"/>
        <v>18890706.954618394</v>
      </c>
      <c r="W46" s="183">
        <f t="shared" si="39"/>
        <v>-657625.84572865302</v>
      </c>
      <c r="X46" s="183">
        <f>X57</f>
        <v>0</v>
      </c>
      <c r="Y46" s="183">
        <f t="shared" si="39"/>
        <v>0</v>
      </c>
      <c r="Z46" s="183">
        <f t="shared" si="39"/>
        <v>0</v>
      </c>
      <c r="AA46" s="183">
        <f t="shared" si="39"/>
        <v>-143015087.87042797</v>
      </c>
      <c r="AB46" s="183">
        <f t="shared" si="39"/>
        <v>0</v>
      </c>
      <c r="AC46" s="183">
        <f t="shared" si="39"/>
        <v>0</v>
      </c>
      <c r="AD46" s="183">
        <f t="shared" si="39"/>
        <v>0</v>
      </c>
      <c r="AE46" s="183">
        <f t="shared" si="39"/>
        <v>0</v>
      </c>
      <c r="AF46" s="183">
        <f t="shared" si="39"/>
        <v>0</v>
      </c>
      <c r="AG46" s="183">
        <f t="shared" si="39"/>
        <v>-1259296.25</v>
      </c>
      <c r="AH46" s="183">
        <f t="shared" si="39"/>
        <v>0</v>
      </c>
      <c r="AI46" s="183">
        <f t="shared" si="39"/>
        <v>0</v>
      </c>
      <c r="AJ46" s="183">
        <f t="shared" si="39"/>
        <v>-261470.68089999998</v>
      </c>
      <c r="AK46" s="183">
        <f t="shared" si="39"/>
        <v>0</v>
      </c>
      <c r="AL46" s="183">
        <f t="shared" si="39"/>
        <v>0</v>
      </c>
      <c r="AM46" s="183">
        <f t="shared" si="39"/>
        <v>0</v>
      </c>
      <c r="AN46" s="183">
        <f t="shared" si="39"/>
        <v>-3373405.9525147169</v>
      </c>
      <c r="AO46" s="183">
        <f t="shared" si="39"/>
        <v>0</v>
      </c>
      <c r="AP46" s="183">
        <f t="shared" si="39"/>
        <v>0</v>
      </c>
      <c r="AQ46" s="226">
        <f t="shared" si="39"/>
        <v>-129676179.64495292</v>
      </c>
      <c r="AR46" s="226">
        <f t="shared" si="39"/>
        <v>5353540226.1921072</v>
      </c>
      <c r="AS46" s="183">
        <f t="shared" si="39"/>
        <v>0</v>
      </c>
      <c r="AT46" s="183">
        <f t="shared" si="39"/>
        <v>0</v>
      </c>
      <c r="AU46" s="183">
        <f t="shared" si="39"/>
        <v>0</v>
      </c>
      <c r="AV46" s="183">
        <f t="shared" si="39"/>
        <v>10695828.339366198</v>
      </c>
      <c r="AW46" s="183">
        <f t="shared" si="39"/>
        <v>0</v>
      </c>
      <c r="AX46" s="183">
        <f t="shared" si="39"/>
        <v>0</v>
      </c>
      <c r="AY46" s="183">
        <f t="shared" si="39"/>
        <v>0</v>
      </c>
      <c r="AZ46" s="183">
        <f t="shared" si="39"/>
        <v>0</v>
      </c>
      <c r="BA46" s="183">
        <f t="shared" si="39"/>
        <v>0</v>
      </c>
      <c r="BB46" s="183">
        <f t="shared" si="39"/>
        <v>0</v>
      </c>
      <c r="BC46" s="183">
        <f t="shared" si="39"/>
        <v>0</v>
      </c>
      <c r="BD46" s="183">
        <f t="shared" si="39"/>
        <v>0</v>
      </c>
      <c r="BE46" s="183">
        <f t="shared" si="39"/>
        <v>0</v>
      </c>
      <c r="BF46" s="183">
        <f t="shared" si="39"/>
        <v>0</v>
      </c>
      <c r="BG46" s="183">
        <f t="shared" si="39"/>
        <v>0</v>
      </c>
      <c r="BH46" s="183">
        <f t="shared" si="39"/>
        <v>0</v>
      </c>
      <c r="BI46" s="183">
        <f t="shared" si="39"/>
        <v>0</v>
      </c>
      <c r="BJ46" s="183">
        <f t="shared" si="39"/>
        <v>0</v>
      </c>
      <c r="BK46" s="183">
        <f t="shared" si="39"/>
        <v>0</v>
      </c>
      <c r="BL46" s="183">
        <f t="shared" si="39"/>
        <v>0</v>
      </c>
      <c r="BM46" s="183">
        <f t="shared" si="39"/>
        <v>0</v>
      </c>
      <c r="BN46" s="183">
        <f t="shared" si="39"/>
        <v>0</v>
      </c>
      <c r="BO46" s="183">
        <f t="shared" ref="BO46:DZ46" si="40">BO57</f>
        <v>0</v>
      </c>
      <c r="BP46" s="227">
        <f t="shared" si="40"/>
        <v>0</v>
      </c>
      <c r="BQ46" s="183">
        <f t="shared" si="40"/>
        <v>2309809.4341880446</v>
      </c>
      <c r="BR46" s="183">
        <f t="shared" si="40"/>
        <v>0</v>
      </c>
      <c r="BS46" s="227">
        <f t="shared" si="40"/>
        <v>0</v>
      </c>
      <c r="BT46" s="183">
        <f t="shared" si="40"/>
        <v>0</v>
      </c>
      <c r="BU46" s="183">
        <f t="shared" si="40"/>
        <v>-176471829.89576447</v>
      </c>
      <c r="BV46" s="183">
        <f t="shared" si="40"/>
        <v>725461.25379400025</v>
      </c>
      <c r="BW46" s="227">
        <f t="shared" si="40"/>
        <v>130487325.35129002</v>
      </c>
      <c r="BX46" s="183">
        <f t="shared" si="40"/>
        <v>35118980.799999997</v>
      </c>
      <c r="BY46" s="183">
        <f t="shared" si="40"/>
        <v>23103389.294628005</v>
      </c>
      <c r="BZ46" s="183">
        <f t="shared" si="40"/>
        <v>83418881.628329962</v>
      </c>
      <c r="CA46" s="183">
        <f t="shared" si="40"/>
        <v>0</v>
      </c>
      <c r="CB46" s="183">
        <f t="shared" si="40"/>
        <v>0</v>
      </c>
      <c r="CC46" s="183">
        <f t="shared" si="40"/>
        <v>71140.25</v>
      </c>
      <c r="CD46" s="183">
        <f t="shared" si="40"/>
        <v>0</v>
      </c>
      <c r="CE46" s="183">
        <f t="shared" si="40"/>
        <v>-6172818.6654862948</v>
      </c>
      <c r="CF46" s="183">
        <f t="shared" si="40"/>
        <v>56934.279999999977</v>
      </c>
      <c r="CG46" s="183">
        <f t="shared" si="40"/>
        <v>0</v>
      </c>
      <c r="CH46" s="183">
        <f t="shared" si="40"/>
        <v>4432284.8022039272</v>
      </c>
      <c r="CI46" s="247">
        <f t="shared" si="40"/>
        <v>65181474.636618078</v>
      </c>
      <c r="CJ46" s="247">
        <f t="shared" si="40"/>
        <v>139066.42204771371</v>
      </c>
      <c r="CK46" s="183">
        <f t="shared" si="40"/>
        <v>-160912337.32015103</v>
      </c>
      <c r="CL46" s="183">
        <f t="shared" si="40"/>
        <v>-4207196.5800000094</v>
      </c>
      <c r="CM46" s="226">
        <f t="shared" si="40"/>
        <v>7976394.0310642123</v>
      </c>
      <c r="CN46" s="226">
        <f t="shared" si="40"/>
        <v>5361516620.2231722</v>
      </c>
      <c r="CO46" s="183">
        <f t="shared" si="40"/>
        <v>0</v>
      </c>
      <c r="CP46" s="183">
        <f t="shared" si="40"/>
        <v>0</v>
      </c>
      <c r="CQ46" s="183">
        <f t="shared" si="40"/>
        <v>0</v>
      </c>
      <c r="CR46" s="183">
        <f t="shared" si="40"/>
        <v>21526388.995392021</v>
      </c>
      <c r="CS46" s="183">
        <f t="shared" si="40"/>
        <v>0</v>
      </c>
      <c r="CT46" s="183">
        <f t="shared" si="40"/>
        <v>0</v>
      </c>
      <c r="CU46" s="183">
        <f t="shared" si="40"/>
        <v>0</v>
      </c>
      <c r="CV46" s="183">
        <f t="shared" si="40"/>
        <v>0</v>
      </c>
      <c r="CW46" s="183">
        <f t="shared" si="40"/>
        <v>0</v>
      </c>
      <c r="CX46" s="183">
        <f t="shared" si="40"/>
        <v>0</v>
      </c>
      <c r="CY46" s="183">
        <f t="shared" si="40"/>
        <v>0</v>
      </c>
      <c r="CZ46" s="183">
        <f t="shared" si="40"/>
        <v>0</v>
      </c>
      <c r="DA46" s="183">
        <f t="shared" si="40"/>
        <v>0</v>
      </c>
      <c r="DB46" s="183">
        <f t="shared" si="40"/>
        <v>0</v>
      </c>
      <c r="DC46" s="183">
        <f t="shared" si="40"/>
        <v>0</v>
      </c>
      <c r="DD46" s="183">
        <f t="shared" si="40"/>
        <v>0</v>
      </c>
      <c r="DE46" s="183">
        <f t="shared" si="40"/>
        <v>0</v>
      </c>
      <c r="DF46" s="183">
        <f t="shared" si="40"/>
        <v>0</v>
      </c>
      <c r="DG46" s="183">
        <f t="shared" si="40"/>
        <v>0</v>
      </c>
      <c r="DH46" s="183">
        <f t="shared" si="40"/>
        <v>0</v>
      </c>
      <c r="DI46" s="183">
        <f t="shared" si="40"/>
        <v>0</v>
      </c>
      <c r="DJ46" s="183">
        <f t="shared" si="40"/>
        <v>0</v>
      </c>
      <c r="DK46" s="183">
        <f t="shared" si="40"/>
        <v>0</v>
      </c>
      <c r="DL46" s="183">
        <f t="shared" si="40"/>
        <v>0</v>
      </c>
      <c r="DM46" s="183">
        <f t="shared" si="40"/>
        <v>4198345.2148493472</v>
      </c>
      <c r="DN46" s="183">
        <f t="shared" si="40"/>
        <v>0</v>
      </c>
      <c r="DO46" s="183">
        <f t="shared" si="40"/>
        <v>0</v>
      </c>
      <c r="DP46" s="183">
        <f t="shared" si="40"/>
        <v>0</v>
      </c>
      <c r="DQ46" s="183">
        <f t="shared" si="40"/>
        <v>-414160548.26198196</v>
      </c>
      <c r="DR46" s="183">
        <f t="shared" si="40"/>
        <v>6292294.7435479974</v>
      </c>
      <c r="DS46" s="183">
        <f t="shared" si="40"/>
        <v>255578423.97495994</v>
      </c>
      <c r="DT46" s="183">
        <f t="shared" si="40"/>
        <v>2321617.1499999934</v>
      </c>
      <c r="DU46" s="183">
        <f t="shared" si="40"/>
        <v>49308337.038463987</v>
      </c>
      <c r="DV46" s="183">
        <f t="shared" si="40"/>
        <v>141615369.21084401</v>
      </c>
      <c r="DW46" s="183">
        <f t="shared" si="40"/>
        <v>0</v>
      </c>
      <c r="DX46" s="183">
        <f t="shared" si="40"/>
        <v>0</v>
      </c>
      <c r="DY46" s="183">
        <f t="shared" si="40"/>
        <v>142280</v>
      </c>
      <c r="DZ46" s="183">
        <f t="shared" si="40"/>
        <v>0</v>
      </c>
      <c r="EA46" s="183">
        <f t="shared" ref="EA46:GL46" si="41">EA57</f>
        <v>-11947081.314286396</v>
      </c>
      <c r="EB46" s="183">
        <f t="shared" si="41"/>
        <v>113868.55999999995</v>
      </c>
      <c r="EC46" s="183">
        <f t="shared" si="41"/>
        <v>0</v>
      </c>
      <c r="ED46" s="183">
        <f t="shared" si="41"/>
        <v>1742015.2007266018</v>
      </c>
      <c r="EE46" s="183">
        <f t="shared" si="41"/>
        <v>67366068.263853878</v>
      </c>
      <c r="EF46" s="183">
        <f t="shared" si="41"/>
        <v>282677.60214755713</v>
      </c>
      <c r="EG46" s="183">
        <f t="shared" si="41"/>
        <v>-38618085.089419432</v>
      </c>
      <c r="EH46" s="183">
        <f t="shared" si="41"/>
        <v>-7972251.3400000408</v>
      </c>
      <c r="EI46" s="226">
        <f t="shared" si="41"/>
        <v>77789719.949097559</v>
      </c>
      <c r="EJ46" s="226">
        <f t="shared" si="41"/>
        <v>5439306340.1722698</v>
      </c>
      <c r="EK46" s="183">
        <f t="shared" si="41"/>
        <v>0</v>
      </c>
      <c r="EL46" s="183">
        <f t="shared" si="41"/>
        <v>0</v>
      </c>
      <c r="EM46" s="183">
        <f t="shared" si="41"/>
        <v>0</v>
      </c>
      <c r="EN46" s="183">
        <f t="shared" si="41"/>
        <v>10098693.721887633</v>
      </c>
      <c r="EO46" s="183">
        <f t="shared" si="41"/>
        <v>0</v>
      </c>
      <c r="EP46" s="183">
        <f t="shared" si="41"/>
        <v>0</v>
      </c>
      <c r="EQ46" s="183">
        <f t="shared" si="41"/>
        <v>0</v>
      </c>
      <c r="ER46" s="183">
        <f t="shared" si="41"/>
        <v>0</v>
      </c>
      <c r="ES46" s="183">
        <f t="shared" si="41"/>
        <v>0</v>
      </c>
      <c r="ET46" s="183">
        <f t="shared" si="41"/>
        <v>0</v>
      </c>
      <c r="EU46" s="183">
        <f t="shared" si="41"/>
        <v>0</v>
      </c>
      <c r="EV46" s="183">
        <f t="shared" si="41"/>
        <v>0</v>
      </c>
      <c r="EW46" s="183">
        <f t="shared" si="41"/>
        <v>0</v>
      </c>
      <c r="EX46" s="183">
        <f t="shared" si="41"/>
        <v>0</v>
      </c>
      <c r="EY46" s="183">
        <f t="shared" si="41"/>
        <v>0</v>
      </c>
      <c r="EZ46" s="183">
        <f t="shared" si="41"/>
        <v>0</v>
      </c>
      <c r="FA46" s="183">
        <f t="shared" si="41"/>
        <v>0</v>
      </c>
      <c r="FB46" s="183">
        <f t="shared" si="41"/>
        <v>0</v>
      </c>
      <c r="FC46" s="183">
        <f t="shared" si="41"/>
        <v>0</v>
      </c>
      <c r="FD46" s="183">
        <f t="shared" si="41"/>
        <v>0</v>
      </c>
      <c r="FE46" s="183">
        <f t="shared" si="41"/>
        <v>0</v>
      </c>
      <c r="FF46" s="183">
        <f t="shared" si="41"/>
        <v>0</v>
      </c>
      <c r="FG46" s="183">
        <f t="shared" si="41"/>
        <v>1743384.3323934791</v>
      </c>
      <c r="FH46" s="183">
        <f t="shared" si="41"/>
        <v>-27732116.066587999</v>
      </c>
      <c r="FI46" s="183">
        <f t="shared" si="41"/>
        <v>-242607.00961800106</v>
      </c>
      <c r="FJ46" s="183">
        <f t="shared" si="41"/>
        <v>0</v>
      </c>
      <c r="FK46" s="183">
        <f t="shared" si="41"/>
        <v>0</v>
      </c>
      <c r="FL46" s="183">
        <f t="shared" si="41"/>
        <v>0</v>
      </c>
      <c r="FM46" s="183">
        <f t="shared" si="41"/>
        <v>-195386564.26574242</v>
      </c>
      <c r="FN46" s="183">
        <f t="shared" si="41"/>
        <v>6185965.0190380029</v>
      </c>
      <c r="FO46" s="183">
        <f t="shared" si="41"/>
        <v>138507630.86265004</v>
      </c>
      <c r="FP46" s="183">
        <f t="shared" si="41"/>
        <v>3146661.0799999926</v>
      </c>
      <c r="FQ46" s="183">
        <f t="shared" si="41"/>
        <v>22119059.948210012</v>
      </c>
      <c r="FR46" s="183">
        <f t="shared" si="41"/>
        <v>41711014.048163868</v>
      </c>
      <c r="FS46" s="183">
        <f t="shared" si="41"/>
        <v>0</v>
      </c>
      <c r="FT46" s="183">
        <f t="shared" si="41"/>
        <v>0</v>
      </c>
      <c r="FU46" s="183">
        <f t="shared" si="41"/>
        <v>79070.325399999972</v>
      </c>
      <c r="FV46" s="183">
        <f t="shared" si="41"/>
        <v>0</v>
      </c>
      <c r="FW46" s="183">
        <f t="shared" si="41"/>
        <v>-6069072.8816930102</v>
      </c>
      <c r="FX46" s="183">
        <f t="shared" si="41"/>
        <v>50175.311134722244</v>
      </c>
      <c r="FY46" s="183">
        <f t="shared" si="41"/>
        <v>0</v>
      </c>
      <c r="FZ46" s="183">
        <f t="shared" si="41"/>
        <v>-771787.50036631664</v>
      </c>
      <c r="GA46" s="183">
        <f t="shared" si="41"/>
        <v>10249834.922462177</v>
      </c>
      <c r="GB46" s="183">
        <f t="shared" si="41"/>
        <v>301224.96470004378</v>
      </c>
      <c r="GC46" s="183">
        <f t="shared" si="41"/>
        <v>0</v>
      </c>
      <c r="GD46" s="183">
        <f t="shared" si="41"/>
        <v>-2880746.5800000094</v>
      </c>
      <c r="GE46" s="226">
        <f t="shared" si="41"/>
        <v>1109820.2320321538</v>
      </c>
      <c r="GF46" s="226">
        <f t="shared" si="41"/>
        <v>5440416160.4043016</v>
      </c>
      <c r="GG46" s="183">
        <f t="shared" si="41"/>
        <v>0</v>
      </c>
      <c r="GH46" s="183">
        <f t="shared" si="41"/>
        <v>0</v>
      </c>
      <c r="GI46" s="183">
        <f t="shared" si="41"/>
        <v>0</v>
      </c>
      <c r="GJ46" s="183">
        <f t="shared" si="41"/>
        <v>21213022.136484977</v>
      </c>
      <c r="GK46" s="183">
        <f t="shared" si="41"/>
        <v>0</v>
      </c>
      <c r="GL46" s="183">
        <f t="shared" si="41"/>
        <v>0</v>
      </c>
      <c r="GM46" s="183">
        <f t="shared" ref="GM46:IX46" si="42">GM57</f>
        <v>0</v>
      </c>
      <c r="GN46" s="183">
        <f t="shared" si="42"/>
        <v>0</v>
      </c>
      <c r="GO46" s="183">
        <f t="shared" si="42"/>
        <v>0</v>
      </c>
      <c r="GP46" s="183">
        <f t="shared" si="42"/>
        <v>0</v>
      </c>
      <c r="GQ46" s="183">
        <f t="shared" si="42"/>
        <v>0</v>
      </c>
      <c r="GR46" s="183">
        <f t="shared" si="42"/>
        <v>0</v>
      </c>
      <c r="GS46" s="183">
        <f t="shared" si="42"/>
        <v>0</v>
      </c>
      <c r="GT46" s="183">
        <f t="shared" si="42"/>
        <v>0</v>
      </c>
      <c r="GU46" s="183">
        <f t="shared" si="42"/>
        <v>0</v>
      </c>
      <c r="GV46" s="183">
        <f t="shared" si="42"/>
        <v>0</v>
      </c>
      <c r="GW46" s="183">
        <f t="shared" si="42"/>
        <v>0</v>
      </c>
      <c r="GX46" s="183">
        <f t="shared" si="42"/>
        <v>0</v>
      </c>
      <c r="GY46" s="183">
        <f t="shared" si="42"/>
        <v>0</v>
      </c>
      <c r="GZ46" s="183">
        <f t="shared" si="42"/>
        <v>0</v>
      </c>
      <c r="HA46" s="183">
        <f t="shared" si="42"/>
        <v>0</v>
      </c>
      <c r="HB46" s="183">
        <f t="shared" si="42"/>
        <v>0</v>
      </c>
      <c r="HC46" s="183">
        <f t="shared" si="42"/>
        <v>-21401979.720287658</v>
      </c>
      <c r="HD46" s="183">
        <f t="shared" si="42"/>
        <v>-90937871.934799999</v>
      </c>
      <c r="HE46" s="183">
        <f t="shared" si="42"/>
        <v>-5294316.163872092</v>
      </c>
      <c r="HF46" s="183">
        <f t="shared" si="42"/>
        <v>0</v>
      </c>
      <c r="HG46" s="183">
        <f t="shared" si="42"/>
        <v>0</v>
      </c>
      <c r="HH46" s="183">
        <f t="shared" si="42"/>
        <v>0</v>
      </c>
      <c r="HI46" s="183">
        <f t="shared" si="42"/>
        <v>-369995483.59326911</v>
      </c>
      <c r="HJ46" s="183">
        <f t="shared" si="42"/>
        <v>15530997.728948005</v>
      </c>
      <c r="HK46" s="183">
        <f t="shared" si="42"/>
        <v>473051892.88330787</v>
      </c>
      <c r="HL46" s="183">
        <f t="shared" si="42"/>
        <v>6798414.2800000142</v>
      </c>
      <c r="HM46" s="183">
        <f t="shared" si="42"/>
        <v>104975728.96053998</v>
      </c>
      <c r="HN46" s="183">
        <f t="shared" si="42"/>
        <v>106454517.92117615</v>
      </c>
      <c r="HO46" s="183">
        <f t="shared" si="42"/>
        <v>0</v>
      </c>
      <c r="HP46" s="183">
        <f t="shared" si="42"/>
        <v>0</v>
      </c>
      <c r="HQ46" s="183">
        <f t="shared" si="42"/>
        <v>158140.65079999901</v>
      </c>
      <c r="HR46" s="183">
        <f t="shared" si="42"/>
        <v>0</v>
      </c>
      <c r="HS46" s="183">
        <f t="shared" si="42"/>
        <v>-14555862.582186887</v>
      </c>
      <c r="HT46" s="183">
        <f t="shared" si="42"/>
        <v>40492.529765277883</v>
      </c>
      <c r="HU46" s="183">
        <f t="shared" si="42"/>
        <v>0</v>
      </c>
      <c r="HV46" s="183">
        <f t="shared" si="42"/>
        <v>-1543575.0007326342</v>
      </c>
      <c r="HW46" s="183">
        <f t="shared" si="42"/>
        <v>13609192.283033088</v>
      </c>
      <c r="HX46" s="183">
        <f t="shared" si="42"/>
        <v>306283.30384198629</v>
      </c>
      <c r="HY46" s="183">
        <f t="shared" si="42"/>
        <v>0</v>
      </c>
      <c r="HZ46" s="183">
        <f t="shared" si="42"/>
        <v>-5761493.1600000188</v>
      </c>
      <c r="IA46" s="226">
        <f t="shared" si="42"/>
        <v>232648100.52274907</v>
      </c>
      <c r="IB46" s="226">
        <f t="shared" si="42"/>
        <v>5673064260.9270506</v>
      </c>
      <c r="IC46" s="183">
        <f t="shared" si="42"/>
        <v>0</v>
      </c>
      <c r="ID46" s="183">
        <f t="shared" si="42"/>
        <v>0</v>
      </c>
      <c r="IE46" s="183">
        <f t="shared" si="42"/>
        <v>0</v>
      </c>
      <c r="IF46" s="183">
        <f t="shared" si="42"/>
        <v>0</v>
      </c>
      <c r="IG46" s="183">
        <f t="shared" si="42"/>
        <v>0</v>
      </c>
      <c r="IH46" s="183">
        <f t="shared" si="42"/>
        <v>0</v>
      </c>
      <c r="II46" s="183">
        <f t="shared" si="42"/>
        <v>0</v>
      </c>
      <c r="IJ46" s="183">
        <f t="shared" si="42"/>
        <v>0</v>
      </c>
      <c r="IK46" s="183">
        <f t="shared" si="42"/>
        <v>0</v>
      </c>
      <c r="IL46" s="183">
        <f t="shared" si="42"/>
        <v>0</v>
      </c>
      <c r="IM46" s="183">
        <f t="shared" si="42"/>
        <v>0</v>
      </c>
      <c r="IN46" s="183">
        <f t="shared" si="42"/>
        <v>0</v>
      </c>
      <c r="IO46" s="183">
        <f t="shared" si="42"/>
        <v>0</v>
      </c>
      <c r="IP46" s="183">
        <f t="shared" si="42"/>
        <v>0</v>
      </c>
      <c r="IQ46" s="183">
        <f t="shared" si="42"/>
        <v>0</v>
      </c>
      <c r="IR46" s="183">
        <f t="shared" si="42"/>
        <v>0</v>
      </c>
      <c r="IS46" s="183">
        <f t="shared" si="42"/>
        <v>0</v>
      </c>
      <c r="IT46" s="183">
        <f t="shared" si="42"/>
        <v>0</v>
      </c>
      <c r="IU46" s="183">
        <f t="shared" si="42"/>
        <v>0</v>
      </c>
      <c r="IV46" s="183">
        <f t="shared" si="42"/>
        <v>0</v>
      </c>
      <c r="IW46" s="183">
        <f t="shared" si="42"/>
        <v>0</v>
      </c>
      <c r="IX46" s="183">
        <f t="shared" si="42"/>
        <v>0</v>
      </c>
      <c r="IY46" s="183">
        <f t="shared" ref="IY46:JV46" si="43">IY57</f>
        <v>0</v>
      </c>
      <c r="IZ46" s="183">
        <f t="shared" si="43"/>
        <v>0</v>
      </c>
      <c r="JA46" s="183">
        <f t="shared" si="43"/>
        <v>0</v>
      </c>
      <c r="JB46" s="183">
        <f t="shared" si="43"/>
        <v>0</v>
      </c>
      <c r="JC46" s="183">
        <f t="shared" si="43"/>
        <v>0</v>
      </c>
      <c r="JD46" s="183">
        <f t="shared" si="43"/>
        <v>0</v>
      </c>
      <c r="JE46" s="183">
        <f t="shared" si="43"/>
        <v>0</v>
      </c>
      <c r="JF46" s="183">
        <f t="shared" si="43"/>
        <v>0</v>
      </c>
      <c r="JG46" s="183">
        <f t="shared" si="43"/>
        <v>0</v>
      </c>
      <c r="JH46" s="183">
        <f t="shared" si="43"/>
        <v>0</v>
      </c>
      <c r="JI46" s="183">
        <f t="shared" si="43"/>
        <v>0</v>
      </c>
      <c r="JJ46" s="183">
        <f t="shared" si="43"/>
        <v>0</v>
      </c>
      <c r="JK46" s="183">
        <f t="shared" si="43"/>
        <v>0</v>
      </c>
      <c r="JL46" s="183">
        <f t="shared" si="43"/>
        <v>0</v>
      </c>
      <c r="JM46" s="183">
        <f t="shared" si="43"/>
        <v>0</v>
      </c>
      <c r="JN46" s="183">
        <f t="shared" si="43"/>
        <v>0</v>
      </c>
      <c r="JO46" s="183">
        <f t="shared" si="43"/>
        <v>0</v>
      </c>
      <c r="JP46" s="183">
        <f t="shared" si="43"/>
        <v>0</v>
      </c>
      <c r="JQ46" s="183">
        <f t="shared" si="43"/>
        <v>0</v>
      </c>
      <c r="JR46" s="183">
        <f t="shared" si="43"/>
        <v>0</v>
      </c>
      <c r="JS46" s="183">
        <f t="shared" si="43"/>
        <v>0</v>
      </c>
      <c r="JT46" s="183">
        <f t="shared" si="43"/>
        <v>0</v>
      </c>
      <c r="JU46" s="183">
        <f t="shared" si="43"/>
        <v>0</v>
      </c>
      <c r="JV46" s="183">
        <f t="shared" si="43"/>
        <v>0</v>
      </c>
      <c r="JW46" s="226"/>
      <c r="JX46" s="226"/>
    </row>
    <row r="47" spans="1:284" ht="14.5" x14ac:dyDescent="0.35">
      <c r="A47" s="212">
        <f>ROW()</f>
        <v>47</v>
      </c>
      <c r="B47" s="225"/>
      <c r="C47" s="214"/>
      <c r="F47" s="244"/>
      <c r="G47" s="244"/>
      <c r="H47" s="244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Q47" s="214"/>
      <c r="AR47" s="214"/>
      <c r="CM47" s="214"/>
      <c r="CN47" s="214"/>
      <c r="EI47" s="214"/>
      <c r="EJ47" s="214"/>
      <c r="GE47" s="214"/>
      <c r="GF47" s="214"/>
      <c r="IA47" s="214"/>
      <c r="IB47" s="214"/>
      <c r="JW47" s="214"/>
      <c r="JX47" s="214"/>
    </row>
    <row r="48" spans="1:284" ht="14.5" x14ac:dyDescent="0.35">
      <c r="A48" s="212">
        <f>ROW()</f>
        <v>48</v>
      </c>
      <c r="B48" s="213" t="s">
        <v>110</v>
      </c>
      <c r="C48" s="249">
        <f>+C44/C46</f>
        <v>5.4216404053200523E-2</v>
      </c>
      <c r="D48" s="220"/>
      <c r="E48" s="220"/>
      <c r="F48" s="244"/>
      <c r="G48" s="244"/>
      <c r="H48" s="244"/>
      <c r="I48" s="217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20"/>
      <c r="AO48" s="220"/>
      <c r="AP48" s="220"/>
      <c r="AQ48" s="249"/>
      <c r="AR48" s="249">
        <f>+AR44/AR46</f>
        <v>7.1433905923694987E-2</v>
      </c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220"/>
      <c r="BD48" s="220"/>
      <c r="BE48" s="220"/>
      <c r="BF48" s="220"/>
      <c r="BG48" s="220"/>
      <c r="BH48" s="220"/>
      <c r="BI48" s="220"/>
      <c r="BJ48" s="220"/>
      <c r="BK48" s="220"/>
      <c r="BL48" s="220"/>
      <c r="BM48" s="220"/>
      <c r="BN48" s="220"/>
      <c r="BO48" s="220"/>
      <c r="BP48" s="220"/>
      <c r="BQ48" s="220"/>
      <c r="BR48" s="220"/>
      <c r="BS48" s="220"/>
      <c r="BT48" s="220"/>
      <c r="BU48" s="220"/>
      <c r="BV48" s="220"/>
      <c r="BW48" s="220"/>
      <c r="BX48" s="220"/>
      <c r="BY48" s="220"/>
      <c r="BZ48" s="220"/>
      <c r="CA48" s="220"/>
      <c r="CB48" s="220"/>
      <c r="CC48" s="220"/>
      <c r="CD48" s="220"/>
      <c r="CE48" s="220"/>
      <c r="CF48" s="220"/>
      <c r="CG48" s="220"/>
      <c r="CH48" s="220"/>
      <c r="CI48" s="220"/>
      <c r="CJ48" s="220"/>
      <c r="CK48" s="220"/>
      <c r="CL48" s="220"/>
      <c r="CM48" s="218"/>
      <c r="CN48" s="249">
        <f>+CN44/CN46</f>
        <v>7.7432157950069178E-2</v>
      </c>
      <c r="CO48" s="220"/>
      <c r="CP48" s="220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  <c r="DA48" s="220"/>
      <c r="DB48" s="220"/>
      <c r="DC48" s="220"/>
      <c r="DD48" s="220"/>
      <c r="DE48" s="220"/>
      <c r="DF48" s="220"/>
      <c r="DG48" s="220"/>
      <c r="DH48" s="220"/>
      <c r="DI48" s="220"/>
      <c r="DJ48" s="220"/>
      <c r="DK48" s="220"/>
      <c r="DL48" s="220"/>
      <c r="DM48" s="220"/>
      <c r="DN48" s="220"/>
      <c r="DO48" s="220"/>
      <c r="DP48" s="220"/>
      <c r="DQ48" s="220"/>
      <c r="DR48" s="220"/>
      <c r="DS48" s="220"/>
      <c r="DT48" s="220"/>
      <c r="DU48" s="220"/>
      <c r="DV48" s="220"/>
      <c r="DW48" s="220"/>
      <c r="DX48" s="220"/>
      <c r="DY48" s="220"/>
      <c r="DZ48" s="220"/>
      <c r="EA48" s="220"/>
      <c r="EB48" s="220"/>
      <c r="EC48" s="220"/>
      <c r="ED48" s="220"/>
      <c r="EE48" s="220"/>
      <c r="EF48" s="220"/>
      <c r="EG48" s="220"/>
      <c r="EH48" s="220"/>
      <c r="EI48" s="218"/>
      <c r="EJ48" s="249">
        <f>+EJ44/EJ46</f>
        <v>6.9163366588608097E-2</v>
      </c>
      <c r="EK48" s="220"/>
      <c r="EL48" s="220"/>
      <c r="EM48" s="220"/>
      <c r="EN48" s="220"/>
      <c r="EO48" s="220"/>
      <c r="EP48" s="220"/>
      <c r="EQ48" s="220"/>
      <c r="ER48" s="220"/>
      <c r="ES48" s="220"/>
      <c r="ET48" s="220"/>
      <c r="EU48" s="220"/>
      <c r="EV48" s="220"/>
      <c r="EW48" s="220"/>
      <c r="EX48" s="220"/>
      <c r="EY48" s="220"/>
      <c r="EZ48" s="220"/>
      <c r="FA48" s="220"/>
      <c r="FB48" s="220"/>
      <c r="FC48" s="220"/>
      <c r="FD48" s="220"/>
      <c r="FE48" s="220"/>
      <c r="FF48" s="220"/>
      <c r="FG48" s="220"/>
      <c r="FH48" s="220"/>
      <c r="FI48" s="220"/>
      <c r="FJ48" s="220"/>
      <c r="FK48" s="220"/>
      <c r="FL48" s="220"/>
      <c r="FM48" s="220"/>
      <c r="FN48" s="220"/>
      <c r="FO48" s="220"/>
      <c r="FP48" s="220"/>
      <c r="FQ48" s="220"/>
      <c r="FR48" s="220"/>
      <c r="FS48" s="220"/>
      <c r="FT48" s="220"/>
      <c r="FU48" s="220"/>
      <c r="FV48" s="220"/>
      <c r="FW48" s="220"/>
      <c r="FX48" s="220"/>
      <c r="FY48" s="220"/>
      <c r="FZ48" s="220"/>
      <c r="GA48" s="220"/>
      <c r="GB48" s="220"/>
      <c r="GC48" s="220"/>
      <c r="GD48" s="220"/>
      <c r="GE48" s="218"/>
      <c r="GF48" s="249">
        <f>+GF44/GF46</f>
        <v>4.2611763723652378E-2</v>
      </c>
      <c r="GG48" s="220"/>
      <c r="GH48" s="220"/>
      <c r="GI48" s="220"/>
      <c r="GJ48" s="220"/>
      <c r="GK48" s="220"/>
      <c r="GL48" s="220"/>
      <c r="GM48" s="220"/>
      <c r="GN48" s="220"/>
      <c r="GO48" s="220"/>
      <c r="GP48" s="220"/>
      <c r="GQ48" s="220"/>
      <c r="GR48" s="220"/>
      <c r="GS48" s="220"/>
      <c r="GT48" s="220"/>
      <c r="GU48" s="220"/>
      <c r="GV48" s="220"/>
      <c r="GW48" s="220"/>
      <c r="GX48" s="220"/>
      <c r="GY48" s="220"/>
      <c r="GZ48" s="220"/>
      <c r="HA48" s="220"/>
      <c r="HB48" s="220"/>
      <c r="HC48" s="220"/>
      <c r="HD48" s="220"/>
      <c r="HE48" s="220"/>
      <c r="HF48" s="220"/>
      <c r="HG48" s="220"/>
      <c r="HH48" s="220"/>
      <c r="HI48" s="220"/>
      <c r="HJ48" s="220"/>
      <c r="HK48" s="220"/>
      <c r="HL48" s="220"/>
      <c r="HM48" s="220"/>
      <c r="HN48" s="220"/>
      <c r="HO48" s="220"/>
      <c r="HP48" s="220"/>
      <c r="HQ48" s="220"/>
      <c r="HR48" s="220"/>
      <c r="HS48" s="220"/>
      <c r="HT48" s="220"/>
      <c r="HU48" s="220"/>
      <c r="HV48" s="220"/>
      <c r="HW48" s="220"/>
      <c r="HX48" s="220"/>
      <c r="HY48" s="220"/>
      <c r="HZ48" s="220"/>
      <c r="IA48" s="218"/>
      <c r="IB48" s="249">
        <f>+IB44/IB46</f>
        <v>3.883724586397562E-2</v>
      </c>
      <c r="IC48" s="220"/>
      <c r="ID48" s="220"/>
      <c r="IE48" s="220"/>
      <c r="IF48" s="220"/>
      <c r="IG48" s="220"/>
      <c r="IH48" s="220"/>
      <c r="II48" s="220"/>
      <c r="IJ48" s="220"/>
      <c r="IK48" s="220"/>
      <c r="IL48" s="220"/>
      <c r="IM48" s="220"/>
      <c r="IN48" s="220"/>
      <c r="IO48" s="220"/>
      <c r="IP48" s="220"/>
      <c r="IQ48" s="220"/>
      <c r="IR48" s="220"/>
      <c r="IS48" s="220"/>
      <c r="IT48" s="220"/>
      <c r="IU48" s="220"/>
      <c r="IV48" s="220"/>
      <c r="IW48" s="220"/>
      <c r="IX48" s="220"/>
      <c r="IY48" s="220"/>
      <c r="IZ48" s="220"/>
      <c r="JA48" s="220"/>
      <c r="JB48" s="220"/>
      <c r="JC48" s="220"/>
      <c r="JD48" s="220"/>
      <c r="JE48" s="220"/>
      <c r="JF48" s="220"/>
      <c r="JG48" s="220"/>
      <c r="JH48" s="220"/>
      <c r="JI48" s="220"/>
      <c r="JJ48" s="220"/>
      <c r="JK48" s="220"/>
      <c r="JL48" s="220"/>
      <c r="JM48" s="220"/>
      <c r="JN48" s="220"/>
      <c r="JO48" s="220"/>
      <c r="JP48" s="220"/>
      <c r="JQ48" s="220"/>
      <c r="JR48" s="220"/>
      <c r="JS48" s="220"/>
      <c r="JT48" s="220"/>
      <c r="JU48" s="220"/>
      <c r="JV48" s="220"/>
      <c r="JW48" s="218"/>
      <c r="JX48" s="249"/>
    </row>
    <row r="49" spans="1:284" ht="14.5" x14ac:dyDescent="0.35">
      <c r="A49" s="212">
        <f>ROW()</f>
        <v>49</v>
      </c>
      <c r="B49" s="225"/>
      <c r="C49" s="218"/>
      <c r="D49" s="220"/>
      <c r="E49" s="220"/>
      <c r="F49" s="244"/>
      <c r="G49" s="244"/>
      <c r="H49" s="244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18"/>
      <c r="AR49" s="218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  <c r="BI49" s="220"/>
      <c r="BJ49" s="220"/>
      <c r="BK49" s="220"/>
      <c r="BL49" s="220"/>
      <c r="BM49" s="220"/>
      <c r="BN49" s="220"/>
      <c r="BO49" s="220"/>
      <c r="BP49" s="220"/>
      <c r="BQ49" s="220"/>
      <c r="BR49" s="220"/>
      <c r="BS49" s="220"/>
      <c r="BT49" s="220"/>
      <c r="BU49" s="220"/>
      <c r="BV49" s="220"/>
      <c r="BW49" s="220"/>
      <c r="BX49" s="220"/>
      <c r="BY49" s="220"/>
      <c r="BZ49" s="220"/>
      <c r="CA49" s="220"/>
      <c r="CB49" s="220"/>
      <c r="CC49" s="220"/>
      <c r="CD49" s="220"/>
      <c r="CE49" s="220"/>
      <c r="CF49" s="220"/>
      <c r="CG49" s="220"/>
      <c r="CH49" s="220"/>
      <c r="CI49" s="220"/>
      <c r="CJ49" s="220"/>
      <c r="CK49" s="220"/>
      <c r="CL49" s="220"/>
      <c r="CM49" s="218"/>
      <c r="CN49" s="218"/>
      <c r="CO49" s="220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  <c r="DG49" s="220"/>
      <c r="DH49" s="220"/>
      <c r="DI49" s="220"/>
      <c r="DJ49" s="220"/>
      <c r="DK49" s="220"/>
      <c r="DL49" s="220"/>
      <c r="DM49" s="220"/>
      <c r="DN49" s="220"/>
      <c r="DO49" s="220"/>
      <c r="DP49" s="220"/>
      <c r="DQ49" s="220"/>
      <c r="DR49" s="220"/>
      <c r="DS49" s="220"/>
      <c r="DT49" s="220"/>
      <c r="DU49" s="220"/>
      <c r="DV49" s="220"/>
      <c r="DW49" s="220"/>
      <c r="DX49" s="220"/>
      <c r="DY49" s="220"/>
      <c r="DZ49" s="220"/>
      <c r="EA49" s="220"/>
      <c r="EB49" s="220"/>
      <c r="EC49" s="220"/>
      <c r="ED49" s="220"/>
      <c r="EE49" s="220"/>
      <c r="EF49" s="220"/>
      <c r="EG49" s="220"/>
      <c r="EH49" s="220"/>
      <c r="EI49" s="218"/>
      <c r="EJ49" s="218"/>
      <c r="EK49" s="220"/>
      <c r="EL49" s="220"/>
      <c r="EM49" s="220"/>
      <c r="EN49" s="220"/>
      <c r="EO49" s="220"/>
      <c r="EP49" s="220"/>
      <c r="EQ49" s="220"/>
      <c r="ER49" s="220"/>
      <c r="ES49" s="220"/>
      <c r="ET49" s="220"/>
      <c r="EU49" s="220"/>
      <c r="EV49" s="220"/>
      <c r="EW49" s="220"/>
      <c r="EX49" s="220"/>
      <c r="EY49" s="220"/>
      <c r="EZ49" s="220"/>
      <c r="FA49" s="220"/>
      <c r="FB49" s="220"/>
      <c r="FC49" s="220"/>
      <c r="FD49" s="220"/>
      <c r="FE49" s="220"/>
      <c r="FF49" s="220"/>
      <c r="FG49" s="220"/>
      <c r="FH49" s="220"/>
      <c r="FI49" s="220"/>
      <c r="FJ49" s="220"/>
      <c r="FK49" s="220"/>
      <c r="FL49" s="220"/>
      <c r="FM49" s="220"/>
      <c r="FN49" s="220"/>
      <c r="FO49" s="220"/>
      <c r="FP49" s="220"/>
      <c r="FQ49" s="220"/>
      <c r="FR49" s="220"/>
      <c r="FS49" s="220"/>
      <c r="FT49" s="220"/>
      <c r="FU49" s="220"/>
      <c r="FV49" s="220"/>
      <c r="FW49" s="220"/>
      <c r="FX49" s="220"/>
      <c r="FY49" s="220"/>
      <c r="FZ49" s="220"/>
      <c r="GA49" s="220"/>
      <c r="GB49" s="220"/>
      <c r="GC49" s="220"/>
      <c r="GD49" s="220"/>
      <c r="GE49" s="218"/>
      <c r="GF49" s="218"/>
      <c r="GG49" s="220"/>
      <c r="GH49" s="220"/>
      <c r="GI49" s="220"/>
      <c r="GJ49" s="220"/>
      <c r="GK49" s="220"/>
      <c r="GL49" s="220"/>
      <c r="GM49" s="220"/>
      <c r="GN49" s="220"/>
      <c r="GO49" s="220"/>
      <c r="GP49" s="220"/>
      <c r="GQ49" s="220"/>
      <c r="GR49" s="220"/>
      <c r="GS49" s="220"/>
      <c r="GT49" s="220"/>
      <c r="GU49" s="220"/>
      <c r="GV49" s="220"/>
      <c r="GW49" s="220"/>
      <c r="GX49" s="220"/>
      <c r="GY49" s="220"/>
      <c r="GZ49" s="220"/>
      <c r="HA49" s="220"/>
      <c r="HB49" s="220"/>
      <c r="HC49" s="220"/>
      <c r="HD49" s="220"/>
      <c r="HE49" s="220"/>
      <c r="HF49" s="220"/>
      <c r="HG49" s="220"/>
      <c r="HH49" s="220"/>
      <c r="HI49" s="220"/>
      <c r="HJ49" s="220"/>
      <c r="HK49" s="220"/>
      <c r="HL49" s="220"/>
      <c r="HM49" s="220"/>
      <c r="HN49" s="220"/>
      <c r="HO49" s="220"/>
      <c r="HP49" s="220"/>
      <c r="HQ49" s="220"/>
      <c r="HR49" s="220"/>
      <c r="HS49" s="220"/>
      <c r="HT49" s="220"/>
      <c r="HU49" s="220"/>
      <c r="HV49" s="220"/>
      <c r="HW49" s="220"/>
      <c r="HX49" s="220"/>
      <c r="HY49" s="220"/>
      <c r="HZ49" s="220"/>
      <c r="IA49" s="218"/>
      <c r="IB49" s="218"/>
      <c r="IC49" s="220"/>
      <c r="ID49" s="220"/>
      <c r="IE49" s="220"/>
      <c r="IF49" s="220"/>
      <c r="IG49" s="220"/>
      <c r="IH49" s="220"/>
      <c r="II49" s="220"/>
      <c r="IJ49" s="220"/>
      <c r="IK49" s="220"/>
      <c r="IL49" s="220"/>
      <c r="IM49" s="220"/>
      <c r="IN49" s="220"/>
      <c r="IO49" s="220"/>
      <c r="IP49" s="220"/>
      <c r="IQ49" s="220"/>
      <c r="IR49" s="220"/>
      <c r="IS49" s="220"/>
      <c r="IT49" s="220"/>
      <c r="IU49" s="220"/>
      <c r="IV49" s="220"/>
      <c r="IW49" s="220"/>
      <c r="IX49" s="220"/>
      <c r="IY49" s="220"/>
      <c r="IZ49" s="220"/>
      <c r="JA49" s="220"/>
      <c r="JB49" s="220"/>
      <c r="JC49" s="220"/>
      <c r="JD49" s="220"/>
      <c r="JE49" s="220"/>
      <c r="JF49" s="220"/>
      <c r="JG49" s="220"/>
      <c r="JH49" s="220"/>
      <c r="JI49" s="220"/>
      <c r="JJ49" s="220"/>
      <c r="JK49" s="220"/>
      <c r="JL49" s="220"/>
      <c r="JM49" s="220"/>
      <c r="JN49" s="220"/>
      <c r="JO49" s="220"/>
      <c r="JP49" s="220"/>
      <c r="JQ49" s="220"/>
      <c r="JR49" s="220"/>
      <c r="JS49" s="220"/>
      <c r="JT49" s="220"/>
      <c r="JU49" s="220"/>
      <c r="JV49" s="220"/>
      <c r="JW49" s="218"/>
      <c r="JX49" s="218"/>
    </row>
    <row r="50" spans="1:284" ht="14.5" x14ac:dyDescent="0.35">
      <c r="A50" s="212">
        <f>ROW()</f>
        <v>50</v>
      </c>
      <c r="B50" s="225" t="s">
        <v>111</v>
      </c>
      <c r="C50" s="218"/>
      <c r="D50" s="220"/>
      <c r="E50" s="220"/>
      <c r="F50" s="244"/>
      <c r="G50" s="244"/>
      <c r="H50" s="244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18"/>
      <c r="AR50" s="218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0"/>
      <c r="BQ50" s="220"/>
      <c r="BR50" s="220"/>
      <c r="BS50" s="220"/>
      <c r="BT50" s="220"/>
      <c r="BU50" s="220"/>
      <c r="BV50" s="220"/>
      <c r="BW50" s="220"/>
      <c r="BX50" s="220"/>
      <c r="BY50" s="220"/>
      <c r="BZ50" s="220"/>
      <c r="CA50" s="220"/>
      <c r="CB50" s="220"/>
      <c r="CC50" s="220"/>
      <c r="CD50" s="220"/>
      <c r="CE50" s="220"/>
      <c r="CF50" s="220"/>
      <c r="CG50" s="220"/>
      <c r="CH50" s="220"/>
      <c r="CI50" s="220"/>
      <c r="CJ50" s="220"/>
      <c r="CK50" s="220"/>
      <c r="CL50" s="220"/>
      <c r="CM50" s="218"/>
      <c r="CN50" s="218"/>
      <c r="CO50" s="220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  <c r="DA50" s="220"/>
      <c r="DB50" s="220"/>
      <c r="DC50" s="220"/>
      <c r="DD50" s="220"/>
      <c r="DE50" s="220"/>
      <c r="DF50" s="220"/>
      <c r="DG50" s="220"/>
      <c r="DH50" s="220"/>
      <c r="DI50" s="220"/>
      <c r="DJ50" s="220"/>
      <c r="DK50" s="220"/>
      <c r="DL50" s="220"/>
      <c r="DM50" s="220"/>
      <c r="DN50" s="220"/>
      <c r="DO50" s="220"/>
      <c r="DP50" s="220"/>
      <c r="DQ50" s="220"/>
      <c r="DR50" s="220"/>
      <c r="DS50" s="220"/>
      <c r="DT50" s="220"/>
      <c r="DU50" s="220"/>
      <c r="DV50" s="220"/>
      <c r="DW50" s="220"/>
      <c r="DX50" s="220"/>
      <c r="DY50" s="220"/>
      <c r="DZ50" s="220"/>
      <c r="EA50" s="220"/>
      <c r="EB50" s="220"/>
      <c r="EC50" s="220"/>
      <c r="ED50" s="220"/>
      <c r="EE50" s="220"/>
      <c r="EF50" s="220"/>
      <c r="EG50" s="220"/>
      <c r="EH50" s="220"/>
      <c r="EI50" s="218"/>
      <c r="EJ50" s="218"/>
      <c r="EK50" s="220"/>
      <c r="EL50" s="220"/>
      <c r="EM50" s="220"/>
      <c r="EN50" s="220"/>
      <c r="EO50" s="220"/>
      <c r="EP50" s="220"/>
      <c r="EQ50" s="220"/>
      <c r="ER50" s="220"/>
      <c r="ES50" s="220"/>
      <c r="ET50" s="220"/>
      <c r="EU50" s="220"/>
      <c r="EV50" s="220"/>
      <c r="EW50" s="220"/>
      <c r="EX50" s="220"/>
      <c r="EY50" s="220"/>
      <c r="EZ50" s="220"/>
      <c r="FA50" s="220"/>
      <c r="FB50" s="220"/>
      <c r="FC50" s="220"/>
      <c r="FD50" s="220"/>
      <c r="FE50" s="220"/>
      <c r="FF50" s="220"/>
      <c r="FG50" s="220"/>
      <c r="FH50" s="220"/>
      <c r="FI50" s="220"/>
      <c r="FJ50" s="220"/>
      <c r="FK50" s="220"/>
      <c r="FL50" s="220"/>
      <c r="FM50" s="220"/>
      <c r="FN50" s="220"/>
      <c r="FO50" s="220"/>
      <c r="FP50" s="220"/>
      <c r="FQ50" s="220"/>
      <c r="FR50" s="220"/>
      <c r="FS50" s="220"/>
      <c r="FT50" s="220"/>
      <c r="FU50" s="220"/>
      <c r="FV50" s="220"/>
      <c r="FW50" s="220"/>
      <c r="FX50" s="220"/>
      <c r="FY50" s="220"/>
      <c r="FZ50" s="220"/>
      <c r="GA50" s="220"/>
      <c r="GB50" s="220"/>
      <c r="GC50" s="220"/>
      <c r="GD50" s="220"/>
      <c r="GE50" s="218"/>
      <c r="GF50" s="218"/>
      <c r="GG50" s="220"/>
      <c r="GH50" s="220"/>
      <c r="GI50" s="220"/>
      <c r="GJ50" s="220"/>
      <c r="GK50" s="220"/>
      <c r="GL50" s="220"/>
      <c r="GM50" s="220"/>
      <c r="GN50" s="220"/>
      <c r="GO50" s="220"/>
      <c r="GP50" s="220"/>
      <c r="GQ50" s="220"/>
      <c r="GR50" s="220"/>
      <c r="GS50" s="220"/>
      <c r="GT50" s="220"/>
      <c r="GU50" s="220"/>
      <c r="GV50" s="220"/>
      <c r="GW50" s="220"/>
      <c r="GX50" s="220"/>
      <c r="GY50" s="220"/>
      <c r="GZ50" s="220"/>
      <c r="HA50" s="220"/>
      <c r="HB50" s="220"/>
      <c r="HC50" s="220"/>
      <c r="HD50" s="220"/>
      <c r="HE50" s="220"/>
      <c r="HF50" s="220"/>
      <c r="HG50" s="220"/>
      <c r="HH50" s="220"/>
      <c r="HI50" s="220"/>
      <c r="HJ50" s="220"/>
      <c r="HK50" s="220"/>
      <c r="HL50" s="220"/>
      <c r="HM50" s="220"/>
      <c r="HN50" s="220"/>
      <c r="HO50" s="220"/>
      <c r="HP50" s="220"/>
      <c r="HQ50" s="220"/>
      <c r="HR50" s="220"/>
      <c r="HS50" s="220"/>
      <c r="HT50" s="220"/>
      <c r="HU50" s="220"/>
      <c r="HV50" s="220"/>
      <c r="HW50" s="220"/>
      <c r="HX50" s="220"/>
      <c r="HY50" s="220"/>
      <c r="HZ50" s="220"/>
      <c r="IA50" s="218"/>
      <c r="IB50" s="218"/>
      <c r="IC50" s="220"/>
      <c r="ID50" s="220"/>
      <c r="IE50" s="220"/>
      <c r="IF50" s="220"/>
      <c r="IG50" s="220"/>
      <c r="IH50" s="220"/>
      <c r="II50" s="220"/>
      <c r="IJ50" s="220"/>
      <c r="IK50" s="220"/>
      <c r="IL50" s="220"/>
      <c r="IM50" s="220"/>
      <c r="IN50" s="220"/>
      <c r="IO50" s="220"/>
      <c r="IP50" s="220"/>
      <c r="IQ50" s="220"/>
      <c r="IR50" s="220"/>
      <c r="IS50" s="220"/>
      <c r="IT50" s="220"/>
      <c r="IU50" s="220"/>
      <c r="IV50" s="220"/>
      <c r="IW50" s="220"/>
      <c r="IX50" s="220"/>
      <c r="IY50" s="220"/>
      <c r="IZ50" s="220"/>
      <c r="JA50" s="220"/>
      <c r="JB50" s="220"/>
      <c r="JC50" s="220"/>
      <c r="JD50" s="220"/>
      <c r="JE50" s="220"/>
      <c r="JF50" s="220"/>
      <c r="JG50" s="220"/>
      <c r="JH50" s="220"/>
      <c r="JI50" s="220"/>
      <c r="JJ50" s="220"/>
      <c r="JK50" s="220"/>
      <c r="JL50" s="220"/>
      <c r="JM50" s="220"/>
      <c r="JN50" s="220"/>
      <c r="JO50" s="220"/>
      <c r="JP50" s="220"/>
      <c r="JQ50" s="220"/>
      <c r="JR50" s="220"/>
      <c r="JS50" s="220"/>
      <c r="JT50" s="220"/>
      <c r="JU50" s="220"/>
      <c r="JV50" s="220"/>
      <c r="JW50" s="218"/>
      <c r="JX50" s="218"/>
    </row>
    <row r="51" spans="1:284" ht="13.5" x14ac:dyDescent="0.35">
      <c r="A51" s="212">
        <f>ROW()</f>
        <v>51</v>
      </c>
      <c r="B51" s="251" t="s">
        <v>68</v>
      </c>
      <c r="C51" s="226">
        <v>11178630582.58481</v>
      </c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>
        <v>154600258.49912643</v>
      </c>
      <c r="X51" s="183"/>
      <c r="Y51" s="183"/>
      <c r="Z51" s="183"/>
      <c r="AA51" s="183">
        <v>-194357205.99521798</v>
      </c>
      <c r="AB51" s="183"/>
      <c r="AC51" s="183"/>
      <c r="AD51" s="183"/>
      <c r="AE51" s="183"/>
      <c r="AF51" s="183"/>
      <c r="AG51" s="183">
        <v>-4539303</v>
      </c>
      <c r="AH51" s="183"/>
      <c r="AI51" s="183"/>
      <c r="AJ51" s="183">
        <v>-341605.68</v>
      </c>
      <c r="AK51" s="183"/>
      <c r="AL51" s="183"/>
      <c r="AM51" s="183"/>
      <c r="AN51" s="227">
        <v>-3572435.9298</v>
      </c>
      <c r="AO51" s="183"/>
      <c r="AP51" s="183">
        <v>0</v>
      </c>
      <c r="AQ51" s="226">
        <f t="shared" ref="AQ51:AQ56" si="44">SUM(D51:AP51)</f>
        <v>-48210292.105891541</v>
      </c>
      <c r="AR51" s="226">
        <f t="shared" ref="AR51:AR56" si="45">+AQ51+C51</f>
        <v>11130420290.478918</v>
      </c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227">
        <v>0</v>
      </c>
      <c r="BQ51" s="183"/>
      <c r="BR51" s="183"/>
      <c r="BS51" s="183"/>
      <c r="BT51" s="183">
        <v>-90132147.473370671</v>
      </c>
      <c r="BU51" s="220"/>
      <c r="BV51" s="183"/>
      <c r="BW51" s="219">
        <v>133304087.28402601</v>
      </c>
      <c r="BX51" s="220">
        <v>35713428</v>
      </c>
      <c r="BY51" s="220">
        <v>23415306.929908004</v>
      </c>
      <c r="BZ51" s="220">
        <v>85733349.80874595</v>
      </c>
      <c r="CA51" s="183"/>
      <c r="CB51" s="183"/>
      <c r="CC51" s="183"/>
      <c r="CD51" s="183"/>
      <c r="CE51" s="183"/>
      <c r="CF51" s="183">
        <v>0</v>
      </c>
      <c r="CG51" s="183"/>
      <c r="CH51" s="183"/>
      <c r="CI51" s="227">
        <v>-479705749.67019993</v>
      </c>
      <c r="CJ51" s="183">
        <v>0</v>
      </c>
      <c r="CK51" s="183"/>
      <c r="CL51" s="183">
        <v>0</v>
      </c>
      <c r="CM51" s="226">
        <f t="shared" ref="CM51:CM56" si="46">SUM(AS51:CL51)</f>
        <v>-291671725.12089062</v>
      </c>
      <c r="CN51" s="226">
        <f t="shared" ref="CN51:CN56" si="47">+CM51+AR51</f>
        <v>10838748565.358028</v>
      </c>
      <c r="CO51" s="183"/>
      <c r="CP51" s="183"/>
      <c r="CQ51" s="183"/>
      <c r="CR51" s="183"/>
      <c r="CS51" s="183"/>
      <c r="CT51" s="183"/>
      <c r="CU51" s="183"/>
      <c r="CV51" s="183"/>
      <c r="CW51" s="183"/>
      <c r="CX51" s="183"/>
      <c r="CY51" s="183"/>
      <c r="CZ51" s="183"/>
      <c r="DA51" s="183"/>
      <c r="DB51" s="183"/>
      <c r="DC51" s="183"/>
      <c r="DD51" s="183"/>
      <c r="DE51" s="183"/>
      <c r="DF51" s="183"/>
      <c r="DG51" s="183"/>
      <c r="DH51" s="183"/>
      <c r="DI51" s="183"/>
      <c r="DJ51" s="183"/>
      <c r="DK51" s="183">
        <v>0</v>
      </c>
      <c r="DL51" s="183">
        <v>0</v>
      </c>
      <c r="DM51" s="183"/>
      <c r="DN51" s="183"/>
      <c r="DO51" s="183"/>
      <c r="DP51" s="183">
        <v>-166759056.9989773</v>
      </c>
      <c r="DQ51" s="220"/>
      <c r="DR51" s="183"/>
      <c r="DS51" s="227">
        <v>276029409.50060594</v>
      </c>
      <c r="DT51" s="183">
        <v>4064845.849999994</v>
      </c>
      <c r="DU51" s="183">
        <v>52149803.799999982</v>
      </c>
      <c r="DV51" s="227">
        <v>156886692.06526402</v>
      </c>
      <c r="DW51" s="183"/>
      <c r="DX51" s="183"/>
      <c r="DY51" s="183">
        <v>212064</v>
      </c>
      <c r="DZ51" s="183"/>
      <c r="EA51" s="183"/>
      <c r="EB51" s="183">
        <v>0</v>
      </c>
      <c r="EC51" s="183"/>
      <c r="ED51" s="183"/>
      <c r="EE51" s="227">
        <v>-884532.96</v>
      </c>
      <c r="EF51" s="183">
        <v>0</v>
      </c>
      <c r="EG51" s="183"/>
      <c r="EH51" s="183">
        <v>0</v>
      </c>
      <c r="EI51" s="226">
        <f t="shared" ref="EI51:EI56" si="48">SUM(CO51:EH51)</f>
        <v>321699225.25689262</v>
      </c>
      <c r="EJ51" s="226">
        <f t="shared" ref="EJ51:EJ56" si="49">+EI51+CN51</f>
        <v>11160447790.614922</v>
      </c>
      <c r="EK51" s="183"/>
      <c r="EL51" s="183"/>
      <c r="EM51" s="183"/>
      <c r="EN51" s="183"/>
      <c r="EO51" s="183"/>
      <c r="EP51" s="183"/>
      <c r="EQ51" s="183"/>
      <c r="ER51" s="183"/>
      <c r="ES51" s="183"/>
      <c r="ET51" s="183"/>
      <c r="EU51" s="183"/>
      <c r="EV51" s="183"/>
      <c r="EW51" s="183"/>
      <c r="EX51" s="183"/>
      <c r="EY51" s="183"/>
      <c r="EZ51" s="183"/>
      <c r="FA51" s="183"/>
      <c r="FB51" s="183"/>
      <c r="FC51" s="183"/>
      <c r="FD51" s="183"/>
      <c r="FF51" s="183"/>
      <c r="FG51" s="183">
        <v>0</v>
      </c>
      <c r="FH51" s="227">
        <v>-32908426.689668</v>
      </c>
      <c r="FI51" s="183"/>
      <c r="FJ51" s="183"/>
      <c r="FK51" s="183"/>
      <c r="FL51" s="183">
        <v>-143568371.99825859</v>
      </c>
      <c r="FM51" s="220"/>
      <c r="FN51" s="183"/>
      <c r="FO51" s="227">
        <v>158287242.37660003</v>
      </c>
      <c r="FP51" s="183">
        <v>4047296.6799999923</v>
      </c>
      <c r="FQ51" s="227">
        <v>24986915.770000011</v>
      </c>
      <c r="FR51" s="227">
        <v>55423084.154767871</v>
      </c>
      <c r="FS51" s="183"/>
      <c r="FT51" s="183"/>
      <c r="FU51" s="183"/>
      <c r="FV51" s="183"/>
      <c r="FW51" s="183"/>
      <c r="FX51" s="183">
        <v>0</v>
      </c>
      <c r="FY51" s="183"/>
      <c r="FZ51" s="183"/>
      <c r="GA51" s="183">
        <v>-2038434.6399999997</v>
      </c>
      <c r="GB51" s="183">
        <v>0</v>
      </c>
      <c r="GC51" s="183"/>
      <c r="GD51" s="183">
        <v>0</v>
      </c>
      <c r="GE51" s="226">
        <f t="shared" ref="GE51:GE56" si="50">SUM(EK51:GD51)</f>
        <v>64229305.65344131</v>
      </c>
      <c r="GF51" s="226">
        <f t="shared" ref="GF51:GF56" si="51">+GE51+EJ51</f>
        <v>11224677096.268362</v>
      </c>
      <c r="GG51" s="183"/>
      <c r="GH51" s="183"/>
      <c r="GI51" s="183"/>
      <c r="GJ51" s="183"/>
      <c r="GK51" s="183"/>
      <c r="GL51" s="183"/>
      <c r="GM51" s="183"/>
      <c r="GN51" s="183"/>
      <c r="GO51" s="183"/>
      <c r="GP51" s="183"/>
      <c r="GQ51" s="183"/>
      <c r="GR51" s="183"/>
      <c r="GS51" s="183"/>
      <c r="GT51" s="183"/>
      <c r="GU51" s="183"/>
      <c r="GV51" s="183"/>
      <c r="GW51" s="183"/>
      <c r="GX51" s="183"/>
      <c r="GY51" s="183"/>
      <c r="GZ51" s="183"/>
      <c r="HA51" s="183"/>
      <c r="HB51" s="183"/>
      <c r="HC51" s="183">
        <v>0</v>
      </c>
      <c r="HD51" s="227">
        <v>-99935929.159999996</v>
      </c>
      <c r="HE51" s="183">
        <v>0</v>
      </c>
      <c r="HF51" s="183"/>
      <c r="HG51" s="183"/>
      <c r="HH51" s="183">
        <v>-73436267.902879477</v>
      </c>
      <c r="HI51" s="220"/>
      <c r="HJ51" s="183"/>
      <c r="HK51" s="219">
        <v>531374936.61275983</v>
      </c>
      <c r="HL51" s="220">
        <v>8832345.3600000143</v>
      </c>
      <c r="HM51" s="219">
        <v>113711032.41329598</v>
      </c>
      <c r="HN51" s="219">
        <v>144501948.05288213</v>
      </c>
      <c r="HO51" s="183"/>
      <c r="HP51" s="183"/>
      <c r="HQ51" s="183">
        <v>227924.65079999901</v>
      </c>
      <c r="HR51" s="183"/>
      <c r="HS51" s="183"/>
      <c r="HT51" s="183">
        <v>0</v>
      </c>
      <c r="HU51" s="183"/>
      <c r="HV51" s="183"/>
      <c r="HW51" s="183">
        <v>-11423246.809999997</v>
      </c>
      <c r="HX51" s="183">
        <v>0</v>
      </c>
      <c r="HY51" s="183"/>
      <c r="HZ51" s="183">
        <v>0</v>
      </c>
      <c r="IA51" s="226">
        <f t="shared" ref="IA51:IA56" si="52">SUM(GG51:HZ51)</f>
        <v>613852743.21685863</v>
      </c>
      <c r="IB51" s="226">
        <f t="shared" ref="IB51:IB56" si="53">+IA51+GF51</f>
        <v>11838529839.48522</v>
      </c>
      <c r="IC51" s="183"/>
      <c r="ID51" s="183"/>
      <c r="IE51" s="183"/>
      <c r="IF51" s="183"/>
      <c r="IG51" s="183"/>
      <c r="IH51" s="183"/>
      <c r="II51" s="183"/>
      <c r="IJ51" s="183"/>
      <c r="IK51" s="183"/>
      <c r="IL51" s="183"/>
      <c r="IM51" s="183"/>
      <c r="IN51" s="183"/>
      <c r="IO51" s="183"/>
      <c r="IP51" s="183"/>
      <c r="IQ51" s="183"/>
      <c r="IR51" s="183"/>
      <c r="IS51" s="183"/>
      <c r="IT51" s="183"/>
      <c r="IU51" s="183"/>
      <c r="IV51" s="183"/>
      <c r="IW51" s="183"/>
      <c r="IX51" s="183"/>
      <c r="IY51" s="183">
        <v>0</v>
      </c>
      <c r="IZ51" s="183"/>
      <c r="JA51" s="183">
        <v>0</v>
      </c>
      <c r="JB51" s="183"/>
      <c r="JC51" s="183"/>
      <c r="JD51" s="183">
        <v>0</v>
      </c>
      <c r="JE51" s="220"/>
      <c r="JF51" s="183"/>
      <c r="JG51" s="220">
        <v>0</v>
      </c>
      <c r="JH51" s="220">
        <v>0</v>
      </c>
      <c r="JI51" s="220">
        <v>0</v>
      </c>
      <c r="JJ51" s="220">
        <v>0</v>
      </c>
      <c r="JK51" s="183"/>
      <c r="JL51" s="183"/>
      <c r="JM51" s="183">
        <v>0</v>
      </c>
      <c r="JN51" s="183"/>
      <c r="JO51" s="183"/>
      <c r="JP51" s="183">
        <v>0</v>
      </c>
      <c r="JQ51" s="183"/>
      <c r="JR51" s="183"/>
      <c r="JS51" s="183">
        <v>0</v>
      </c>
      <c r="JT51" s="183"/>
      <c r="JU51" s="183"/>
      <c r="JV51" s="183">
        <v>0</v>
      </c>
      <c r="JW51" s="226"/>
      <c r="JX51" s="226"/>
    </row>
    <row r="52" spans="1:284" ht="13.5" x14ac:dyDescent="0.35">
      <c r="A52" s="212">
        <f>ROW()</f>
        <v>52</v>
      </c>
      <c r="B52" s="251" t="s">
        <v>69</v>
      </c>
      <c r="C52" s="218">
        <v>-4782009812.8514233</v>
      </c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>
        <v>-149594569.49256706</v>
      </c>
      <c r="W52" s="237">
        <v>-832437.77940335823</v>
      </c>
      <c r="X52" s="237"/>
      <c r="Y52" s="237"/>
      <c r="Z52" s="237"/>
      <c r="AA52" s="183">
        <v>36317803.857320003</v>
      </c>
      <c r="AB52" s="237">
        <v>0</v>
      </c>
      <c r="AC52" s="237"/>
      <c r="AD52" s="237"/>
      <c r="AE52" s="237"/>
      <c r="AF52" s="237"/>
      <c r="AG52" s="237">
        <v>2651000</v>
      </c>
      <c r="AH52" s="237"/>
      <c r="AI52" s="237"/>
      <c r="AJ52" s="237">
        <v>71167.850000000006</v>
      </c>
      <c r="AK52" s="237"/>
      <c r="AL52" s="237"/>
      <c r="AM52" s="237"/>
      <c r="AN52" s="238">
        <v>196952.41270744166</v>
      </c>
      <c r="AO52" s="237"/>
      <c r="AP52" s="237">
        <v>0</v>
      </c>
      <c r="AQ52" s="218">
        <f t="shared" si="44"/>
        <v>-111190083.15194297</v>
      </c>
      <c r="AR52" s="218">
        <f t="shared" si="45"/>
        <v>-4893199896.0033665</v>
      </c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  <c r="BI52" s="183"/>
      <c r="BJ52" s="220"/>
      <c r="BK52" s="220"/>
      <c r="BL52" s="220"/>
      <c r="BM52" s="220"/>
      <c r="BN52" s="220"/>
      <c r="BO52" s="220"/>
      <c r="BP52" s="219">
        <v>0</v>
      </c>
      <c r="BQ52" s="220"/>
      <c r="BR52" s="220"/>
      <c r="BS52" s="220"/>
      <c r="BT52" s="220">
        <v>90132147.473370671</v>
      </c>
      <c r="BU52" s="220">
        <v>-184068627.26586723</v>
      </c>
      <c r="BV52" s="220">
        <v>725461.25379400025</v>
      </c>
      <c r="BW52" s="219">
        <v>-1630342.8427940002</v>
      </c>
      <c r="BX52" s="220">
        <v>-267562.39</v>
      </c>
      <c r="BY52" s="220">
        <v>-83614.710594000004</v>
      </c>
      <c r="BZ52" s="220">
        <v>-1337856.4154859998</v>
      </c>
      <c r="CA52" s="220"/>
      <c r="CB52" s="220"/>
      <c r="CC52" s="220">
        <v>106032</v>
      </c>
      <c r="CD52" s="220"/>
      <c r="CE52" s="220"/>
      <c r="CF52" s="237">
        <v>56934.27999999997</v>
      </c>
      <c r="CG52" s="220"/>
      <c r="CH52" s="220"/>
      <c r="CI52" s="219">
        <v>425696658.27417076</v>
      </c>
      <c r="CJ52" s="219">
        <v>146469.87312180008</v>
      </c>
      <c r="CK52" s="220"/>
      <c r="CL52" s="220">
        <v>-4207196.5800000094</v>
      </c>
      <c r="CM52" s="218">
        <f t="shared" si="46"/>
        <v>325268502.94971603</v>
      </c>
      <c r="CN52" s="218">
        <f t="shared" si="47"/>
        <v>-4567931393.0536509</v>
      </c>
      <c r="CO52" s="220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  <c r="DB52" s="220"/>
      <c r="DC52" s="220"/>
      <c r="DD52" s="220"/>
      <c r="DE52" s="220"/>
      <c r="DF52" s="220"/>
      <c r="DG52" s="220"/>
      <c r="DH52" s="220"/>
      <c r="DI52" s="220"/>
      <c r="DJ52" s="220"/>
      <c r="DK52" s="220">
        <v>0</v>
      </c>
      <c r="DL52" s="220">
        <v>0</v>
      </c>
      <c r="DM52" s="220"/>
      <c r="DN52" s="220"/>
      <c r="DO52" s="220"/>
      <c r="DP52" s="220">
        <v>166759056.9989773</v>
      </c>
      <c r="DQ52" s="220">
        <v>-433782286.52983093</v>
      </c>
      <c r="DR52" s="220">
        <v>6292294.7435479974</v>
      </c>
      <c r="DS52" s="219">
        <v>-15221329.808933996</v>
      </c>
      <c r="DT52" s="220">
        <v>-1270286.8800000004</v>
      </c>
      <c r="DU52" s="220">
        <v>-2312347.5019999999</v>
      </c>
      <c r="DV52" s="219">
        <v>-12070099.436685998</v>
      </c>
      <c r="DW52" s="220"/>
      <c r="DX52" s="220"/>
      <c r="DY52" s="220">
        <v>-69784</v>
      </c>
      <c r="DZ52" s="220"/>
      <c r="EA52" s="220"/>
      <c r="EB52" s="237">
        <v>113868.55999999994</v>
      </c>
      <c r="EC52" s="220"/>
      <c r="ED52" s="220"/>
      <c r="EE52" s="219">
        <v>40583426.403756388</v>
      </c>
      <c r="EF52" s="219">
        <v>292939.74624360027</v>
      </c>
      <c r="EG52" s="220"/>
      <c r="EH52" s="220">
        <v>-7972251.3400000408</v>
      </c>
      <c r="EI52" s="218">
        <f t="shared" si="48"/>
        <v>-258656799.04492563</v>
      </c>
      <c r="EJ52" s="218">
        <f t="shared" si="49"/>
        <v>-4826588192.0985765</v>
      </c>
      <c r="EK52" s="220"/>
      <c r="EL52" s="220"/>
      <c r="EM52" s="220"/>
      <c r="EN52" s="220"/>
      <c r="EO52" s="220"/>
      <c r="EP52" s="220"/>
      <c r="EQ52" s="220"/>
      <c r="ER52" s="220"/>
      <c r="ES52" s="220"/>
      <c r="ET52" s="220"/>
      <c r="EU52" s="220"/>
      <c r="EV52" s="220"/>
      <c r="EW52" s="220"/>
      <c r="EX52" s="220"/>
      <c r="EY52" s="220"/>
      <c r="EZ52" s="220"/>
      <c r="FA52" s="220"/>
      <c r="FB52" s="220"/>
      <c r="FC52" s="220"/>
      <c r="FD52" s="220"/>
      <c r="FE52" s="220"/>
      <c r="FF52" s="220"/>
      <c r="FG52" s="220">
        <v>-701437.75289873779</v>
      </c>
      <c r="FH52" s="220"/>
      <c r="FI52" s="220"/>
      <c r="FJ52" s="220"/>
      <c r="FK52" s="220"/>
      <c r="FL52" s="220">
        <v>143568371.99825859</v>
      </c>
      <c r="FM52" s="220">
        <v>-205881420.09132481</v>
      </c>
      <c r="FN52" s="220">
        <v>6185965.0190380029</v>
      </c>
      <c r="FO52" s="219">
        <v>-13636383.386520006</v>
      </c>
      <c r="FP52" s="220">
        <v>-691162.22999999975</v>
      </c>
      <c r="FQ52" s="219">
        <v>-2097987.0844060006</v>
      </c>
      <c r="FR52" s="219">
        <v>-11092361.24281</v>
      </c>
      <c r="FS52" s="220"/>
      <c r="FT52" s="220"/>
      <c r="FU52" s="220">
        <v>113962.32539999997</v>
      </c>
      <c r="FV52" s="220"/>
      <c r="FW52" s="220"/>
      <c r="FX52" s="237">
        <v>55945.837638888945</v>
      </c>
      <c r="FY52" s="220"/>
      <c r="FZ52" s="220"/>
      <c r="GA52" s="233">
        <v>16538155.508717885</v>
      </c>
      <c r="GB52" s="219">
        <v>311337.79128207051</v>
      </c>
      <c r="GC52" s="220"/>
      <c r="GD52" s="220">
        <v>-2880746.5800000094</v>
      </c>
      <c r="GE52" s="218">
        <f t="shared" si="50"/>
        <v>-70207759.887624159</v>
      </c>
      <c r="GF52" s="218">
        <f t="shared" si="51"/>
        <v>-4896795951.9862003</v>
      </c>
      <c r="GG52" s="220"/>
      <c r="GH52" s="220"/>
      <c r="GI52" s="220"/>
      <c r="GJ52" s="220"/>
      <c r="GK52" s="220"/>
      <c r="GL52" s="220"/>
      <c r="GM52" s="220"/>
      <c r="GN52" s="220"/>
      <c r="GO52" s="220"/>
      <c r="GP52" s="220"/>
      <c r="GQ52" s="220"/>
      <c r="GR52" s="220"/>
      <c r="GS52" s="220"/>
      <c r="GT52" s="220"/>
      <c r="GU52" s="220"/>
      <c r="GV52" s="220"/>
      <c r="GW52" s="220"/>
      <c r="GX52" s="220"/>
      <c r="GY52" s="220"/>
      <c r="GZ52" s="220"/>
      <c r="HA52" s="220"/>
      <c r="HB52" s="220"/>
      <c r="HC52" s="220">
        <v>-76159856.802167311</v>
      </c>
      <c r="HD52" s="219">
        <v>4561716.620583999</v>
      </c>
      <c r="HE52" s="220"/>
      <c r="HF52" s="220"/>
      <c r="HG52" s="220"/>
      <c r="HH52" s="220">
        <v>73436267.902879477</v>
      </c>
      <c r="HI52" s="220">
        <v>-394632171.66910362</v>
      </c>
      <c r="HJ52" s="220">
        <v>15530997.728948005</v>
      </c>
      <c r="HK52" s="219">
        <v>-43849241.00851801</v>
      </c>
      <c r="HL52" s="220">
        <v>-1578473.79</v>
      </c>
      <c r="HM52" s="219">
        <v>-5413358.2805519998</v>
      </c>
      <c r="HN52" s="219">
        <v>-31796764.399402</v>
      </c>
      <c r="HO52" s="220"/>
      <c r="HP52" s="220"/>
      <c r="HQ52" s="220">
        <v>-69784</v>
      </c>
      <c r="HR52" s="220"/>
      <c r="HS52" s="220"/>
      <c r="HT52" s="237">
        <v>43689.152361111192</v>
      </c>
      <c r="HU52" s="220"/>
      <c r="HV52" s="220"/>
      <c r="HW52" s="219">
        <v>33930424.603679515</v>
      </c>
      <c r="HX52" s="220"/>
      <c r="HY52" s="220"/>
      <c r="HZ52" s="220">
        <v>-5761493.1600000188</v>
      </c>
      <c r="IA52" s="218">
        <f t="shared" si="52"/>
        <v>-431758047.10129082</v>
      </c>
      <c r="IB52" s="218">
        <f t="shared" si="53"/>
        <v>-5328553999.087491</v>
      </c>
      <c r="IC52" s="220"/>
      <c r="ID52" s="220"/>
      <c r="IE52" s="220"/>
      <c r="IF52" s="220"/>
      <c r="IG52" s="220"/>
      <c r="IH52" s="220"/>
      <c r="II52" s="220"/>
      <c r="IJ52" s="220"/>
      <c r="IK52" s="220"/>
      <c r="IL52" s="220"/>
      <c r="IM52" s="220"/>
      <c r="IN52" s="220"/>
      <c r="IO52" s="220"/>
      <c r="IP52" s="220"/>
      <c r="IQ52" s="220"/>
      <c r="IR52" s="220"/>
      <c r="IS52" s="220"/>
      <c r="IT52" s="220"/>
      <c r="IU52" s="220"/>
      <c r="IV52" s="220"/>
      <c r="IW52" s="220"/>
      <c r="IX52" s="220"/>
      <c r="IY52" s="220">
        <v>0</v>
      </c>
      <c r="IZ52" s="220"/>
      <c r="JA52" s="220"/>
      <c r="JB52" s="220"/>
      <c r="JC52" s="220"/>
      <c r="JD52" s="220">
        <v>0</v>
      </c>
      <c r="JE52" s="220">
        <v>0</v>
      </c>
      <c r="JF52" s="220">
        <v>0</v>
      </c>
      <c r="JG52" s="220">
        <v>0</v>
      </c>
      <c r="JH52" s="220">
        <v>0</v>
      </c>
      <c r="JI52" s="220">
        <v>0</v>
      </c>
      <c r="JJ52" s="220">
        <v>0</v>
      </c>
      <c r="JK52" s="220"/>
      <c r="JL52" s="220"/>
      <c r="JM52" s="220">
        <v>0</v>
      </c>
      <c r="JN52" s="220"/>
      <c r="JO52" s="220"/>
      <c r="JP52" s="237">
        <v>0</v>
      </c>
      <c r="JQ52" s="220"/>
      <c r="JR52" s="220"/>
      <c r="JS52" s="220">
        <v>0</v>
      </c>
      <c r="JT52" s="220"/>
      <c r="JU52" s="220"/>
      <c r="JV52" s="220">
        <v>0</v>
      </c>
      <c r="JW52" s="218"/>
      <c r="JX52" s="218"/>
    </row>
    <row r="53" spans="1:284" ht="13.5" x14ac:dyDescent="0.35">
      <c r="A53" s="212">
        <f>ROW()</f>
        <v>53</v>
      </c>
      <c r="B53" s="225" t="s">
        <v>112</v>
      </c>
      <c r="C53" s="218">
        <v>343267967.57920831</v>
      </c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>
        <v>-10304632.389208317</v>
      </c>
      <c r="W53" s="237"/>
      <c r="X53" s="237"/>
      <c r="Y53" s="237"/>
      <c r="Z53" s="237"/>
      <c r="AA53" s="183"/>
      <c r="AB53" s="237"/>
      <c r="AC53" s="237"/>
      <c r="AD53" s="237">
        <v>0</v>
      </c>
      <c r="AE53" s="237"/>
      <c r="AF53" s="237"/>
      <c r="AG53" s="237"/>
      <c r="AH53" s="237"/>
      <c r="AI53" s="237">
        <v>0</v>
      </c>
      <c r="AJ53" s="237"/>
      <c r="AK53" s="237"/>
      <c r="AL53" s="237"/>
      <c r="AM53" s="237"/>
      <c r="AN53" s="237"/>
      <c r="AO53" s="237"/>
      <c r="AP53" s="237"/>
      <c r="AQ53" s="218">
        <f t="shared" si="44"/>
        <v>-10304632.389208317</v>
      </c>
      <c r="AR53" s="218">
        <f t="shared" si="45"/>
        <v>332963335.19</v>
      </c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  <c r="BI53" s="183"/>
      <c r="BJ53" s="220"/>
      <c r="BK53" s="220"/>
      <c r="BL53" s="220"/>
      <c r="BM53" s="220"/>
      <c r="BN53" s="220"/>
      <c r="BO53" s="220"/>
      <c r="BP53" s="220"/>
      <c r="BQ53" s="220">
        <v>2792096.9742273977</v>
      </c>
      <c r="BR53" s="220"/>
      <c r="BS53" s="219">
        <v>0</v>
      </c>
      <c r="BT53" s="220"/>
      <c r="BU53" s="220"/>
      <c r="BV53" s="220"/>
      <c r="BW53" s="220"/>
      <c r="BX53" s="220"/>
      <c r="BY53" s="220"/>
      <c r="BZ53" s="220"/>
      <c r="CA53" s="220"/>
      <c r="CB53" s="220"/>
      <c r="CC53" s="220"/>
      <c r="CD53" s="220"/>
      <c r="CE53" s="220">
        <v>-6632217.3044687957</v>
      </c>
      <c r="CF53" s="237"/>
      <c r="CG53" s="220"/>
      <c r="CH53" s="220">
        <v>5610487.0913973758</v>
      </c>
      <c r="CI53" s="220">
        <v>92714284.336900011</v>
      </c>
      <c r="CJ53" s="220"/>
      <c r="CK53" s="220">
        <v>-203686502.93690002</v>
      </c>
      <c r="CL53" s="220"/>
      <c r="CM53" s="218">
        <f t="shared" si="46"/>
        <v>-109201851.83884403</v>
      </c>
      <c r="CN53" s="218">
        <f t="shared" si="47"/>
        <v>223761483.35115597</v>
      </c>
      <c r="CO53" s="220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  <c r="DA53" s="220"/>
      <c r="DB53" s="220"/>
      <c r="DC53" s="220"/>
      <c r="DD53" s="220"/>
      <c r="DE53" s="220"/>
      <c r="DF53" s="220"/>
      <c r="DG53" s="220"/>
      <c r="DH53" s="220"/>
      <c r="DI53" s="220"/>
      <c r="DJ53" s="220"/>
      <c r="DK53" s="220"/>
      <c r="DL53" s="220"/>
      <c r="DM53" s="220">
        <v>5314361.0314548695</v>
      </c>
      <c r="DN53" s="220"/>
      <c r="DO53" s="219">
        <v>0</v>
      </c>
      <c r="DP53" s="220"/>
      <c r="DQ53" s="220"/>
      <c r="DR53" s="220"/>
      <c r="DS53" s="220"/>
      <c r="DT53" s="220"/>
      <c r="DU53" s="220"/>
      <c r="DV53" s="220"/>
      <c r="DW53" s="220"/>
      <c r="DX53" s="220"/>
      <c r="DY53" s="220"/>
      <c r="DZ53" s="220"/>
      <c r="EA53" s="220">
        <v>-12660729.431444496</v>
      </c>
      <c r="EB53" s="237"/>
      <c r="EC53" s="220"/>
      <c r="ED53" s="220">
        <v>2205082.5325653199</v>
      </c>
      <c r="EE53" s="220">
        <v>48883652.011923321</v>
      </c>
      <c r="EF53" s="220"/>
      <c r="EG53" s="220">
        <v>-48883652.011923321</v>
      </c>
      <c r="EH53" s="220"/>
      <c r="EI53" s="218">
        <f t="shared" si="48"/>
        <v>-5141285.8674243093</v>
      </c>
      <c r="EJ53" s="218">
        <f t="shared" si="49"/>
        <v>218620197.48373166</v>
      </c>
      <c r="EK53" s="220"/>
      <c r="EL53" s="220"/>
      <c r="EM53" s="220"/>
      <c r="EN53" s="220"/>
      <c r="EO53" s="220"/>
      <c r="EP53" s="220"/>
      <c r="EQ53" s="220"/>
      <c r="ER53" s="220"/>
      <c r="ES53" s="220"/>
      <c r="ET53" s="220"/>
      <c r="EU53" s="220"/>
      <c r="EV53" s="220"/>
      <c r="EW53" s="220"/>
      <c r="EX53" s="220"/>
      <c r="EY53" s="220"/>
      <c r="EZ53" s="220"/>
      <c r="FA53" s="220"/>
      <c r="FB53" s="220"/>
      <c r="FC53" s="220"/>
      <c r="FD53" s="220"/>
      <c r="FF53" s="220"/>
      <c r="FG53" s="220">
        <v>3094711.5003698948</v>
      </c>
      <c r="FH53" s="219">
        <v>2409955.7928419998</v>
      </c>
      <c r="FI53" s="220">
        <v>-307097.48052911554</v>
      </c>
      <c r="FJ53" s="220"/>
      <c r="FK53" s="219">
        <v>0</v>
      </c>
      <c r="FL53" s="220"/>
      <c r="FM53" s="220"/>
      <c r="FN53" s="220"/>
      <c r="FO53" s="220"/>
      <c r="FP53" s="220"/>
      <c r="FQ53" s="220"/>
      <c r="FR53" s="220"/>
      <c r="FS53" s="220"/>
      <c r="FT53" s="220"/>
      <c r="FU53" s="220"/>
      <c r="FV53" s="220"/>
      <c r="FW53" s="220">
        <v>-6428589.0754790008</v>
      </c>
      <c r="FX53" s="237"/>
      <c r="FY53" s="220"/>
      <c r="FZ53" s="220">
        <v>-976946.20299533708</v>
      </c>
      <c r="GA53" s="232">
        <v>0</v>
      </c>
      <c r="GB53" s="220"/>
      <c r="GC53" s="220"/>
      <c r="GD53" s="220"/>
      <c r="GE53" s="218">
        <f t="shared" si="50"/>
        <v>-2207965.4657915593</v>
      </c>
      <c r="GF53" s="218">
        <f t="shared" si="51"/>
        <v>216412232.0179401</v>
      </c>
      <c r="GG53" s="220"/>
      <c r="GH53" s="220"/>
      <c r="GI53" s="220"/>
      <c r="GJ53" s="220"/>
      <c r="GK53" s="220"/>
      <c r="GL53" s="220"/>
      <c r="GM53" s="220"/>
      <c r="GN53" s="220"/>
      <c r="GO53" s="220"/>
      <c r="GP53" s="220"/>
      <c r="GQ53" s="220"/>
      <c r="GR53" s="220"/>
      <c r="GS53" s="220"/>
      <c r="GT53" s="220"/>
      <c r="GU53" s="220"/>
      <c r="GV53" s="220"/>
      <c r="GW53" s="220"/>
      <c r="GX53" s="220"/>
      <c r="GY53" s="220"/>
      <c r="GZ53" s="220"/>
      <c r="HA53" s="220"/>
      <c r="HB53" s="220"/>
      <c r="HC53" s="220">
        <v>69313768.458075508</v>
      </c>
      <c r="HD53" s="220"/>
      <c r="HE53" s="220">
        <v>-6701666.0302178357</v>
      </c>
      <c r="HF53" s="220"/>
      <c r="HG53" s="219">
        <v>0</v>
      </c>
      <c r="HH53" s="220"/>
      <c r="HI53" s="220"/>
      <c r="HJ53" s="220"/>
      <c r="HK53" s="220"/>
      <c r="HL53" s="220"/>
      <c r="HM53" s="220"/>
      <c r="HN53" s="220"/>
      <c r="HO53" s="220"/>
      <c r="HP53" s="220"/>
      <c r="HQ53" s="220"/>
      <c r="HR53" s="220"/>
      <c r="HS53" s="220">
        <v>-15831026.472392336</v>
      </c>
      <c r="HT53" s="237"/>
      <c r="HU53" s="220"/>
      <c r="HV53" s="220">
        <v>-1953892.4059906751</v>
      </c>
      <c r="HW53" s="220">
        <v>0</v>
      </c>
      <c r="HX53" s="219">
        <v>329735.83632053959</v>
      </c>
      <c r="HY53" s="220"/>
      <c r="HZ53" s="220"/>
      <c r="IA53" s="218">
        <f t="shared" si="52"/>
        <v>45156919.385795206</v>
      </c>
      <c r="IB53" s="218">
        <f t="shared" si="53"/>
        <v>261569151.40373531</v>
      </c>
      <c r="IC53" s="220"/>
      <c r="ID53" s="220"/>
      <c r="IE53" s="220"/>
      <c r="IF53" s="220"/>
      <c r="IG53" s="220"/>
      <c r="IH53" s="220"/>
      <c r="II53" s="220"/>
      <c r="IJ53" s="220"/>
      <c r="IK53" s="220"/>
      <c r="IL53" s="220"/>
      <c r="IM53" s="220"/>
      <c r="IN53" s="220"/>
      <c r="IO53" s="220"/>
      <c r="IP53" s="220"/>
      <c r="IQ53" s="220"/>
      <c r="IR53" s="220"/>
      <c r="IS53" s="220"/>
      <c r="IT53" s="220"/>
      <c r="IU53" s="220"/>
      <c r="IV53" s="220"/>
      <c r="IW53" s="220"/>
      <c r="IX53" s="220"/>
      <c r="IY53" s="220">
        <v>0</v>
      </c>
      <c r="IZ53" s="220">
        <v>0</v>
      </c>
      <c r="JA53" s="220">
        <v>0</v>
      </c>
      <c r="JB53" s="220"/>
      <c r="JC53" s="220">
        <v>0</v>
      </c>
      <c r="JD53" s="220"/>
      <c r="JE53" s="220"/>
      <c r="JF53" s="220"/>
      <c r="JG53" s="220"/>
      <c r="JH53" s="220"/>
      <c r="JI53" s="220"/>
      <c r="JJ53" s="220"/>
      <c r="JK53" s="220"/>
      <c r="JL53" s="220"/>
      <c r="JM53" s="220"/>
      <c r="JN53" s="220"/>
      <c r="JO53" s="220">
        <v>0</v>
      </c>
      <c r="JP53" s="237"/>
      <c r="JQ53" s="220"/>
      <c r="JR53" s="220">
        <v>0</v>
      </c>
      <c r="JS53" s="220">
        <v>0</v>
      </c>
      <c r="JT53" s="220">
        <v>0</v>
      </c>
      <c r="JU53" s="220"/>
      <c r="JV53" s="220"/>
      <c r="JW53" s="218"/>
      <c r="JX53" s="218"/>
    </row>
    <row r="54" spans="1:284" ht="13.5" x14ac:dyDescent="0.35">
      <c r="A54" s="212">
        <f>ROW()</f>
        <v>54</v>
      </c>
      <c r="B54" s="225" t="s">
        <v>113</v>
      </c>
      <c r="C54" s="218">
        <v>-1335992018.2306712</v>
      </c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>
        <v>20193342.25231719</v>
      </c>
      <c r="W54" s="237">
        <v>174811.93367470521</v>
      </c>
      <c r="X54" s="231"/>
      <c r="Y54" s="237"/>
      <c r="Z54" s="237"/>
      <c r="AA54" s="183">
        <v>15024314.267470008</v>
      </c>
      <c r="AB54" s="237">
        <v>0</v>
      </c>
      <c r="AC54" s="237"/>
      <c r="AD54" s="237">
        <v>0</v>
      </c>
      <c r="AE54" s="231"/>
      <c r="AF54" s="231"/>
      <c r="AG54" s="232">
        <v>629006.75</v>
      </c>
      <c r="AH54" s="231"/>
      <c r="AI54" s="237">
        <v>0</v>
      </c>
      <c r="AJ54" s="232">
        <v>8967.149099999986</v>
      </c>
      <c r="AK54" s="231"/>
      <c r="AL54" s="231"/>
      <c r="AM54" s="231"/>
      <c r="AN54" s="252">
        <v>2077.5645778415023</v>
      </c>
      <c r="AO54" s="231"/>
      <c r="AP54" s="231"/>
      <c r="AQ54" s="218">
        <f t="shared" si="44"/>
        <v>36032519.917139739</v>
      </c>
      <c r="AR54" s="218">
        <f t="shared" si="45"/>
        <v>-1299959498.3135314</v>
      </c>
      <c r="AS54" s="220"/>
      <c r="AT54" s="220"/>
      <c r="AU54" s="220"/>
      <c r="AV54" s="220">
        <v>10695828.339366198</v>
      </c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  <c r="BI54" s="183"/>
      <c r="BJ54" s="220"/>
      <c r="BK54" s="220"/>
      <c r="BL54" s="220"/>
      <c r="BM54" s="220"/>
      <c r="BN54" s="220"/>
      <c r="BO54" s="220"/>
      <c r="BP54" s="219">
        <v>0</v>
      </c>
      <c r="BQ54" s="220">
        <v>-482287.54003935307</v>
      </c>
      <c r="BR54" s="220"/>
      <c r="BS54" s="219">
        <v>0</v>
      </c>
      <c r="BT54" s="220"/>
      <c r="BU54" s="220">
        <v>7596797.3701027632</v>
      </c>
      <c r="BV54" s="220">
        <v>0</v>
      </c>
      <c r="BW54" s="219">
        <v>-1186419.0899419999</v>
      </c>
      <c r="BX54" s="220">
        <v>-326884.81</v>
      </c>
      <c r="BY54" s="220">
        <v>-228302.92468599998</v>
      </c>
      <c r="BZ54" s="220">
        <v>-976611.76493000018</v>
      </c>
      <c r="CA54" s="220"/>
      <c r="CB54" s="220"/>
      <c r="CC54" s="220">
        <v>-34891.75</v>
      </c>
      <c r="CD54" s="220"/>
      <c r="CE54" s="220">
        <v>459398.63898250088</v>
      </c>
      <c r="CF54" s="232">
        <v>5.4569682106375694E-12</v>
      </c>
      <c r="CG54" s="220"/>
      <c r="CH54" s="220">
        <v>-1178202.2891934488</v>
      </c>
      <c r="CI54" s="219">
        <v>26476281.695747245</v>
      </c>
      <c r="CJ54" s="219">
        <v>-7403.4510740863479</v>
      </c>
      <c r="CK54" s="220">
        <v>42774165.616749004</v>
      </c>
      <c r="CL54" s="220"/>
      <c r="CM54" s="218">
        <f t="shared" si="46"/>
        <v>83581468.041082829</v>
      </c>
      <c r="CN54" s="218">
        <f t="shared" si="47"/>
        <v>-1216378030.2724485</v>
      </c>
      <c r="CO54" s="220"/>
      <c r="CP54" s="220"/>
      <c r="CQ54" s="220"/>
      <c r="CR54" s="220">
        <v>21526388.995392021</v>
      </c>
      <c r="CS54" s="220"/>
      <c r="CT54" s="220"/>
      <c r="CU54" s="220"/>
      <c r="CV54" s="220"/>
      <c r="CW54" s="220"/>
      <c r="CX54" s="220"/>
      <c r="CY54" s="220"/>
      <c r="CZ54" s="220"/>
      <c r="DA54" s="220"/>
      <c r="DB54" s="220"/>
      <c r="DC54" s="220"/>
      <c r="DD54" s="220"/>
      <c r="DE54" s="220"/>
      <c r="DF54" s="220"/>
      <c r="DG54" s="220"/>
      <c r="DH54" s="220"/>
      <c r="DI54" s="220"/>
      <c r="DJ54" s="220"/>
      <c r="DK54" s="220">
        <v>0</v>
      </c>
      <c r="DL54" s="220">
        <v>0</v>
      </c>
      <c r="DM54" s="220">
        <v>-1116015.8166055225</v>
      </c>
      <c r="DN54" s="220"/>
      <c r="DO54" s="220"/>
      <c r="DP54" s="220"/>
      <c r="DQ54" s="220">
        <v>19621738.267848969</v>
      </c>
      <c r="DR54" s="220">
        <v>0</v>
      </c>
      <c r="DS54" s="219">
        <v>-5229655.7167120008</v>
      </c>
      <c r="DT54" s="220">
        <v>-472941.82000000012</v>
      </c>
      <c r="DU54" s="220">
        <v>-529119.25953599997</v>
      </c>
      <c r="DV54" s="219">
        <v>-3201223.417733999</v>
      </c>
      <c r="DW54" s="220"/>
      <c r="DX54" s="220"/>
      <c r="DY54" s="220"/>
      <c r="DZ54" s="220"/>
      <c r="EA54" s="220">
        <v>713648.11715810001</v>
      </c>
      <c r="EB54" s="232">
        <v>1.8189894035458565E-11</v>
      </c>
      <c r="EC54" s="220"/>
      <c r="ED54" s="220">
        <v>-463067.33183871815</v>
      </c>
      <c r="EE54" s="219">
        <v>-21216477.191825829</v>
      </c>
      <c r="EF54" s="219">
        <v>-10262.144096043132</v>
      </c>
      <c r="EG54" s="220">
        <v>10265566.922503889</v>
      </c>
      <c r="EH54" s="220"/>
      <c r="EI54" s="218">
        <f t="shared" si="48"/>
        <v>19888579.604554873</v>
      </c>
      <c r="EJ54" s="218">
        <f t="shared" si="49"/>
        <v>-1196489450.6678936</v>
      </c>
      <c r="EK54" s="220"/>
      <c r="EL54" s="220"/>
      <c r="EM54" s="220"/>
      <c r="EN54" s="220">
        <v>10098693.721887633</v>
      </c>
      <c r="EO54" s="220"/>
      <c r="EP54" s="220"/>
      <c r="EQ54" s="220"/>
      <c r="ER54" s="220"/>
      <c r="ES54" s="220"/>
      <c r="ET54" s="220"/>
      <c r="EU54" s="220"/>
      <c r="EV54" s="220"/>
      <c r="EW54" s="220"/>
      <c r="EX54" s="220"/>
      <c r="EY54" s="220"/>
      <c r="EZ54" s="220"/>
      <c r="FA54" s="220"/>
      <c r="FB54" s="220"/>
      <c r="FC54" s="220"/>
      <c r="FD54" s="220"/>
      <c r="FE54" s="220"/>
      <c r="FF54" s="220"/>
      <c r="FG54" s="220">
        <v>-649889.41507767781</v>
      </c>
      <c r="FH54" s="219">
        <v>2766354.8302379996</v>
      </c>
      <c r="FI54" s="220">
        <v>64490.470911114477</v>
      </c>
      <c r="FJ54" s="220"/>
      <c r="FK54" s="219">
        <v>0</v>
      </c>
      <c r="FL54" s="220"/>
      <c r="FM54" s="220">
        <v>10494855.825582385</v>
      </c>
      <c r="FN54" s="220">
        <v>0</v>
      </c>
      <c r="FO54" s="219">
        <v>-6143228.1274299994</v>
      </c>
      <c r="FP54" s="220">
        <v>-209473.36999999988</v>
      </c>
      <c r="FQ54" s="219">
        <v>-769868.73738400033</v>
      </c>
      <c r="FR54" s="219">
        <v>-2619708.8637940031</v>
      </c>
      <c r="FS54" s="220"/>
      <c r="FT54" s="220"/>
      <c r="FU54" s="220">
        <v>-34892</v>
      </c>
      <c r="FV54" s="220"/>
      <c r="FW54" s="220">
        <v>359516.19378599059</v>
      </c>
      <c r="FX54" s="232">
        <v>-5770.5265041666971</v>
      </c>
      <c r="FY54" s="220"/>
      <c r="FZ54" s="220">
        <v>205158.70262902044</v>
      </c>
      <c r="GA54" s="233">
        <v>-4249885.946255709</v>
      </c>
      <c r="GB54" s="219">
        <v>-10112.826582026722</v>
      </c>
      <c r="GC54" s="220"/>
      <c r="GD54" s="220"/>
      <c r="GE54" s="218">
        <f t="shared" si="50"/>
        <v>9296239.9320065621</v>
      </c>
      <c r="GF54" s="218">
        <f t="shared" si="51"/>
        <v>-1187193210.7358871</v>
      </c>
      <c r="GG54" s="220"/>
      <c r="GH54" s="220"/>
      <c r="GI54" s="220"/>
      <c r="GJ54" s="220">
        <v>21213022.136484977</v>
      </c>
      <c r="GK54" s="220"/>
      <c r="GL54" s="220"/>
      <c r="GM54" s="220"/>
      <c r="GN54" s="220"/>
      <c r="GO54" s="220"/>
      <c r="GP54" s="220"/>
      <c r="GQ54" s="220"/>
      <c r="GR54" s="220"/>
      <c r="GS54" s="220"/>
      <c r="GT54" s="220"/>
      <c r="GU54" s="220"/>
      <c r="GV54" s="220"/>
      <c r="GW54" s="220"/>
      <c r="GX54" s="220"/>
      <c r="GY54" s="220"/>
      <c r="GZ54" s="220"/>
      <c r="HB54" s="220"/>
      <c r="HC54" s="220">
        <v>-14555891.376195857</v>
      </c>
      <c r="HD54" s="219">
        <v>4436340.6046159994</v>
      </c>
      <c r="HE54" s="220">
        <v>1407349.8663457436</v>
      </c>
      <c r="HF54" s="220"/>
      <c r="HG54" s="219">
        <v>0</v>
      </c>
      <c r="HH54" s="220"/>
      <c r="HI54" s="220">
        <v>24636688.075834513</v>
      </c>
      <c r="HJ54" s="220">
        <v>0</v>
      </c>
      <c r="HK54" s="219">
        <v>-14473802.720933994</v>
      </c>
      <c r="HL54" s="220">
        <v>-455457.29000000004</v>
      </c>
      <c r="HM54" s="219">
        <v>-3321945.1722039999</v>
      </c>
      <c r="HN54" s="219">
        <v>-6250665.7323039919</v>
      </c>
      <c r="HO54" s="220"/>
      <c r="HP54" s="220"/>
      <c r="HQ54" s="220"/>
      <c r="HR54" s="220"/>
      <c r="HS54" s="220">
        <v>1275163.8902054485</v>
      </c>
      <c r="HT54" s="232">
        <v>-3196.6225958333121</v>
      </c>
      <c r="HU54" s="220"/>
      <c r="HV54" s="220">
        <v>410317.40525804099</v>
      </c>
      <c r="HW54" s="219">
        <v>-8897985.5106464326</v>
      </c>
      <c r="HX54" s="219">
        <v>-23452.532478553298</v>
      </c>
      <c r="HY54" s="220"/>
      <c r="HZ54" s="220"/>
      <c r="IA54" s="218">
        <f t="shared" si="52"/>
        <v>5396485.0213860637</v>
      </c>
      <c r="IB54" s="218">
        <f t="shared" si="53"/>
        <v>-1181796725.7145009</v>
      </c>
      <c r="IC54" s="220"/>
      <c r="ID54" s="220"/>
      <c r="IE54" s="220"/>
      <c r="IF54" s="220">
        <v>0</v>
      </c>
      <c r="IG54" s="220"/>
      <c r="IH54" s="220"/>
      <c r="II54" s="220"/>
      <c r="IJ54" s="220"/>
      <c r="IK54" s="220"/>
      <c r="IL54" s="220"/>
      <c r="IM54" s="220"/>
      <c r="IN54" s="220"/>
      <c r="IO54" s="220"/>
      <c r="IP54" s="220"/>
      <c r="IQ54" s="220"/>
      <c r="IR54" s="220"/>
      <c r="IS54" s="220"/>
      <c r="IT54" s="220"/>
      <c r="IU54" s="220"/>
      <c r="IV54" s="220"/>
      <c r="IW54" s="220"/>
      <c r="IX54" s="220"/>
      <c r="IY54" s="220">
        <v>0</v>
      </c>
      <c r="IZ54" s="220">
        <v>0</v>
      </c>
      <c r="JA54" s="220">
        <v>0</v>
      </c>
      <c r="JB54" s="220"/>
      <c r="JC54" s="220">
        <v>0</v>
      </c>
      <c r="JD54" s="220"/>
      <c r="JE54" s="220">
        <v>0</v>
      </c>
      <c r="JF54" s="220">
        <v>0</v>
      </c>
      <c r="JG54" s="220">
        <v>0</v>
      </c>
      <c r="JH54" s="220">
        <v>0</v>
      </c>
      <c r="JI54" s="220">
        <v>0</v>
      </c>
      <c r="JJ54" s="220">
        <v>0</v>
      </c>
      <c r="JK54" s="220"/>
      <c r="JL54" s="220"/>
      <c r="JM54" s="220"/>
      <c r="JN54" s="220"/>
      <c r="JO54" s="220">
        <v>0</v>
      </c>
      <c r="JP54" s="232">
        <v>0</v>
      </c>
      <c r="JQ54" s="220"/>
      <c r="JR54" s="220">
        <v>0</v>
      </c>
      <c r="JS54" s="220">
        <v>0</v>
      </c>
      <c r="JT54" s="220">
        <v>0</v>
      </c>
      <c r="JU54" s="220"/>
      <c r="JV54" s="220"/>
      <c r="JW54" s="218"/>
      <c r="JX54" s="218"/>
    </row>
    <row r="55" spans="1:284" ht="13.5" x14ac:dyDescent="0.35">
      <c r="A55" s="212">
        <f>ROW()</f>
        <v>55</v>
      </c>
      <c r="B55" s="225" t="s">
        <v>114</v>
      </c>
      <c r="C55" s="253">
        <v>190815244.39800799</v>
      </c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>
        <v>6628145.0003628135</v>
      </c>
      <c r="W55" s="237"/>
      <c r="X55" s="237"/>
      <c r="Y55" s="237"/>
      <c r="Z55" s="237"/>
      <c r="AA55" s="237"/>
      <c r="AB55" s="237"/>
      <c r="AC55" s="237"/>
      <c r="AD55" s="237"/>
      <c r="AE55" s="237"/>
      <c r="AF55" s="237"/>
      <c r="AG55" s="237"/>
      <c r="AH55" s="237"/>
      <c r="AI55" s="237"/>
      <c r="AJ55" s="237"/>
      <c r="AK55" s="237"/>
      <c r="AL55" s="237"/>
      <c r="AM55" s="237"/>
      <c r="AN55" s="237"/>
      <c r="AO55" s="237"/>
      <c r="AP55" s="237"/>
      <c r="AQ55" s="254">
        <f t="shared" si="44"/>
        <v>6628145.0003628135</v>
      </c>
      <c r="AR55" s="218">
        <f t="shared" si="45"/>
        <v>197443389.3983708</v>
      </c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220"/>
      <c r="BE55" s="220"/>
      <c r="BF55" s="220"/>
      <c r="BG55" s="220"/>
      <c r="BH55" s="220"/>
      <c r="BI55" s="220"/>
      <c r="BJ55" s="220"/>
      <c r="BK55" s="220"/>
      <c r="BL55" s="220"/>
      <c r="BN55" s="220"/>
      <c r="BO55" s="220"/>
      <c r="BP55" s="220"/>
      <c r="BQ55" s="220"/>
      <c r="BR55" s="220"/>
      <c r="BS55" s="220"/>
      <c r="BT55" s="220"/>
      <c r="BU55" s="220"/>
      <c r="BV55" s="220"/>
      <c r="BW55" s="220"/>
      <c r="BX55" s="220"/>
      <c r="BY55" s="220"/>
      <c r="BZ55" s="220"/>
      <c r="CA55" s="220"/>
      <c r="CB55" s="220"/>
      <c r="CC55" s="220"/>
      <c r="CD55" s="220"/>
      <c r="CE55" s="220"/>
      <c r="CF55" s="220"/>
      <c r="CG55" s="220"/>
      <c r="CH55" s="220"/>
      <c r="CI55" s="220"/>
      <c r="CJ55" s="220"/>
      <c r="CK55" s="220"/>
      <c r="CL55" s="220"/>
      <c r="CM55" s="218">
        <f t="shared" si="46"/>
        <v>0</v>
      </c>
      <c r="CN55" s="218">
        <f t="shared" si="47"/>
        <v>197443389.3983708</v>
      </c>
      <c r="CO55" s="220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  <c r="DB55" s="220"/>
      <c r="DC55" s="220"/>
      <c r="DD55" s="220"/>
      <c r="DE55" s="220"/>
      <c r="DF55" s="220"/>
      <c r="DG55" s="220"/>
      <c r="DH55" s="220"/>
      <c r="DJ55" s="220"/>
      <c r="DK55" s="220"/>
      <c r="DL55" s="220"/>
      <c r="DM55" s="220"/>
      <c r="DN55" s="220"/>
      <c r="DO55" s="219">
        <v>0</v>
      </c>
      <c r="DP55" s="220"/>
      <c r="DQ55" s="220"/>
      <c r="DR55" s="220"/>
      <c r="DS55" s="220"/>
      <c r="DT55" s="220"/>
      <c r="DU55" s="220"/>
      <c r="DV55" s="220"/>
      <c r="DW55" s="220"/>
      <c r="DX55" s="220"/>
      <c r="DY55" s="220"/>
      <c r="DZ55" s="220"/>
      <c r="EA55" s="220"/>
      <c r="EB55" s="220"/>
      <c r="EC55" s="220"/>
      <c r="ED55" s="220"/>
      <c r="EE55" s="220"/>
      <c r="EF55" s="220"/>
      <c r="EG55" s="220"/>
      <c r="EH55" s="220"/>
      <c r="EI55" s="218">
        <f t="shared" si="48"/>
        <v>0</v>
      </c>
      <c r="EJ55" s="218">
        <f t="shared" si="49"/>
        <v>197443389.3983708</v>
      </c>
      <c r="EK55" s="220"/>
      <c r="EL55" s="220"/>
      <c r="EM55" s="220"/>
      <c r="EN55" s="220"/>
      <c r="EO55" s="220"/>
      <c r="EP55" s="220"/>
      <c r="EQ55" s="220"/>
      <c r="ER55" s="220"/>
      <c r="ES55" s="220"/>
      <c r="ET55" s="220"/>
      <c r="EU55" s="220"/>
      <c r="EV55" s="220"/>
      <c r="EW55" s="220"/>
      <c r="EX55" s="220"/>
      <c r="EY55" s="220"/>
      <c r="EZ55" s="220"/>
      <c r="FA55" s="220"/>
      <c r="FB55" s="220"/>
      <c r="FC55" s="220"/>
      <c r="FD55" s="220"/>
      <c r="FE55" s="220"/>
      <c r="FF55" s="220"/>
      <c r="FG55" s="220"/>
      <c r="FH55" s="220"/>
      <c r="FI55" s="220"/>
      <c r="FJ55" s="220"/>
      <c r="FK55" s="220"/>
      <c r="FL55" s="220"/>
      <c r="FM55" s="220"/>
      <c r="FN55" s="220"/>
      <c r="FO55" s="220"/>
      <c r="FP55" s="220"/>
      <c r="FQ55" s="220"/>
      <c r="FR55" s="220"/>
      <c r="FS55" s="220"/>
      <c r="FT55" s="220"/>
      <c r="FU55" s="220"/>
      <c r="FV55" s="220"/>
      <c r="FW55" s="220"/>
      <c r="FX55" s="220"/>
      <c r="FY55" s="220"/>
      <c r="FZ55" s="220"/>
      <c r="GA55" s="220"/>
      <c r="GB55" s="220"/>
      <c r="GC55" s="220"/>
      <c r="GD55" s="220"/>
      <c r="GE55" s="218">
        <f t="shared" si="50"/>
        <v>0</v>
      </c>
      <c r="GF55" s="218">
        <f t="shared" si="51"/>
        <v>197443389.3983708</v>
      </c>
      <c r="GG55" s="220"/>
      <c r="GH55" s="220"/>
      <c r="GI55" s="220"/>
      <c r="GJ55" s="220"/>
      <c r="GK55" s="220"/>
      <c r="GL55" s="220"/>
      <c r="GM55" s="220"/>
      <c r="GN55" s="220"/>
      <c r="GO55" s="220"/>
      <c r="GP55" s="220"/>
      <c r="GQ55" s="220"/>
      <c r="GR55" s="220"/>
      <c r="GS55" s="220"/>
      <c r="GT55" s="220"/>
      <c r="GU55" s="220"/>
      <c r="GV55" s="220"/>
      <c r="GW55" s="220"/>
      <c r="GX55" s="220"/>
      <c r="GY55" s="220"/>
      <c r="GZ55" s="220"/>
      <c r="HB55" s="220"/>
      <c r="HC55" s="220"/>
      <c r="HD55" s="220"/>
      <c r="HE55" s="220"/>
      <c r="HF55" s="220"/>
      <c r="HG55" s="220"/>
      <c r="HH55" s="220"/>
      <c r="HI55" s="220"/>
      <c r="HJ55" s="220"/>
      <c r="HK55" s="220"/>
      <c r="HL55" s="220"/>
      <c r="HM55" s="220"/>
      <c r="HN55" s="220"/>
      <c r="HO55" s="220"/>
      <c r="HP55" s="220"/>
      <c r="HQ55" s="220"/>
      <c r="HR55" s="220"/>
      <c r="HS55" s="220"/>
      <c r="HT55" s="220"/>
      <c r="HU55" s="220"/>
      <c r="HV55" s="220"/>
      <c r="HW55" s="220"/>
      <c r="HX55" s="220"/>
      <c r="HY55" s="220"/>
      <c r="HZ55" s="220"/>
      <c r="IA55" s="218">
        <f t="shared" si="52"/>
        <v>0</v>
      </c>
      <c r="IB55" s="218">
        <f t="shared" si="53"/>
        <v>197443389.3983708</v>
      </c>
      <c r="IC55" s="220"/>
      <c r="ID55" s="220"/>
      <c r="IE55" s="220"/>
      <c r="IF55" s="220"/>
      <c r="IG55" s="220"/>
      <c r="IH55" s="220"/>
      <c r="II55" s="220"/>
      <c r="IJ55" s="220"/>
      <c r="IK55" s="220"/>
      <c r="IL55" s="220"/>
      <c r="IM55" s="220"/>
      <c r="IN55" s="220"/>
      <c r="IO55" s="220"/>
      <c r="IP55" s="220"/>
      <c r="IQ55" s="220"/>
      <c r="IR55" s="220"/>
      <c r="IS55" s="220"/>
      <c r="IT55" s="220"/>
      <c r="IU55" s="220"/>
      <c r="IV55" s="220"/>
      <c r="IX55" s="220"/>
      <c r="IY55" s="220"/>
      <c r="IZ55" s="220"/>
      <c r="JA55" s="220"/>
      <c r="JB55" s="220"/>
      <c r="JC55" s="220"/>
      <c r="JD55" s="220"/>
      <c r="JE55" s="220"/>
      <c r="JF55" s="220"/>
      <c r="JG55" s="220"/>
      <c r="JH55" s="220"/>
      <c r="JI55" s="220"/>
      <c r="JJ55" s="220"/>
      <c r="JK55" s="220"/>
      <c r="JL55" s="220"/>
      <c r="JM55" s="220"/>
      <c r="JN55" s="220"/>
      <c r="JO55" s="220"/>
      <c r="JP55" s="220"/>
      <c r="JQ55" s="220"/>
      <c r="JR55" s="220"/>
      <c r="JS55" s="220"/>
      <c r="JT55" s="220"/>
      <c r="JU55" s="220"/>
      <c r="JV55" s="220"/>
      <c r="JW55" s="218"/>
      <c r="JX55" s="218"/>
    </row>
    <row r="56" spans="1:284" x14ac:dyDescent="0.3">
      <c r="A56" s="212">
        <f>ROW()</f>
        <v>56</v>
      </c>
      <c r="B56" s="225" t="s">
        <v>115</v>
      </c>
      <c r="C56" s="218">
        <v>-111495557.64287134</v>
      </c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>
        <v>-2631836.9154126644</v>
      </c>
      <c r="W56" s="237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37"/>
      <c r="AK56" s="237"/>
      <c r="AL56" s="237"/>
      <c r="AM56" s="237"/>
      <c r="AN56" s="237"/>
      <c r="AO56" s="237"/>
      <c r="AP56" s="237"/>
      <c r="AQ56" s="218">
        <f t="shared" si="44"/>
        <v>-2631836.9154126644</v>
      </c>
      <c r="AR56" s="218">
        <f t="shared" si="45"/>
        <v>-114127394.558284</v>
      </c>
      <c r="AS56" s="220"/>
      <c r="AT56" s="220"/>
      <c r="AU56" s="220"/>
      <c r="AV56" s="220"/>
      <c r="AW56" s="220"/>
      <c r="AX56" s="220"/>
      <c r="AY56" s="220"/>
      <c r="AZ56" s="220"/>
      <c r="BA56" s="220"/>
      <c r="BB56" s="220"/>
      <c r="BC56" s="220"/>
      <c r="BD56" s="220"/>
      <c r="BE56" s="220"/>
      <c r="BF56" s="220"/>
      <c r="BG56" s="220"/>
      <c r="BH56" s="220"/>
      <c r="BI56" s="220"/>
      <c r="BJ56" s="220"/>
      <c r="BK56" s="220"/>
      <c r="BL56" s="220"/>
      <c r="BM56" s="220"/>
      <c r="BN56" s="220"/>
      <c r="BO56" s="220"/>
      <c r="BP56" s="220"/>
      <c r="BQ56" s="220"/>
      <c r="BR56" s="220"/>
      <c r="BS56" s="220"/>
      <c r="BT56" s="220"/>
      <c r="BU56" s="220"/>
      <c r="BV56" s="220"/>
      <c r="BW56" s="220"/>
      <c r="BX56" s="220"/>
      <c r="BY56" s="220"/>
      <c r="BZ56" s="220"/>
      <c r="CA56" s="220"/>
      <c r="CB56" s="220"/>
      <c r="CC56" s="220"/>
      <c r="CD56" s="220"/>
      <c r="CE56" s="220"/>
      <c r="CF56" s="220"/>
      <c r="CG56" s="220"/>
      <c r="CH56" s="220"/>
      <c r="CI56" s="220"/>
      <c r="CJ56" s="220"/>
      <c r="CK56" s="220"/>
      <c r="CL56" s="220"/>
      <c r="CM56" s="218">
        <f t="shared" si="46"/>
        <v>0</v>
      </c>
      <c r="CN56" s="218">
        <f t="shared" si="47"/>
        <v>-114127394.558284</v>
      </c>
      <c r="CO56" s="220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  <c r="DA56" s="220"/>
      <c r="DB56" s="220"/>
      <c r="DC56" s="220"/>
      <c r="DD56" s="220"/>
      <c r="DE56" s="220"/>
      <c r="DF56" s="220"/>
      <c r="DG56" s="220"/>
      <c r="DH56" s="220"/>
      <c r="DI56" s="220"/>
      <c r="DJ56" s="220"/>
      <c r="DK56" s="220"/>
      <c r="DL56" s="220"/>
      <c r="DM56" s="220"/>
      <c r="DN56" s="220"/>
      <c r="DO56" s="220"/>
      <c r="DP56" s="220"/>
      <c r="DQ56" s="220"/>
      <c r="DR56" s="220"/>
      <c r="DS56" s="220"/>
      <c r="DT56" s="220"/>
      <c r="DU56" s="220"/>
      <c r="DV56" s="220"/>
      <c r="DW56" s="220"/>
      <c r="DX56" s="220"/>
      <c r="DY56" s="220"/>
      <c r="DZ56" s="220"/>
      <c r="EA56" s="220"/>
      <c r="EB56" s="220"/>
      <c r="EC56" s="220"/>
      <c r="ED56" s="220"/>
      <c r="EE56" s="220"/>
      <c r="EF56" s="220"/>
      <c r="EG56" s="220"/>
      <c r="EH56" s="220"/>
      <c r="EI56" s="218">
        <f t="shared" si="48"/>
        <v>0</v>
      </c>
      <c r="EJ56" s="218">
        <f t="shared" si="49"/>
        <v>-114127394.558284</v>
      </c>
      <c r="EK56" s="220"/>
      <c r="EL56" s="220"/>
      <c r="EM56" s="220"/>
      <c r="EN56" s="220"/>
      <c r="EO56" s="220"/>
      <c r="EP56" s="220"/>
      <c r="EQ56" s="220"/>
      <c r="ER56" s="220"/>
      <c r="ES56" s="220"/>
      <c r="ET56" s="220"/>
      <c r="EU56" s="220"/>
      <c r="EV56" s="220"/>
      <c r="EW56" s="220"/>
      <c r="EX56" s="220"/>
      <c r="EY56" s="220"/>
      <c r="EZ56" s="220"/>
      <c r="FA56" s="220"/>
      <c r="FB56" s="220"/>
      <c r="FC56" s="220"/>
      <c r="FD56" s="220"/>
      <c r="FE56" s="220"/>
      <c r="FF56" s="220"/>
      <c r="FG56" s="220"/>
      <c r="FH56" s="220"/>
      <c r="FI56" s="220"/>
      <c r="FJ56" s="220"/>
      <c r="FK56" s="220"/>
      <c r="FL56" s="220"/>
      <c r="FM56" s="220"/>
      <c r="FN56" s="220"/>
      <c r="FO56" s="220"/>
      <c r="FP56" s="220"/>
      <c r="FQ56" s="220"/>
      <c r="FR56" s="220"/>
      <c r="FS56" s="220"/>
      <c r="FT56" s="220"/>
      <c r="FU56" s="220"/>
      <c r="FV56" s="220"/>
      <c r="FW56" s="220"/>
      <c r="FX56" s="220"/>
      <c r="FY56" s="220"/>
      <c r="FZ56" s="220"/>
      <c r="GA56" s="220"/>
      <c r="GB56" s="220"/>
      <c r="GC56" s="220"/>
      <c r="GD56" s="220"/>
      <c r="GE56" s="218">
        <f t="shared" si="50"/>
        <v>0</v>
      </c>
      <c r="GF56" s="218">
        <f t="shared" si="51"/>
        <v>-114127394.558284</v>
      </c>
      <c r="GG56" s="220"/>
      <c r="GH56" s="220"/>
      <c r="GI56" s="220"/>
      <c r="GJ56" s="220"/>
      <c r="GK56" s="220"/>
      <c r="GL56" s="220"/>
      <c r="GM56" s="220"/>
      <c r="GN56" s="220"/>
      <c r="GO56" s="220"/>
      <c r="GP56" s="220"/>
      <c r="GQ56" s="220"/>
      <c r="GR56" s="220"/>
      <c r="GS56" s="220"/>
      <c r="GT56" s="220"/>
      <c r="GU56" s="220"/>
      <c r="GV56" s="220"/>
      <c r="GW56" s="220"/>
      <c r="GX56" s="220"/>
      <c r="GY56" s="220"/>
      <c r="GZ56" s="220"/>
      <c r="HA56" s="220"/>
      <c r="HB56" s="220"/>
      <c r="HC56" s="220"/>
      <c r="HD56" s="220"/>
      <c r="HE56" s="220"/>
      <c r="HF56" s="220"/>
      <c r="HG56" s="220"/>
      <c r="HH56" s="220"/>
      <c r="HI56" s="220"/>
      <c r="HJ56" s="220"/>
      <c r="HK56" s="220"/>
      <c r="HL56" s="220"/>
      <c r="HM56" s="220"/>
      <c r="HN56" s="220"/>
      <c r="HO56" s="220"/>
      <c r="HP56" s="220"/>
      <c r="HQ56" s="220"/>
      <c r="HR56" s="220"/>
      <c r="HS56" s="220"/>
      <c r="HT56" s="220"/>
      <c r="HU56" s="220"/>
      <c r="HV56" s="220"/>
      <c r="HW56" s="220"/>
      <c r="HX56" s="220"/>
      <c r="HY56" s="220"/>
      <c r="HZ56" s="220"/>
      <c r="IA56" s="218">
        <f t="shared" si="52"/>
        <v>0</v>
      </c>
      <c r="IB56" s="218">
        <f t="shared" si="53"/>
        <v>-114127394.558284</v>
      </c>
      <c r="IC56" s="220"/>
      <c r="ID56" s="220"/>
      <c r="IE56" s="220"/>
      <c r="IF56" s="220"/>
      <c r="IG56" s="220"/>
      <c r="IH56" s="220"/>
      <c r="II56" s="220"/>
      <c r="IJ56" s="220"/>
      <c r="IK56" s="220"/>
      <c r="IL56" s="220"/>
      <c r="IM56" s="220"/>
      <c r="IN56" s="220"/>
      <c r="IO56" s="220"/>
      <c r="IP56" s="220"/>
      <c r="IQ56" s="220"/>
      <c r="IR56" s="220"/>
      <c r="IS56" s="220"/>
      <c r="IT56" s="220"/>
      <c r="IU56" s="220"/>
      <c r="IV56" s="220"/>
      <c r="IW56" s="220"/>
      <c r="IX56" s="220"/>
      <c r="IY56" s="220"/>
      <c r="IZ56" s="220"/>
      <c r="JA56" s="220"/>
      <c r="JB56" s="220"/>
      <c r="JC56" s="220"/>
      <c r="JD56" s="220"/>
      <c r="JE56" s="220"/>
      <c r="JF56" s="220"/>
      <c r="JG56" s="220"/>
      <c r="JH56" s="220"/>
      <c r="JI56" s="220"/>
      <c r="JJ56" s="220"/>
      <c r="JK56" s="220"/>
      <c r="JL56" s="220"/>
      <c r="JM56" s="220"/>
      <c r="JN56" s="220"/>
      <c r="JO56" s="220"/>
      <c r="JP56" s="220"/>
      <c r="JQ56" s="220"/>
      <c r="JR56" s="220"/>
      <c r="JS56" s="220"/>
      <c r="JT56" s="220"/>
      <c r="JU56" s="220"/>
      <c r="JV56" s="220"/>
      <c r="JW56" s="218"/>
      <c r="JX56" s="218"/>
    </row>
    <row r="57" spans="1:284" ht="13.5" thickBot="1" x14ac:dyDescent="0.35">
      <c r="A57" s="212">
        <f>ROW()</f>
        <v>57</v>
      </c>
      <c r="B57" s="225" t="s">
        <v>74</v>
      </c>
      <c r="C57" s="255">
        <f t="shared" ref="C57:AR57" si="54">SUM(C51:C56)</f>
        <v>5483216405.8370619</v>
      </c>
      <c r="D57" s="256">
        <f t="shared" si="54"/>
        <v>0</v>
      </c>
      <c r="E57" s="256">
        <f t="shared" si="54"/>
        <v>0</v>
      </c>
      <c r="F57" s="256">
        <f t="shared" si="54"/>
        <v>0</v>
      </c>
      <c r="G57" s="256">
        <f t="shared" si="54"/>
        <v>0</v>
      </c>
      <c r="H57" s="256">
        <f t="shared" si="54"/>
        <v>0</v>
      </c>
      <c r="I57" s="256">
        <f t="shared" si="54"/>
        <v>0</v>
      </c>
      <c r="J57" s="256">
        <f t="shared" si="54"/>
        <v>0</v>
      </c>
      <c r="K57" s="256">
        <f t="shared" si="54"/>
        <v>0</v>
      </c>
      <c r="L57" s="256">
        <f t="shared" si="54"/>
        <v>0</v>
      </c>
      <c r="M57" s="256">
        <f t="shared" si="54"/>
        <v>0</v>
      </c>
      <c r="N57" s="256">
        <f t="shared" si="54"/>
        <v>0</v>
      </c>
      <c r="O57" s="256">
        <f t="shared" si="54"/>
        <v>0</v>
      </c>
      <c r="P57" s="256">
        <f t="shared" si="54"/>
        <v>0</v>
      </c>
      <c r="Q57" s="256">
        <f t="shared" si="54"/>
        <v>0</v>
      </c>
      <c r="R57" s="256">
        <f t="shared" si="54"/>
        <v>0</v>
      </c>
      <c r="S57" s="256">
        <f t="shared" si="54"/>
        <v>0</v>
      </c>
      <c r="T57" s="256">
        <f t="shared" si="54"/>
        <v>0</v>
      </c>
      <c r="U57" s="256">
        <f t="shared" si="54"/>
        <v>0</v>
      </c>
      <c r="V57" s="256">
        <f t="shared" si="54"/>
        <v>18890706.954618394</v>
      </c>
      <c r="W57" s="256">
        <f t="shared" si="54"/>
        <v>-657625.84572865302</v>
      </c>
      <c r="X57" s="256">
        <f>SUM(X51:X56)</f>
        <v>0</v>
      </c>
      <c r="Y57" s="256">
        <f t="shared" si="54"/>
        <v>0</v>
      </c>
      <c r="Z57" s="256">
        <f t="shared" si="54"/>
        <v>0</v>
      </c>
      <c r="AA57" s="256">
        <f t="shared" si="54"/>
        <v>-143015087.87042797</v>
      </c>
      <c r="AB57" s="256">
        <f t="shared" si="54"/>
        <v>0</v>
      </c>
      <c r="AC57" s="256">
        <f t="shared" si="54"/>
        <v>0</v>
      </c>
      <c r="AD57" s="256">
        <f t="shared" si="54"/>
        <v>0</v>
      </c>
      <c r="AE57" s="256">
        <f t="shared" ref="AE57:AP57" si="55">SUM(AE51:AE56)</f>
        <v>0</v>
      </c>
      <c r="AF57" s="256">
        <f t="shared" si="55"/>
        <v>0</v>
      </c>
      <c r="AG57" s="256">
        <f t="shared" si="55"/>
        <v>-1259296.25</v>
      </c>
      <c r="AH57" s="256">
        <f t="shared" si="55"/>
        <v>0</v>
      </c>
      <c r="AI57" s="256">
        <f t="shared" si="55"/>
        <v>0</v>
      </c>
      <c r="AJ57" s="256">
        <f t="shared" si="55"/>
        <v>-261470.68089999998</v>
      </c>
      <c r="AK57" s="256">
        <f t="shared" si="55"/>
        <v>0</v>
      </c>
      <c r="AL57" s="256">
        <f t="shared" si="55"/>
        <v>0</v>
      </c>
      <c r="AM57" s="256">
        <f t="shared" si="55"/>
        <v>0</v>
      </c>
      <c r="AN57" s="256">
        <f t="shared" si="55"/>
        <v>-3373405.9525147169</v>
      </c>
      <c r="AO57" s="256">
        <f t="shared" si="55"/>
        <v>0</v>
      </c>
      <c r="AP57" s="256">
        <f t="shared" si="55"/>
        <v>0</v>
      </c>
      <c r="AQ57" s="255">
        <f t="shared" si="54"/>
        <v>-129676179.64495292</v>
      </c>
      <c r="AR57" s="255">
        <f t="shared" si="54"/>
        <v>5353540226.1921072</v>
      </c>
      <c r="AS57" s="256">
        <f t="shared" ref="AS57:DD57" si="56">SUM(AS51:AS56)</f>
        <v>0</v>
      </c>
      <c r="AT57" s="256">
        <f t="shared" si="56"/>
        <v>0</v>
      </c>
      <c r="AU57" s="256">
        <f t="shared" si="56"/>
        <v>0</v>
      </c>
      <c r="AV57" s="256">
        <f t="shared" si="56"/>
        <v>10695828.339366198</v>
      </c>
      <c r="AW57" s="256">
        <f t="shared" si="56"/>
        <v>0</v>
      </c>
      <c r="AX57" s="256">
        <f t="shared" si="56"/>
        <v>0</v>
      </c>
      <c r="AY57" s="256">
        <f t="shared" si="56"/>
        <v>0</v>
      </c>
      <c r="AZ57" s="256">
        <f t="shared" si="56"/>
        <v>0</v>
      </c>
      <c r="BA57" s="256">
        <f t="shared" si="56"/>
        <v>0</v>
      </c>
      <c r="BB57" s="256">
        <f t="shared" si="56"/>
        <v>0</v>
      </c>
      <c r="BC57" s="256">
        <f t="shared" si="56"/>
        <v>0</v>
      </c>
      <c r="BD57" s="256">
        <f t="shared" si="56"/>
        <v>0</v>
      </c>
      <c r="BE57" s="256">
        <f t="shared" si="56"/>
        <v>0</v>
      </c>
      <c r="BF57" s="256">
        <f t="shared" si="56"/>
        <v>0</v>
      </c>
      <c r="BG57" s="256">
        <f t="shared" si="56"/>
        <v>0</v>
      </c>
      <c r="BH57" s="256">
        <f t="shared" si="56"/>
        <v>0</v>
      </c>
      <c r="BI57" s="256">
        <f t="shared" si="56"/>
        <v>0</v>
      </c>
      <c r="BJ57" s="256">
        <f t="shared" si="56"/>
        <v>0</v>
      </c>
      <c r="BK57" s="256">
        <f t="shared" si="56"/>
        <v>0</v>
      </c>
      <c r="BL57" s="256">
        <f t="shared" si="56"/>
        <v>0</v>
      </c>
      <c r="BM57" s="256">
        <f t="shared" si="56"/>
        <v>0</v>
      </c>
      <c r="BN57" s="256">
        <f t="shared" si="56"/>
        <v>0</v>
      </c>
      <c r="BO57" s="256">
        <f t="shared" si="56"/>
        <v>0</v>
      </c>
      <c r="BP57" s="256">
        <f t="shared" si="56"/>
        <v>0</v>
      </c>
      <c r="BQ57" s="256">
        <f t="shared" si="56"/>
        <v>2309809.4341880446</v>
      </c>
      <c r="BR57" s="256">
        <f t="shared" si="56"/>
        <v>0</v>
      </c>
      <c r="BS57" s="256">
        <f t="shared" si="56"/>
        <v>0</v>
      </c>
      <c r="BT57" s="256">
        <f t="shared" si="56"/>
        <v>0</v>
      </c>
      <c r="BU57" s="256">
        <f t="shared" si="56"/>
        <v>-176471829.89576447</v>
      </c>
      <c r="BV57" s="256">
        <f t="shared" si="56"/>
        <v>725461.25379400025</v>
      </c>
      <c r="BW57" s="256">
        <f t="shared" si="56"/>
        <v>130487325.35129002</v>
      </c>
      <c r="BX57" s="256">
        <f t="shared" si="56"/>
        <v>35118980.799999997</v>
      </c>
      <c r="BY57" s="256">
        <f t="shared" si="56"/>
        <v>23103389.294628005</v>
      </c>
      <c r="BZ57" s="256">
        <f t="shared" si="56"/>
        <v>83418881.628329962</v>
      </c>
      <c r="CA57" s="256">
        <f t="shared" si="56"/>
        <v>0</v>
      </c>
      <c r="CB57" s="256">
        <f t="shared" si="56"/>
        <v>0</v>
      </c>
      <c r="CC57" s="256">
        <f t="shared" si="56"/>
        <v>71140.25</v>
      </c>
      <c r="CD57" s="256">
        <f t="shared" si="56"/>
        <v>0</v>
      </c>
      <c r="CE57" s="256">
        <f t="shared" si="56"/>
        <v>-6172818.6654862948</v>
      </c>
      <c r="CF57" s="256">
        <f t="shared" si="56"/>
        <v>56934.279999999977</v>
      </c>
      <c r="CG57" s="256">
        <f t="shared" si="56"/>
        <v>0</v>
      </c>
      <c r="CH57" s="256">
        <f t="shared" si="56"/>
        <v>4432284.8022039272</v>
      </c>
      <c r="CI57" s="256">
        <f t="shared" si="56"/>
        <v>65181474.636618078</v>
      </c>
      <c r="CJ57" s="256">
        <f t="shared" si="56"/>
        <v>139066.42204771371</v>
      </c>
      <c r="CK57" s="256">
        <f t="shared" si="56"/>
        <v>-160912337.32015103</v>
      </c>
      <c r="CL57" s="256">
        <f t="shared" si="56"/>
        <v>-4207196.5800000094</v>
      </c>
      <c r="CM57" s="255">
        <f t="shared" si="56"/>
        <v>7976394.0310642123</v>
      </c>
      <c r="CN57" s="255">
        <f t="shared" si="56"/>
        <v>5361516620.2231722</v>
      </c>
      <c r="CO57" s="256">
        <f t="shared" si="56"/>
        <v>0</v>
      </c>
      <c r="CP57" s="256">
        <f t="shared" si="56"/>
        <v>0</v>
      </c>
      <c r="CQ57" s="256">
        <f t="shared" si="56"/>
        <v>0</v>
      </c>
      <c r="CR57" s="256">
        <f t="shared" si="56"/>
        <v>21526388.995392021</v>
      </c>
      <c r="CS57" s="256">
        <f t="shared" si="56"/>
        <v>0</v>
      </c>
      <c r="CT57" s="256">
        <f t="shared" si="56"/>
        <v>0</v>
      </c>
      <c r="CU57" s="256">
        <f t="shared" si="56"/>
        <v>0</v>
      </c>
      <c r="CV57" s="256">
        <f t="shared" si="56"/>
        <v>0</v>
      </c>
      <c r="CW57" s="256">
        <f t="shared" si="56"/>
        <v>0</v>
      </c>
      <c r="CX57" s="256">
        <f t="shared" si="56"/>
        <v>0</v>
      </c>
      <c r="CY57" s="256">
        <f t="shared" si="56"/>
        <v>0</v>
      </c>
      <c r="CZ57" s="256">
        <f t="shared" si="56"/>
        <v>0</v>
      </c>
      <c r="DA57" s="256">
        <f t="shared" si="56"/>
        <v>0</v>
      </c>
      <c r="DB57" s="256">
        <f t="shared" si="56"/>
        <v>0</v>
      </c>
      <c r="DC57" s="256">
        <f t="shared" si="56"/>
        <v>0</v>
      </c>
      <c r="DD57" s="256">
        <f t="shared" si="56"/>
        <v>0</v>
      </c>
      <c r="DE57" s="256">
        <f t="shared" ref="DE57:FP57" si="57">SUM(DE51:DE56)</f>
        <v>0</v>
      </c>
      <c r="DF57" s="256">
        <f t="shared" si="57"/>
        <v>0</v>
      </c>
      <c r="DG57" s="256">
        <f t="shared" si="57"/>
        <v>0</v>
      </c>
      <c r="DH57" s="256">
        <f t="shared" si="57"/>
        <v>0</v>
      </c>
      <c r="DI57" s="256">
        <f t="shared" si="57"/>
        <v>0</v>
      </c>
      <c r="DJ57" s="256">
        <f t="shared" si="57"/>
        <v>0</v>
      </c>
      <c r="DK57" s="256">
        <f t="shared" si="57"/>
        <v>0</v>
      </c>
      <c r="DL57" s="256">
        <f t="shared" si="57"/>
        <v>0</v>
      </c>
      <c r="DM57" s="256">
        <f t="shared" si="57"/>
        <v>4198345.2148493472</v>
      </c>
      <c r="DN57" s="256">
        <f t="shared" si="57"/>
        <v>0</v>
      </c>
      <c r="DO57" s="256">
        <f t="shared" si="57"/>
        <v>0</v>
      </c>
      <c r="DP57" s="256">
        <f t="shared" si="57"/>
        <v>0</v>
      </c>
      <c r="DQ57" s="256">
        <f t="shared" si="57"/>
        <v>-414160548.26198196</v>
      </c>
      <c r="DR57" s="256">
        <f t="shared" si="57"/>
        <v>6292294.7435479974</v>
      </c>
      <c r="DS57" s="256">
        <f t="shared" si="57"/>
        <v>255578423.97495994</v>
      </c>
      <c r="DT57" s="256">
        <f t="shared" si="57"/>
        <v>2321617.1499999934</v>
      </c>
      <c r="DU57" s="256">
        <f t="shared" si="57"/>
        <v>49308337.038463987</v>
      </c>
      <c r="DV57" s="256">
        <f t="shared" si="57"/>
        <v>141615369.21084401</v>
      </c>
      <c r="DW57" s="256">
        <f t="shared" si="57"/>
        <v>0</v>
      </c>
      <c r="DX57" s="256">
        <f t="shared" si="57"/>
        <v>0</v>
      </c>
      <c r="DY57" s="256">
        <f t="shared" si="57"/>
        <v>142280</v>
      </c>
      <c r="DZ57" s="256">
        <f t="shared" si="57"/>
        <v>0</v>
      </c>
      <c r="EA57" s="256">
        <f t="shared" si="57"/>
        <v>-11947081.314286396</v>
      </c>
      <c r="EB57" s="256">
        <f t="shared" si="57"/>
        <v>113868.55999999995</v>
      </c>
      <c r="EC57" s="256">
        <f t="shared" si="57"/>
        <v>0</v>
      </c>
      <c r="ED57" s="256">
        <f t="shared" si="57"/>
        <v>1742015.2007266018</v>
      </c>
      <c r="EE57" s="256">
        <f t="shared" si="57"/>
        <v>67366068.263853878</v>
      </c>
      <c r="EF57" s="256">
        <f t="shared" si="57"/>
        <v>282677.60214755713</v>
      </c>
      <c r="EG57" s="256">
        <f t="shared" si="57"/>
        <v>-38618085.089419432</v>
      </c>
      <c r="EH57" s="256">
        <f t="shared" si="57"/>
        <v>-7972251.3400000408</v>
      </c>
      <c r="EI57" s="255">
        <f t="shared" si="57"/>
        <v>77789719.949097559</v>
      </c>
      <c r="EJ57" s="255">
        <f t="shared" si="57"/>
        <v>5439306340.1722698</v>
      </c>
      <c r="EK57" s="256">
        <f t="shared" si="57"/>
        <v>0</v>
      </c>
      <c r="EL57" s="256">
        <f t="shared" si="57"/>
        <v>0</v>
      </c>
      <c r="EM57" s="256">
        <f t="shared" si="57"/>
        <v>0</v>
      </c>
      <c r="EN57" s="256">
        <f t="shared" si="57"/>
        <v>10098693.721887633</v>
      </c>
      <c r="EO57" s="256">
        <f t="shared" si="57"/>
        <v>0</v>
      </c>
      <c r="EP57" s="256">
        <f t="shared" si="57"/>
        <v>0</v>
      </c>
      <c r="EQ57" s="256">
        <f t="shared" si="57"/>
        <v>0</v>
      </c>
      <c r="ER57" s="256">
        <f t="shared" si="57"/>
        <v>0</v>
      </c>
      <c r="ES57" s="256">
        <f t="shared" si="57"/>
        <v>0</v>
      </c>
      <c r="ET57" s="256">
        <f t="shared" si="57"/>
        <v>0</v>
      </c>
      <c r="EU57" s="256">
        <f t="shared" si="57"/>
        <v>0</v>
      </c>
      <c r="EV57" s="256">
        <f t="shared" si="57"/>
        <v>0</v>
      </c>
      <c r="EW57" s="256">
        <f t="shared" si="57"/>
        <v>0</v>
      </c>
      <c r="EX57" s="256">
        <f t="shared" si="57"/>
        <v>0</v>
      </c>
      <c r="EY57" s="256">
        <f t="shared" si="57"/>
        <v>0</v>
      </c>
      <c r="EZ57" s="256">
        <f t="shared" si="57"/>
        <v>0</v>
      </c>
      <c r="FA57" s="256">
        <f t="shared" si="57"/>
        <v>0</v>
      </c>
      <c r="FB57" s="256">
        <f t="shared" si="57"/>
        <v>0</v>
      </c>
      <c r="FC57" s="256">
        <f t="shared" si="57"/>
        <v>0</v>
      </c>
      <c r="FD57" s="256">
        <f t="shared" si="57"/>
        <v>0</v>
      </c>
      <c r="FE57" s="256">
        <f>SUM(FE52:FE56)</f>
        <v>0</v>
      </c>
      <c r="FF57" s="256">
        <f t="shared" si="57"/>
        <v>0</v>
      </c>
      <c r="FG57" s="256">
        <f t="shared" si="57"/>
        <v>1743384.3323934791</v>
      </c>
      <c r="FH57" s="256">
        <f t="shared" si="57"/>
        <v>-27732116.066587999</v>
      </c>
      <c r="FI57" s="256">
        <f t="shared" si="57"/>
        <v>-242607.00961800106</v>
      </c>
      <c r="FJ57" s="256">
        <f t="shared" si="57"/>
        <v>0</v>
      </c>
      <c r="FK57" s="256">
        <f t="shared" si="57"/>
        <v>0</v>
      </c>
      <c r="FL57" s="256">
        <f t="shared" si="57"/>
        <v>0</v>
      </c>
      <c r="FM57" s="256">
        <f t="shared" si="57"/>
        <v>-195386564.26574242</v>
      </c>
      <c r="FN57" s="256">
        <f t="shared" si="57"/>
        <v>6185965.0190380029</v>
      </c>
      <c r="FO57" s="256">
        <f t="shared" si="57"/>
        <v>138507630.86265004</v>
      </c>
      <c r="FP57" s="256">
        <f t="shared" si="57"/>
        <v>3146661.0799999926</v>
      </c>
      <c r="FQ57" s="256">
        <f t="shared" ref="FQ57:IB57" si="58">SUM(FQ51:FQ56)</f>
        <v>22119059.948210012</v>
      </c>
      <c r="FR57" s="256">
        <f t="shared" si="58"/>
        <v>41711014.048163868</v>
      </c>
      <c r="FS57" s="256">
        <f t="shared" si="58"/>
        <v>0</v>
      </c>
      <c r="FT57" s="256">
        <f t="shared" si="58"/>
        <v>0</v>
      </c>
      <c r="FU57" s="256">
        <f t="shared" si="58"/>
        <v>79070.325399999972</v>
      </c>
      <c r="FV57" s="256">
        <f t="shared" si="58"/>
        <v>0</v>
      </c>
      <c r="FW57" s="256">
        <f t="shared" si="58"/>
        <v>-6069072.8816930102</v>
      </c>
      <c r="FX57" s="256">
        <f t="shared" si="58"/>
        <v>50175.311134722244</v>
      </c>
      <c r="FY57" s="256">
        <f t="shared" si="58"/>
        <v>0</v>
      </c>
      <c r="FZ57" s="256">
        <f t="shared" si="58"/>
        <v>-771787.50036631664</v>
      </c>
      <c r="GA57" s="256">
        <f t="shared" si="58"/>
        <v>10249834.922462177</v>
      </c>
      <c r="GB57" s="256">
        <f t="shared" si="58"/>
        <v>301224.96470004378</v>
      </c>
      <c r="GC57" s="256">
        <f t="shared" si="58"/>
        <v>0</v>
      </c>
      <c r="GD57" s="256">
        <f t="shared" si="58"/>
        <v>-2880746.5800000094</v>
      </c>
      <c r="GE57" s="255">
        <f t="shared" si="58"/>
        <v>1109820.2320321538</v>
      </c>
      <c r="GF57" s="255">
        <f t="shared" si="58"/>
        <v>5440416160.4043016</v>
      </c>
      <c r="GG57" s="256">
        <f t="shared" si="58"/>
        <v>0</v>
      </c>
      <c r="GH57" s="256">
        <f t="shared" si="58"/>
        <v>0</v>
      </c>
      <c r="GI57" s="256">
        <f t="shared" si="58"/>
        <v>0</v>
      </c>
      <c r="GJ57" s="256">
        <f t="shared" si="58"/>
        <v>21213022.136484977</v>
      </c>
      <c r="GK57" s="256">
        <f t="shared" si="58"/>
        <v>0</v>
      </c>
      <c r="GL57" s="256">
        <f t="shared" si="58"/>
        <v>0</v>
      </c>
      <c r="GM57" s="256">
        <f t="shared" si="58"/>
        <v>0</v>
      </c>
      <c r="GN57" s="256">
        <f t="shared" si="58"/>
        <v>0</v>
      </c>
      <c r="GO57" s="256">
        <f t="shared" si="58"/>
        <v>0</v>
      </c>
      <c r="GP57" s="256">
        <f t="shared" si="58"/>
        <v>0</v>
      </c>
      <c r="GQ57" s="256">
        <f t="shared" si="58"/>
        <v>0</v>
      </c>
      <c r="GR57" s="256">
        <f t="shared" si="58"/>
        <v>0</v>
      </c>
      <c r="GS57" s="256">
        <f t="shared" si="58"/>
        <v>0</v>
      </c>
      <c r="GT57" s="256">
        <f t="shared" si="58"/>
        <v>0</v>
      </c>
      <c r="GU57" s="256">
        <f t="shared" si="58"/>
        <v>0</v>
      </c>
      <c r="GV57" s="256">
        <f t="shared" si="58"/>
        <v>0</v>
      </c>
      <c r="GW57" s="256">
        <f t="shared" si="58"/>
        <v>0</v>
      </c>
      <c r="GX57" s="256">
        <f t="shared" si="58"/>
        <v>0</v>
      </c>
      <c r="GY57" s="256">
        <f t="shared" si="58"/>
        <v>0</v>
      </c>
      <c r="GZ57" s="256">
        <f t="shared" si="58"/>
        <v>0</v>
      </c>
      <c r="HA57" s="256">
        <f t="shared" si="58"/>
        <v>0</v>
      </c>
      <c r="HB57" s="256">
        <f t="shared" si="58"/>
        <v>0</v>
      </c>
      <c r="HC57" s="256">
        <f t="shared" si="58"/>
        <v>-21401979.720287658</v>
      </c>
      <c r="HD57" s="256">
        <f t="shared" si="58"/>
        <v>-90937871.934799999</v>
      </c>
      <c r="HE57" s="256">
        <f t="shared" si="58"/>
        <v>-5294316.163872092</v>
      </c>
      <c r="HF57" s="256">
        <f t="shared" si="58"/>
        <v>0</v>
      </c>
      <c r="HG57" s="256">
        <f t="shared" si="58"/>
        <v>0</v>
      </c>
      <c r="HH57" s="256">
        <f t="shared" si="58"/>
        <v>0</v>
      </c>
      <c r="HI57" s="256">
        <f t="shared" si="58"/>
        <v>-369995483.59326911</v>
      </c>
      <c r="HJ57" s="256">
        <f t="shared" si="58"/>
        <v>15530997.728948005</v>
      </c>
      <c r="HK57" s="256">
        <f t="shared" si="58"/>
        <v>473051892.88330787</v>
      </c>
      <c r="HL57" s="256">
        <f t="shared" si="58"/>
        <v>6798414.2800000142</v>
      </c>
      <c r="HM57" s="256">
        <f t="shared" si="58"/>
        <v>104975728.96053998</v>
      </c>
      <c r="HN57" s="256">
        <f t="shared" si="58"/>
        <v>106454517.92117615</v>
      </c>
      <c r="HO57" s="256">
        <f t="shared" si="58"/>
        <v>0</v>
      </c>
      <c r="HP57" s="256">
        <f t="shared" si="58"/>
        <v>0</v>
      </c>
      <c r="HQ57" s="256">
        <f t="shared" si="58"/>
        <v>158140.65079999901</v>
      </c>
      <c r="HR57" s="256">
        <f t="shared" si="58"/>
        <v>0</v>
      </c>
      <c r="HS57" s="256">
        <f t="shared" si="58"/>
        <v>-14555862.582186887</v>
      </c>
      <c r="HT57" s="256">
        <f t="shared" si="58"/>
        <v>40492.529765277883</v>
      </c>
      <c r="HU57" s="256">
        <f t="shared" si="58"/>
        <v>0</v>
      </c>
      <c r="HV57" s="256">
        <f t="shared" si="58"/>
        <v>-1543575.0007326342</v>
      </c>
      <c r="HW57" s="256">
        <f t="shared" si="58"/>
        <v>13609192.283033088</v>
      </c>
      <c r="HX57" s="256">
        <f t="shared" si="58"/>
        <v>306283.30384198629</v>
      </c>
      <c r="HY57" s="256">
        <f t="shared" si="58"/>
        <v>0</v>
      </c>
      <c r="HZ57" s="256">
        <f t="shared" si="58"/>
        <v>-5761493.1600000188</v>
      </c>
      <c r="IA57" s="255">
        <f t="shared" si="58"/>
        <v>232648100.52274907</v>
      </c>
      <c r="IB57" s="255">
        <f t="shared" si="58"/>
        <v>5673064260.9270506</v>
      </c>
      <c r="IC57" s="256">
        <f t="shared" ref="IC57:JV57" si="59">SUM(IC51:IC56)</f>
        <v>0</v>
      </c>
      <c r="ID57" s="256">
        <f t="shared" si="59"/>
        <v>0</v>
      </c>
      <c r="IE57" s="256">
        <f t="shared" si="59"/>
        <v>0</v>
      </c>
      <c r="IF57" s="256">
        <f t="shared" si="59"/>
        <v>0</v>
      </c>
      <c r="IG57" s="256">
        <f t="shared" si="59"/>
        <v>0</v>
      </c>
      <c r="IH57" s="256">
        <f t="shared" si="59"/>
        <v>0</v>
      </c>
      <c r="II57" s="256">
        <f t="shared" si="59"/>
        <v>0</v>
      </c>
      <c r="IJ57" s="256">
        <f t="shared" si="59"/>
        <v>0</v>
      </c>
      <c r="IK57" s="256">
        <f t="shared" si="59"/>
        <v>0</v>
      </c>
      <c r="IL57" s="256">
        <f t="shared" si="59"/>
        <v>0</v>
      </c>
      <c r="IM57" s="256">
        <f t="shared" si="59"/>
        <v>0</v>
      </c>
      <c r="IN57" s="256">
        <f t="shared" si="59"/>
        <v>0</v>
      </c>
      <c r="IO57" s="256">
        <f t="shared" si="59"/>
        <v>0</v>
      </c>
      <c r="IP57" s="256">
        <f t="shared" si="59"/>
        <v>0</v>
      </c>
      <c r="IQ57" s="256">
        <f t="shared" si="59"/>
        <v>0</v>
      </c>
      <c r="IR57" s="256">
        <f t="shared" si="59"/>
        <v>0</v>
      </c>
      <c r="IS57" s="256">
        <f t="shared" si="59"/>
        <v>0</v>
      </c>
      <c r="IT57" s="256">
        <f t="shared" si="59"/>
        <v>0</v>
      </c>
      <c r="IU57" s="256">
        <f t="shared" si="59"/>
        <v>0</v>
      </c>
      <c r="IV57" s="256">
        <f t="shared" si="59"/>
        <v>0</v>
      </c>
      <c r="IW57" s="256">
        <f t="shared" si="59"/>
        <v>0</v>
      </c>
      <c r="IX57" s="256">
        <f t="shared" si="59"/>
        <v>0</v>
      </c>
      <c r="IY57" s="256">
        <f t="shared" si="59"/>
        <v>0</v>
      </c>
      <c r="IZ57" s="256">
        <f t="shared" si="59"/>
        <v>0</v>
      </c>
      <c r="JA57" s="256">
        <f t="shared" si="59"/>
        <v>0</v>
      </c>
      <c r="JB57" s="256">
        <f t="shared" si="59"/>
        <v>0</v>
      </c>
      <c r="JC57" s="256">
        <f t="shared" si="59"/>
        <v>0</v>
      </c>
      <c r="JD57" s="256">
        <f t="shared" si="59"/>
        <v>0</v>
      </c>
      <c r="JE57" s="256">
        <f t="shared" si="59"/>
        <v>0</v>
      </c>
      <c r="JF57" s="256">
        <f t="shared" si="59"/>
        <v>0</v>
      </c>
      <c r="JG57" s="256">
        <f t="shared" si="59"/>
        <v>0</v>
      </c>
      <c r="JH57" s="256">
        <f t="shared" si="59"/>
        <v>0</v>
      </c>
      <c r="JI57" s="256">
        <f t="shared" si="59"/>
        <v>0</v>
      </c>
      <c r="JJ57" s="256">
        <f t="shared" si="59"/>
        <v>0</v>
      </c>
      <c r="JK57" s="256">
        <f t="shared" si="59"/>
        <v>0</v>
      </c>
      <c r="JL57" s="256">
        <f t="shared" si="59"/>
        <v>0</v>
      </c>
      <c r="JM57" s="256">
        <f t="shared" si="59"/>
        <v>0</v>
      </c>
      <c r="JN57" s="256">
        <f t="shared" si="59"/>
        <v>0</v>
      </c>
      <c r="JO57" s="256">
        <f t="shared" si="59"/>
        <v>0</v>
      </c>
      <c r="JP57" s="256">
        <f t="shared" si="59"/>
        <v>0</v>
      </c>
      <c r="JQ57" s="256">
        <f t="shared" si="59"/>
        <v>0</v>
      </c>
      <c r="JR57" s="256">
        <f t="shared" si="59"/>
        <v>0</v>
      </c>
      <c r="JS57" s="256">
        <f t="shared" si="59"/>
        <v>0</v>
      </c>
      <c r="JT57" s="256">
        <f t="shared" si="59"/>
        <v>0</v>
      </c>
      <c r="JU57" s="256">
        <f t="shared" si="59"/>
        <v>0</v>
      </c>
      <c r="JV57" s="256">
        <f t="shared" si="59"/>
        <v>0</v>
      </c>
      <c r="JW57" s="255">
        <f>SUM(JW51:JW56)</f>
        <v>0</v>
      </c>
      <c r="JX57" s="255">
        <f>SUM(JX51:JX56)</f>
        <v>0</v>
      </c>
    </row>
    <row r="58" spans="1:284" customFormat="1" ht="15" thickTop="1" x14ac:dyDescent="0.35">
      <c r="A58" s="244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7"/>
      <c r="BR58" s="177"/>
      <c r="BS58" s="177"/>
      <c r="BT58" s="177"/>
      <c r="BU58" s="177"/>
      <c r="BV58" s="177"/>
      <c r="BW58" s="177"/>
      <c r="BX58" s="177"/>
      <c r="BY58" s="177"/>
      <c r="BZ58" s="177"/>
      <c r="CA58" s="177"/>
      <c r="CB58" s="177"/>
      <c r="CC58" s="177"/>
      <c r="CD58" s="177"/>
      <c r="CE58" s="177"/>
      <c r="CF58" s="177"/>
      <c r="CG58" s="177"/>
      <c r="CH58" s="177"/>
      <c r="CI58" s="177"/>
      <c r="CJ58" s="177"/>
      <c r="CK58" s="177"/>
      <c r="CL58" s="177"/>
      <c r="CM58" s="177"/>
      <c r="CN58" s="177"/>
      <c r="CO58" s="177"/>
      <c r="CP58" s="177"/>
      <c r="CQ58" s="177"/>
      <c r="CR58" s="177"/>
      <c r="CS58" s="177"/>
      <c r="CT58" s="177"/>
      <c r="CU58" s="177"/>
      <c r="CV58" s="177"/>
      <c r="CW58" s="177"/>
      <c r="CX58" s="177"/>
      <c r="CY58" s="177"/>
      <c r="CZ58" s="177"/>
      <c r="DA58" s="177"/>
      <c r="DB58" s="177"/>
      <c r="DC58" s="177"/>
      <c r="DD58" s="177"/>
      <c r="DE58" s="177"/>
      <c r="DF58" s="177"/>
      <c r="DG58" s="177"/>
      <c r="DH58" s="177"/>
      <c r="DI58" s="177"/>
      <c r="DJ58" s="177"/>
      <c r="DK58" s="177"/>
      <c r="DL58" s="177"/>
      <c r="DM58" s="177"/>
      <c r="DN58" s="177"/>
      <c r="DO58" s="177"/>
      <c r="DP58" s="177"/>
      <c r="DQ58" s="177"/>
      <c r="DR58" s="177"/>
      <c r="DS58" s="177"/>
      <c r="DT58" s="177"/>
      <c r="DU58" s="177"/>
      <c r="DV58" s="177"/>
      <c r="DW58" s="177"/>
      <c r="DX58" s="177"/>
      <c r="DY58" s="177"/>
      <c r="DZ58" s="177"/>
      <c r="EA58" s="177"/>
      <c r="EB58" s="177"/>
      <c r="EC58" s="177"/>
      <c r="ED58" s="177"/>
      <c r="EE58" s="177"/>
      <c r="EF58" s="177"/>
      <c r="EG58" s="177"/>
      <c r="EH58" s="177"/>
      <c r="EI58" s="177"/>
      <c r="EJ58" s="177"/>
      <c r="EK58" s="177"/>
      <c r="EL58" s="177"/>
      <c r="EM58" s="177"/>
      <c r="EN58" s="177"/>
      <c r="EO58" s="177"/>
      <c r="EP58" s="177"/>
      <c r="EQ58" s="177"/>
      <c r="ER58" s="177"/>
      <c r="ES58" s="177"/>
      <c r="ET58" s="177"/>
      <c r="EU58" s="177"/>
      <c r="EV58" s="177"/>
      <c r="EW58" s="177"/>
      <c r="EX58" s="177"/>
      <c r="EY58" s="177"/>
      <c r="EZ58" s="177"/>
      <c r="FA58" s="177"/>
      <c r="FB58" s="177"/>
      <c r="FC58" s="177"/>
      <c r="FD58" s="177"/>
      <c r="FE58" s="177"/>
      <c r="FF58" s="177"/>
      <c r="FG58" s="177"/>
      <c r="FH58" s="177"/>
      <c r="FI58" s="177"/>
      <c r="FJ58" s="177"/>
      <c r="FK58" s="177"/>
      <c r="FL58" s="177"/>
      <c r="FM58" s="177"/>
      <c r="FN58" s="177"/>
      <c r="FO58" s="177"/>
      <c r="FP58" s="177"/>
      <c r="FQ58" s="177"/>
      <c r="FR58" s="177"/>
      <c r="FS58" s="177"/>
      <c r="FT58" s="177"/>
      <c r="FU58" s="177"/>
      <c r="FV58" s="177"/>
      <c r="FW58" s="177"/>
      <c r="FX58" s="177"/>
      <c r="FY58" s="177"/>
      <c r="FZ58" s="177"/>
      <c r="GA58" s="177"/>
      <c r="GB58" s="177"/>
      <c r="GC58" s="177"/>
      <c r="GD58" s="177"/>
      <c r="GE58" s="177"/>
      <c r="GF58" s="177"/>
      <c r="GG58" s="177"/>
      <c r="GH58" s="177"/>
      <c r="GI58" s="177"/>
      <c r="GJ58" s="177"/>
      <c r="GK58" s="177"/>
      <c r="GL58" s="177"/>
      <c r="GM58" s="177"/>
      <c r="GN58" s="177"/>
      <c r="GO58" s="177"/>
      <c r="GP58" s="177"/>
      <c r="GQ58" s="177"/>
      <c r="GR58" s="177"/>
      <c r="GS58" s="177"/>
      <c r="GT58" s="177"/>
      <c r="GU58" s="177"/>
      <c r="GV58" s="177"/>
      <c r="GW58" s="177"/>
      <c r="GX58" s="177"/>
      <c r="GY58" s="177"/>
      <c r="GZ58" s="177"/>
      <c r="HA58" s="177"/>
      <c r="HB58" s="177"/>
      <c r="HC58" s="177"/>
      <c r="HD58" s="177"/>
      <c r="HE58" s="177"/>
      <c r="HF58" s="177"/>
      <c r="HG58" s="177"/>
      <c r="HH58" s="177"/>
      <c r="HI58" s="177"/>
      <c r="HJ58" s="177"/>
      <c r="HK58" s="177"/>
      <c r="HL58" s="177"/>
      <c r="HM58" s="177"/>
      <c r="HN58" s="177"/>
      <c r="HO58" s="177"/>
      <c r="HP58" s="177"/>
      <c r="HQ58" s="177"/>
      <c r="HR58" s="177"/>
      <c r="HS58" s="177"/>
      <c r="HT58" s="177"/>
      <c r="HU58" s="177"/>
      <c r="HV58" s="177"/>
      <c r="HW58" s="177"/>
      <c r="HX58" s="177"/>
      <c r="HY58" s="177"/>
      <c r="HZ58" s="177"/>
      <c r="IA58" s="177"/>
      <c r="IB58" s="177"/>
      <c r="IC58" s="177"/>
      <c r="ID58" s="177"/>
      <c r="IE58" s="177"/>
      <c r="IF58" s="177"/>
      <c r="IG58" s="177"/>
      <c r="IH58" s="177"/>
      <c r="II58" s="177"/>
      <c r="IJ58" s="177"/>
      <c r="IK58" s="177"/>
      <c r="IL58" s="177"/>
      <c r="IM58" s="177"/>
      <c r="IN58" s="177"/>
      <c r="IO58" s="177"/>
      <c r="IP58" s="177"/>
      <c r="IQ58" s="177"/>
      <c r="IR58" s="177"/>
      <c r="IS58" s="177"/>
      <c r="IT58" s="177"/>
      <c r="IU58" s="177"/>
      <c r="IV58" s="177"/>
      <c r="IW58" s="177"/>
      <c r="IX58" s="177"/>
      <c r="IY58" s="177"/>
      <c r="IZ58" s="177"/>
      <c r="JA58" s="177"/>
      <c r="JB58" s="177"/>
      <c r="JC58" s="177"/>
      <c r="JD58" s="177"/>
      <c r="JE58" s="177"/>
      <c r="JF58" s="177"/>
      <c r="JG58" s="177"/>
      <c r="JH58" s="177"/>
      <c r="JI58" s="177"/>
      <c r="JJ58" s="177"/>
      <c r="JK58" s="177"/>
      <c r="JL58" s="177"/>
      <c r="JM58" s="177"/>
      <c r="JN58" s="177"/>
      <c r="JO58" s="177"/>
      <c r="JP58" s="177"/>
      <c r="JQ58" s="177"/>
      <c r="JR58" s="177"/>
      <c r="JS58" s="177"/>
      <c r="JT58" s="177"/>
      <c r="JU58" s="177"/>
      <c r="JV58" s="177"/>
      <c r="JW58" s="177"/>
      <c r="JX58" s="177"/>
    </row>
    <row r="59" spans="1:284" customFormat="1" ht="27" x14ac:dyDescent="0.35">
      <c r="A59" s="177"/>
      <c r="B59" s="266" t="s">
        <v>403</v>
      </c>
    </row>
    <row r="60" spans="1:284" customFormat="1" ht="14.5" x14ac:dyDescent="0.35">
      <c r="A60" s="257"/>
      <c r="B60" s="258"/>
    </row>
    <row r="61" spans="1:284" customFormat="1" ht="14.5" x14ac:dyDescent="0.35">
      <c r="A61" s="257"/>
      <c r="B61" s="258"/>
    </row>
    <row r="62" spans="1:284" s="261" customFormat="1" x14ac:dyDescent="0.3">
      <c r="A62" s="257"/>
      <c r="B62" s="259"/>
      <c r="C62" s="260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A62" s="260"/>
      <c r="AB62" s="260"/>
      <c r="AC62" s="260"/>
      <c r="AD62" s="260"/>
      <c r="AE62" s="260"/>
      <c r="AF62" s="260"/>
      <c r="AG62" s="260"/>
      <c r="AH62" s="260"/>
      <c r="AI62" s="260"/>
      <c r="AJ62" s="260"/>
      <c r="AK62" s="260"/>
      <c r="AL62" s="260"/>
      <c r="AM62" s="260"/>
      <c r="AN62" s="260"/>
      <c r="AO62" s="260"/>
      <c r="AP62" s="260"/>
      <c r="AQ62" s="260"/>
      <c r="AR62" s="260"/>
      <c r="AS62" s="260"/>
      <c r="AT62" s="260"/>
      <c r="AU62" s="260"/>
      <c r="AV62" s="260"/>
      <c r="AW62" s="260"/>
      <c r="AX62" s="260"/>
      <c r="AY62" s="260"/>
      <c r="AZ62" s="260"/>
      <c r="BA62" s="260"/>
      <c r="BB62" s="260"/>
      <c r="BC62" s="260"/>
      <c r="BD62" s="260"/>
      <c r="BE62" s="260"/>
      <c r="BF62" s="260"/>
      <c r="BG62" s="260"/>
      <c r="BH62" s="260"/>
      <c r="BI62" s="260"/>
      <c r="BJ62" s="260"/>
      <c r="BK62" s="260"/>
      <c r="BL62" s="260"/>
      <c r="BM62" s="260"/>
      <c r="BN62" s="260"/>
      <c r="BO62" s="260"/>
      <c r="BP62" s="260"/>
      <c r="BQ62" s="260"/>
      <c r="BR62" s="260"/>
      <c r="BS62" s="260"/>
      <c r="BT62" s="260"/>
      <c r="BU62" s="260"/>
      <c r="BV62" s="260"/>
      <c r="BW62" s="260"/>
      <c r="BX62" s="260"/>
      <c r="BY62" s="260"/>
      <c r="BZ62" s="260"/>
      <c r="CA62" s="260"/>
      <c r="CB62" s="260"/>
      <c r="CC62" s="260"/>
      <c r="CD62" s="260"/>
      <c r="CE62" s="260"/>
      <c r="CF62" s="260"/>
      <c r="CG62" s="260"/>
      <c r="CH62" s="260"/>
      <c r="CI62" s="260"/>
      <c r="CJ62" s="260"/>
      <c r="CK62" s="260"/>
      <c r="CL62" s="260"/>
      <c r="CM62" s="260"/>
      <c r="CN62" s="260"/>
      <c r="CO62" s="260"/>
      <c r="CP62" s="260"/>
      <c r="CQ62" s="260"/>
      <c r="CR62" s="260"/>
      <c r="CS62" s="260"/>
      <c r="CT62" s="260"/>
      <c r="CU62" s="260"/>
      <c r="CV62" s="260"/>
      <c r="CW62" s="260"/>
      <c r="CX62" s="260"/>
      <c r="CY62" s="260"/>
      <c r="CZ62" s="260"/>
      <c r="DA62" s="260"/>
      <c r="DB62" s="260"/>
      <c r="DC62" s="260"/>
      <c r="DD62" s="260"/>
      <c r="DE62" s="260"/>
      <c r="DF62" s="260"/>
      <c r="DG62" s="260"/>
      <c r="DH62" s="260"/>
      <c r="DI62" s="260"/>
      <c r="DJ62" s="260"/>
      <c r="DK62" s="260"/>
      <c r="DL62" s="260"/>
      <c r="DM62" s="260"/>
      <c r="DN62" s="260"/>
      <c r="DO62" s="260"/>
      <c r="DP62" s="260"/>
      <c r="DQ62" s="260"/>
      <c r="DR62" s="260"/>
      <c r="DS62" s="260"/>
      <c r="DT62" s="260"/>
      <c r="DU62" s="260"/>
      <c r="DV62" s="260"/>
      <c r="DW62" s="260"/>
      <c r="DX62" s="260"/>
      <c r="DY62" s="260"/>
      <c r="DZ62" s="260"/>
      <c r="EA62" s="260"/>
      <c r="EB62" s="260"/>
      <c r="EC62" s="260"/>
      <c r="ED62" s="260"/>
      <c r="EE62" s="260"/>
      <c r="EF62" s="260"/>
      <c r="EG62" s="260"/>
      <c r="EH62" s="260"/>
      <c r="EI62" s="260"/>
      <c r="EJ62" s="260"/>
      <c r="EK62" s="260"/>
      <c r="EL62" s="260"/>
      <c r="EM62" s="260"/>
      <c r="EN62" s="260"/>
      <c r="EO62" s="260"/>
      <c r="EP62" s="260"/>
      <c r="EQ62" s="260"/>
      <c r="ER62" s="260"/>
      <c r="ES62" s="260"/>
      <c r="ET62" s="260"/>
      <c r="EU62" s="260"/>
      <c r="EV62" s="260"/>
      <c r="EW62" s="260"/>
      <c r="EX62" s="260"/>
      <c r="EY62" s="260"/>
      <c r="EZ62" s="260"/>
      <c r="FA62" s="260"/>
      <c r="FB62" s="260"/>
      <c r="FC62" s="260"/>
      <c r="FD62" s="260"/>
      <c r="FE62" s="260"/>
      <c r="FF62" s="260"/>
      <c r="FG62" s="260"/>
      <c r="FH62" s="260"/>
      <c r="FI62" s="260"/>
      <c r="FJ62" s="260"/>
      <c r="FK62" s="260"/>
      <c r="FL62" s="260"/>
      <c r="FM62" s="260"/>
      <c r="FN62" s="260"/>
      <c r="FO62" s="260"/>
      <c r="FP62" s="260"/>
      <c r="FQ62" s="260"/>
      <c r="FR62" s="260"/>
      <c r="FS62" s="260"/>
      <c r="FT62" s="260"/>
      <c r="FU62" s="260"/>
      <c r="FV62" s="260"/>
      <c r="FW62" s="260"/>
      <c r="FX62" s="260"/>
      <c r="FY62" s="260"/>
      <c r="FZ62" s="260"/>
      <c r="GA62" s="260"/>
      <c r="GB62" s="260"/>
      <c r="GC62" s="260"/>
      <c r="GD62" s="260"/>
      <c r="GE62" s="260"/>
      <c r="GF62" s="260"/>
      <c r="GG62" s="260"/>
      <c r="GH62" s="260"/>
      <c r="GI62" s="260"/>
      <c r="GJ62" s="260"/>
      <c r="GK62" s="260"/>
      <c r="GL62" s="260"/>
      <c r="GM62" s="260"/>
      <c r="GN62" s="260"/>
      <c r="GO62" s="260"/>
      <c r="GP62" s="260"/>
      <c r="GQ62" s="260"/>
      <c r="GR62" s="260"/>
      <c r="GS62" s="260"/>
      <c r="GT62" s="260"/>
      <c r="GU62" s="260"/>
      <c r="GV62" s="260"/>
      <c r="GW62" s="260"/>
      <c r="GX62" s="260"/>
      <c r="GY62" s="260"/>
      <c r="GZ62" s="260"/>
      <c r="HA62" s="260"/>
      <c r="HB62" s="260"/>
      <c r="HC62" s="260"/>
      <c r="HD62" s="260"/>
      <c r="HE62" s="260"/>
      <c r="HF62" s="260"/>
      <c r="HG62" s="260"/>
      <c r="HH62" s="260"/>
      <c r="HI62" s="260"/>
      <c r="HJ62" s="260"/>
      <c r="HK62" s="260"/>
      <c r="HL62" s="260"/>
      <c r="HM62" s="260"/>
      <c r="HN62" s="260"/>
      <c r="HO62" s="260"/>
      <c r="HP62" s="260"/>
      <c r="HQ62" s="260"/>
      <c r="HR62" s="260"/>
      <c r="HS62" s="260"/>
      <c r="HT62" s="260"/>
      <c r="HU62" s="260"/>
      <c r="HV62" s="260"/>
      <c r="HW62" s="260"/>
      <c r="HX62" s="260"/>
      <c r="HY62" s="260"/>
      <c r="HZ62" s="260"/>
      <c r="IA62" s="260"/>
      <c r="IB62" s="260"/>
      <c r="IC62" s="260"/>
      <c r="ID62" s="260"/>
      <c r="IE62" s="260"/>
      <c r="IF62" s="260"/>
      <c r="IG62" s="260"/>
      <c r="IH62" s="260"/>
      <c r="II62" s="260"/>
      <c r="IJ62" s="260"/>
      <c r="IK62" s="260"/>
      <c r="IL62" s="260"/>
      <c r="IM62" s="260"/>
      <c r="IN62" s="260"/>
      <c r="IO62" s="260"/>
      <c r="IP62" s="260"/>
      <c r="IQ62" s="260"/>
      <c r="IR62" s="260"/>
      <c r="IS62" s="260"/>
      <c r="IT62" s="260"/>
      <c r="IU62" s="260"/>
      <c r="IV62" s="260"/>
      <c r="IW62" s="260"/>
      <c r="IX62" s="260"/>
      <c r="IY62" s="260"/>
      <c r="IZ62" s="260"/>
      <c r="JA62" s="260"/>
      <c r="JB62" s="260"/>
      <c r="JC62" s="260"/>
      <c r="JD62" s="260"/>
      <c r="JE62" s="260"/>
      <c r="JF62" s="260"/>
      <c r="JG62" s="260"/>
      <c r="JH62" s="260"/>
      <c r="JI62" s="260"/>
      <c r="JJ62" s="260"/>
      <c r="JK62" s="260"/>
      <c r="JL62" s="260"/>
      <c r="JM62" s="260"/>
      <c r="JN62" s="260"/>
      <c r="JO62" s="260"/>
      <c r="JP62" s="260"/>
      <c r="JQ62" s="260"/>
      <c r="JR62" s="260"/>
      <c r="JS62" s="260"/>
      <c r="JT62" s="260"/>
      <c r="JU62" s="260"/>
      <c r="JV62" s="260"/>
      <c r="JW62" s="260"/>
      <c r="JX62" s="260"/>
    </row>
    <row r="63" spans="1:284" s="261" customFormat="1" x14ac:dyDescent="0.3">
      <c r="A63" s="257"/>
      <c r="B63" s="259"/>
      <c r="C63" s="260"/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260"/>
      <c r="AF63" s="260"/>
      <c r="AG63" s="260"/>
      <c r="AH63" s="260"/>
      <c r="AI63" s="260"/>
      <c r="AJ63" s="260"/>
      <c r="AK63" s="260"/>
      <c r="AL63" s="260"/>
      <c r="AM63" s="260"/>
      <c r="AN63" s="260"/>
      <c r="AO63" s="260"/>
      <c r="AP63" s="260"/>
      <c r="AQ63" s="177"/>
      <c r="AR63" s="177"/>
      <c r="AS63" s="262"/>
      <c r="AT63" s="177"/>
      <c r="AU63" s="262"/>
      <c r="AV63" s="262"/>
      <c r="AW63" s="262"/>
      <c r="AX63" s="262"/>
      <c r="AY63" s="262"/>
      <c r="AZ63" s="262"/>
      <c r="BA63" s="262"/>
      <c r="BB63" s="262"/>
      <c r="BC63" s="262"/>
      <c r="BD63" s="262"/>
      <c r="BE63" s="262"/>
      <c r="BF63" s="262"/>
      <c r="BG63" s="262"/>
      <c r="BH63" s="262"/>
      <c r="BI63" s="263"/>
      <c r="BJ63" s="262"/>
      <c r="BK63" s="262"/>
      <c r="BL63" s="262"/>
      <c r="BM63" s="262"/>
      <c r="BN63" s="262"/>
      <c r="BO63" s="262"/>
      <c r="BP63" s="262"/>
      <c r="BQ63" s="262"/>
      <c r="BR63" s="262"/>
      <c r="BS63" s="262"/>
      <c r="BT63" s="262"/>
      <c r="BU63" s="262"/>
      <c r="BV63" s="262"/>
      <c r="BW63" s="262"/>
      <c r="BX63" s="262"/>
      <c r="BY63" s="262"/>
      <c r="BZ63" s="262"/>
      <c r="CA63" s="262"/>
      <c r="CB63" s="262"/>
      <c r="CC63" s="262"/>
      <c r="CD63" s="262"/>
      <c r="CE63" s="262"/>
      <c r="CF63" s="262"/>
      <c r="CG63" s="262"/>
      <c r="CH63" s="262"/>
      <c r="CI63" s="262"/>
      <c r="CJ63" s="262"/>
      <c r="CK63" s="262"/>
      <c r="CL63" s="262"/>
      <c r="CM63" s="262"/>
      <c r="CN63" s="262"/>
      <c r="CO63" s="262"/>
      <c r="CP63" s="262"/>
      <c r="CQ63" s="262"/>
      <c r="CR63" s="262"/>
      <c r="CS63" s="262"/>
      <c r="CT63" s="262"/>
      <c r="CU63" s="262"/>
      <c r="CV63" s="262"/>
      <c r="CW63" s="262"/>
      <c r="CX63" s="262"/>
      <c r="CY63" s="262"/>
      <c r="CZ63" s="262"/>
      <c r="DA63" s="262"/>
      <c r="DB63" s="262"/>
      <c r="DC63" s="262"/>
      <c r="DD63" s="262"/>
      <c r="DE63" s="262"/>
      <c r="DF63" s="262"/>
      <c r="DG63" s="262"/>
      <c r="DH63" s="262"/>
      <c r="DI63" s="262"/>
      <c r="DJ63" s="262"/>
      <c r="DK63" s="262"/>
      <c r="DL63" s="262"/>
      <c r="DM63" s="262"/>
      <c r="DN63" s="262"/>
      <c r="DO63" s="262"/>
      <c r="DP63" s="262"/>
      <c r="DQ63" s="262"/>
      <c r="DR63" s="262"/>
      <c r="DS63" s="262"/>
      <c r="DT63" s="262"/>
      <c r="DU63" s="262"/>
      <c r="DV63" s="262"/>
      <c r="DW63" s="262"/>
      <c r="DX63" s="262"/>
      <c r="DY63" s="262"/>
      <c r="DZ63" s="262"/>
      <c r="EA63" s="262"/>
      <c r="EB63" s="262"/>
      <c r="EC63" s="262"/>
      <c r="ED63" s="262"/>
      <c r="EE63" s="262"/>
      <c r="EF63" s="262"/>
      <c r="EG63" s="262"/>
      <c r="EH63" s="262"/>
      <c r="EI63" s="262"/>
      <c r="EJ63" s="262"/>
      <c r="EK63" s="262"/>
      <c r="EL63" s="262"/>
      <c r="EM63" s="262"/>
      <c r="EN63" s="262"/>
      <c r="EO63" s="262"/>
      <c r="EP63" s="262"/>
      <c r="EQ63" s="262"/>
      <c r="ER63" s="262"/>
      <c r="ES63" s="262"/>
      <c r="ET63" s="262"/>
      <c r="EU63" s="262"/>
      <c r="EV63" s="262"/>
      <c r="EW63" s="262"/>
      <c r="EX63" s="262"/>
      <c r="EY63" s="262"/>
      <c r="EZ63" s="262"/>
      <c r="FA63" s="262"/>
      <c r="FB63" s="262"/>
      <c r="FC63" s="262"/>
      <c r="FD63" s="262"/>
      <c r="FE63" s="262"/>
      <c r="FF63" s="262"/>
      <c r="FG63" s="262"/>
      <c r="FH63" s="262"/>
      <c r="FI63" s="262"/>
      <c r="FJ63" s="262"/>
      <c r="FK63" s="262"/>
      <c r="FL63" s="262"/>
      <c r="FM63" s="262"/>
      <c r="FN63" s="262"/>
      <c r="FO63" s="262"/>
      <c r="FP63" s="262"/>
      <c r="FQ63" s="262"/>
      <c r="FR63" s="262"/>
      <c r="FS63" s="262"/>
      <c r="FT63" s="262"/>
      <c r="FU63" s="262"/>
      <c r="FV63" s="262"/>
      <c r="FW63" s="262"/>
      <c r="FX63" s="262"/>
      <c r="FY63" s="262"/>
      <c r="FZ63" s="262"/>
      <c r="GA63" s="262"/>
      <c r="GB63" s="262"/>
      <c r="GC63" s="262"/>
      <c r="GD63" s="262"/>
      <c r="GE63" s="262"/>
      <c r="GF63" s="262"/>
      <c r="GG63" s="262"/>
      <c r="GH63" s="262"/>
      <c r="GI63" s="262"/>
      <c r="GJ63" s="262"/>
      <c r="GK63" s="262"/>
      <c r="GL63" s="262"/>
      <c r="GM63" s="262"/>
      <c r="GN63" s="262"/>
      <c r="GO63" s="262"/>
      <c r="GP63" s="262"/>
      <c r="GQ63" s="262"/>
      <c r="GR63" s="262"/>
      <c r="GS63" s="262"/>
      <c r="GT63" s="262"/>
      <c r="GU63" s="262"/>
      <c r="GV63" s="262"/>
      <c r="GW63" s="262"/>
      <c r="GX63" s="262"/>
      <c r="GY63" s="262"/>
      <c r="GZ63" s="262"/>
      <c r="HA63" s="262"/>
      <c r="HB63" s="262"/>
      <c r="HC63" s="262"/>
      <c r="HD63" s="262"/>
      <c r="HE63" s="262"/>
      <c r="HF63" s="262"/>
      <c r="HG63" s="262"/>
      <c r="HH63" s="262"/>
      <c r="HI63" s="262"/>
      <c r="HJ63" s="262"/>
      <c r="HK63" s="262"/>
      <c r="HL63" s="262"/>
      <c r="HM63" s="262"/>
      <c r="HN63" s="262"/>
      <c r="HO63" s="262"/>
      <c r="HP63" s="262"/>
      <c r="HQ63" s="262"/>
      <c r="HR63" s="262"/>
      <c r="HS63" s="262"/>
      <c r="HT63" s="262"/>
      <c r="HU63" s="262"/>
      <c r="HV63" s="262"/>
      <c r="HW63" s="262"/>
      <c r="HX63" s="262"/>
      <c r="HY63" s="262"/>
      <c r="HZ63" s="262"/>
      <c r="IA63" s="262"/>
      <c r="IB63" s="262"/>
      <c r="IC63" s="262"/>
      <c r="ID63" s="262"/>
      <c r="IE63" s="262"/>
      <c r="IF63" s="262"/>
      <c r="IG63" s="262"/>
      <c r="IH63" s="262"/>
      <c r="II63" s="262"/>
      <c r="IJ63" s="262"/>
      <c r="IK63" s="262"/>
      <c r="IL63" s="262"/>
      <c r="IM63" s="262"/>
      <c r="IN63" s="262"/>
      <c r="IO63" s="262"/>
      <c r="IP63" s="262"/>
      <c r="IQ63" s="262"/>
      <c r="IR63" s="262"/>
      <c r="IS63" s="262"/>
      <c r="IT63" s="262"/>
      <c r="IU63" s="262"/>
      <c r="IV63" s="262"/>
      <c r="IW63" s="262"/>
      <c r="IX63" s="262"/>
      <c r="IY63" s="262"/>
      <c r="IZ63" s="262"/>
      <c r="JA63" s="262"/>
      <c r="JB63" s="262"/>
      <c r="JC63" s="262"/>
      <c r="JD63" s="262"/>
      <c r="JE63" s="262"/>
      <c r="JF63" s="262"/>
      <c r="JG63" s="262"/>
      <c r="JH63" s="262"/>
      <c r="JI63" s="262"/>
      <c r="JJ63" s="262"/>
      <c r="JK63" s="262"/>
      <c r="JL63" s="262"/>
      <c r="JM63" s="262"/>
      <c r="JN63" s="262"/>
      <c r="JO63" s="262"/>
      <c r="JP63" s="262"/>
      <c r="JQ63" s="262"/>
      <c r="JR63" s="262"/>
      <c r="JS63" s="262"/>
      <c r="JT63" s="262"/>
      <c r="JU63" s="262"/>
      <c r="JV63" s="262"/>
      <c r="JW63" s="262"/>
      <c r="JX63" s="262"/>
    </row>
    <row r="64" spans="1:284" customFormat="1" ht="14.5" x14ac:dyDescent="0.35"/>
    <row r="65" customFormat="1" ht="14.5" x14ac:dyDescent="0.35"/>
    <row r="66" customFormat="1" ht="14.5" x14ac:dyDescent="0.35"/>
    <row r="67" customFormat="1" ht="14.5" x14ac:dyDescent="0.35"/>
    <row r="68" customFormat="1" ht="14.5" x14ac:dyDescent="0.35"/>
    <row r="69" customFormat="1" ht="14.5" x14ac:dyDescent="0.35"/>
    <row r="70" customFormat="1" ht="14.5" x14ac:dyDescent="0.35"/>
    <row r="71" customFormat="1" ht="14.5" x14ac:dyDescent="0.35"/>
    <row r="72" customFormat="1" ht="14.5" x14ac:dyDescent="0.35"/>
    <row r="73" customFormat="1" ht="14.5" x14ac:dyDescent="0.35"/>
    <row r="74" customFormat="1" ht="14.5" x14ac:dyDescent="0.35"/>
    <row r="75" customFormat="1" ht="14.5" x14ac:dyDescent="0.35"/>
    <row r="76" customFormat="1" ht="14.5" x14ac:dyDescent="0.35"/>
    <row r="77" customFormat="1" ht="14.5" x14ac:dyDescent="0.35"/>
    <row r="78" customFormat="1" ht="14.5" x14ac:dyDescent="0.35"/>
    <row r="79" customFormat="1" ht="14.5" x14ac:dyDescent="0.35"/>
    <row r="80" customFormat="1" ht="14.5" x14ac:dyDescent="0.35"/>
    <row r="81" customFormat="1" ht="14.5" x14ac:dyDescent="0.35"/>
  </sheetData>
  <conditionalFormatting sqref="AQ9:BL9 BN9:BV9 CA9:CL9 D9:AJ9">
    <cfRule type="containsErrors" dxfId="145" priority="170">
      <formula>ISERROR(D9)</formula>
    </cfRule>
  </conditionalFormatting>
  <conditionalFormatting sqref="D1:AD1">
    <cfRule type="cellIs" dxfId="144" priority="169" operator="notEqual">
      <formula>0</formula>
    </cfRule>
  </conditionalFormatting>
  <conditionalFormatting sqref="AK9:AO9">
    <cfRule type="containsErrors" dxfId="143" priority="155">
      <formula>ISERROR(AK9)</formula>
    </cfRule>
  </conditionalFormatting>
  <conditionalFormatting sqref="C9">
    <cfRule type="containsErrors" dxfId="142" priority="154">
      <formula>ISERROR(C9)</formula>
    </cfRule>
  </conditionalFormatting>
  <conditionalFormatting sqref="CO9:DH9 DJ9:DR9 DW9:EH9">
    <cfRule type="containsErrors" dxfId="141" priority="153">
      <formula>ISERROR(CO9)</formula>
    </cfRule>
  </conditionalFormatting>
  <conditionalFormatting sqref="AE1:AJ1 AQ1:AU1 CA1:CF1 CH1 CS1:DH1 DJ1 DL1:DN1 DW1:EB1 EO1:FD1 FF1 FH1:FJ1 FS1:FX1 FZ1 GK1:GZ1 HB1 HE1:HF1 HO1:HT1 HV1 IA1:IE1 IX1 IZ1:JB1 JK1:JP1 JR1 AW1:BC1 IG1:IV1 BN1:BR1 ED1:EM1 AN1:AO1 CJ1:CK1 GB1:GI1 HX1:HY1 JT1:JX1 CN1:CQ1 BE1:BL1">
    <cfRule type="cellIs" dxfId="140" priority="152" operator="notEqual">
      <formula>0</formula>
    </cfRule>
  </conditionalFormatting>
  <conditionalFormatting sqref="CE1">
    <cfRule type="cellIs" dxfId="139" priority="151" operator="notEqual">
      <formula>0</formula>
    </cfRule>
  </conditionalFormatting>
  <conditionalFormatting sqref="EA1">
    <cfRule type="cellIs" dxfId="138" priority="150" operator="notEqual">
      <formula>0</formula>
    </cfRule>
  </conditionalFormatting>
  <conditionalFormatting sqref="FW1">
    <cfRule type="cellIs" dxfId="137" priority="149" operator="notEqual">
      <formula>0</formula>
    </cfRule>
  </conditionalFormatting>
  <conditionalFormatting sqref="HS1">
    <cfRule type="cellIs" dxfId="136" priority="148" operator="notEqual">
      <formula>0</formula>
    </cfRule>
  </conditionalFormatting>
  <conditionalFormatting sqref="JO1">
    <cfRule type="cellIs" dxfId="135" priority="147" operator="notEqual">
      <formula>0</formula>
    </cfRule>
  </conditionalFormatting>
  <conditionalFormatting sqref="BT1">
    <cfRule type="cellIs" dxfId="134" priority="146" operator="notEqual">
      <formula>0</formula>
    </cfRule>
  </conditionalFormatting>
  <conditionalFormatting sqref="DK1">
    <cfRule type="cellIs" dxfId="133" priority="145" operator="notEqual">
      <formula>0</formula>
    </cfRule>
  </conditionalFormatting>
  <conditionalFormatting sqref="DP1">
    <cfRule type="cellIs" dxfId="132" priority="144" operator="notEqual">
      <formula>0</formula>
    </cfRule>
  </conditionalFormatting>
  <conditionalFormatting sqref="BS1">
    <cfRule type="cellIs" dxfId="131" priority="136" operator="notEqual">
      <formula>0</formula>
    </cfRule>
  </conditionalFormatting>
  <conditionalFormatting sqref="FG1">
    <cfRule type="cellIs" dxfId="130" priority="143" operator="notEqual">
      <formula>0</formula>
    </cfRule>
  </conditionalFormatting>
  <conditionalFormatting sqref="FL1">
    <cfRule type="cellIs" dxfId="129" priority="142" operator="notEqual">
      <formula>0</formula>
    </cfRule>
  </conditionalFormatting>
  <conditionalFormatting sqref="FY1">
    <cfRule type="cellIs" dxfId="128" priority="141" operator="notEqual">
      <formula>0</formula>
    </cfRule>
  </conditionalFormatting>
  <conditionalFormatting sqref="HC1">
    <cfRule type="cellIs" dxfId="127" priority="140" operator="notEqual">
      <formula>0</formula>
    </cfRule>
  </conditionalFormatting>
  <conditionalFormatting sqref="HH1">
    <cfRule type="cellIs" dxfId="126" priority="139" operator="notEqual">
      <formula>0</formula>
    </cfRule>
  </conditionalFormatting>
  <conditionalFormatting sqref="HG1">
    <cfRule type="cellIs" dxfId="125" priority="138" operator="notEqual">
      <formula>0</formula>
    </cfRule>
  </conditionalFormatting>
  <conditionalFormatting sqref="JD1">
    <cfRule type="cellIs" dxfId="124" priority="137" operator="notEqual">
      <formula>0</formula>
    </cfRule>
  </conditionalFormatting>
  <conditionalFormatting sqref="DO1">
    <cfRule type="cellIs" dxfId="123" priority="135" operator="notEqual">
      <formula>0</formula>
    </cfRule>
  </conditionalFormatting>
  <conditionalFormatting sqref="FK1">
    <cfRule type="cellIs" dxfId="122" priority="134" operator="notEqual">
      <formula>0</formula>
    </cfRule>
  </conditionalFormatting>
  <conditionalFormatting sqref="AP9">
    <cfRule type="containsErrors" dxfId="121" priority="133">
      <formula>ISERROR(AP9)</formula>
    </cfRule>
  </conditionalFormatting>
  <conditionalFormatting sqref="B6">
    <cfRule type="cellIs" dxfId="120" priority="132" operator="equal">
      <formula>"NEEDS ATTENTION!!!"</formula>
    </cfRule>
  </conditionalFormatting>
  <conditionalFormatting sqref="CA3:DR3 DW3:FN3 FS3:HC3 HO3:JF3 JK3:JV3 D3:BC3 HE3:HJ3 BE3:BV3">
    <cfRule type="containsText" dxfId="119" priority="131" operator="containsText" text="CHECK NEEDED">
      <formula>NOT(ISERROR(SEARCH("CHECK NEEDED",D3)))</formula>
    </cfRule>
  </conditionalFormatting>
  <conditionalFormatting sqref="EK9:FD9 FF9:FN9 FS9:GD9">
    <cfRule type="containsErrors" dxfId="118" priority="130">
      <formula>ISERROR(EK9)</formula>
    </cfRule>
  </conditionalFormatting>
  <conditionalFormatting sqref="GG9:GZ9 HB9:HC9 HO9:HZ9 HE9:HJ9">
    <cfRule type="containsErrors" dxfId="117" priority="129">
      <formula>ISERROR(GG9)</formula>
    </cfRule>
  </conditionalFormatting>
  <conditionalFormatting sqref="IC9:IV9 IX9:JF9 JK9:JV9">
    <cfRule type="containsErrors" dxfId="116" priority="128">
      <formula>ISERROR(IC9)</formula>
    </cfRule>
  </conditionalFormatting>
  <conditionalFormatting sqref="AK1">
    <cfRule type="cellIs" dxfId="115" priority="127" operator="notEqual">
      <formula>0</formula>
    </cfRule>
  </conditionalFormatting>
  <conditionalFormatting sqref="HU1">
    <cfRule type="cellIs" dxfId="114" priority="126" operator="notEqual">
      <formula>0</formula>
    </cfRule>
  </conditionalFormatting>
  <conditionalFormatting sqref="JQ1">
    <cfRule type="cellIs" dxfId="113" priority="125" operator="notEqual">
      <formula>0</formula>
    </cfRule>
  </conditionalFormatting>
  <conditionalFormatting sqref="EC1">
    <cfRule type="cellIs" dxfId="112" priority="124" operator="notEqual">
      <formula>0</formula>
    </cfRule>
  </conditionalFormatting>
  <conditionalFormatting sqref="CG1">
    <cfRule type="cellIs" dxfId="111" priority="123" operator="notEqual">
      <formula>0</formula>
    </cfRule>
  </conditionalFormatting>
  <conditionalFormatting sqref="AV1">
    <cfRule type="cellIs" dxfId="110" priority="122" operator="notEqual">
      <formula>0</formula>
    </cfRule>
  </conditionalFormatting>
  <conditionalFormatting sqref="CR1">
    <cfRule type="cellIs" dxfId="109" priority="121" operator="notEqual">
      <formula>0</formula>
    </cfRule>
  </conditionalFormatting>
  <conditionalFormatting sqref="EN1">
    <cfRule type="cellIs" dxfId="108" priority="120" operator="notEqual">
      <formula>0</formula>
    </cfRule>
  </conditionalFormatting>
  <conditionalFormatting sqref="GJ1">
    <cfRule type="cellIs" dxfId="107" priority="119" operator="notEqual">
      <formula>0</formula>
    </cfRule>
  </conditionalFormatting>
  <conditionalFormatting sqref="IF1">
    <cfRule type="cellIs" dxfId="106" priority="118" operator="notEqual">
      <formula>0</formula>
    </cfRule>
  </conditionalFormatting>
  <conditionalFormatting sqref="BM9">
    <cfRule type="containsErrors" dxfId="105" priority="117">
      <formula>ISERROR(BM9)</formula>
    </cfRule>
  </conditionalFormatting>
  <conditionalFormatting sqref="DI9">
    <cfRule type="containsErrors" dxfId="104" priority="116">
      <formula>ISERROR(DI9)</formula>
    </cfRule>
  </conditionalFormatting>
  <conditionalFormatting sqref="FE9">
    <cfRule type="containsErrors" dxfId="103" priority="115">
      <formula>ISERROR(FE9)</formula>
    </cfRule>
  </conditionalFormatting>
  <conditionalFormatting sqref="HA9">
    <cfRule type="containsErrors" dxfId="102" priority="114">
      <formula>ISERROR(HA9)</formula>
    </cfRule>
  </conditionalFormatting>
  <conditionalFormatting sqref="IW9">
    <cfRule type="containsErrors" dxfId="101" priority="113">
      <formula>ISERROR(IW9)</formula>
    </cfRule>
  </conditionalFormatting>
  <conditionalFormatting sqref="BX1">
    <cfRule type="cellIs" dxfId="100" priority="89" operator="notEqual">
      <formula>0</formula>
    </cfRule>
  </conditionalFormatting>
  <conditionalFormatting sqref="BY9:BZ9">
    <cfRule type="containsErrors" dxfId="99" priority="112">
      <formula>ISERROR(BY9)</formula>
    </cfRule>
  </conditionalFormatting>
  <conditionalFormatting sqref="BY3:BZ3">
    <cfRule type="containsText" dxfId="98" priority="111" operator="containsText" text="CHECK NEEDED">
      <formula>NOT(ISERROR(SEARCH("CHECK NEEDED",BY3)))</formula>
    </cfRule>
  </conditionalFormatting>
  <conditionalFormatting sqref="BW9:BX9">
    <cfRule type="containsErrors" dxfId="97" priority="110">
      <formula>ISERROR(BW9)</formula>
    </cfRule>
  </conditionalFormatting>
  <conditionalFormatting sqref="BW3:BX3">
    <cfRule type="containsText" dxfId="96" priority="109" operator="containsText" text="CHECK NEEDED">
      <formula>NOT(ISERROR(SEARCH("CHECK NEEDED",BW3)))</formula>
    </cfRule>
  </conditionalFormatting>
  <conditionalFormatting sqref="DS9:DT9">
    <cfRule type="containsErrors" dxfId="95" priority="108">
      <formula>ISERROR(DS9)</formula>
    </cfRule>
  </conditionalFormatting>
  <conditionalFormatting sqref="DS3:DT3">
    <cfRule type="containsText" dxfId="94" priority="107" operator="containsText" text="CHECK NEEDED">
      <formula>NOT(ISERROR(SEARCH("CHECK NEEDED",DS3)))</formula>
    </cfRule>
  </conditionalFormatting>
  <conditionalFormatting sqref="DU9:DV9">
    <cfRule type="containsErrors" dxfId="93" priority="106">
      <formula>ISERROR(DU9)</formula>
    </cfRule>
  </conditionalFormatting>
  <conditionalFormatting sqref="DU3:DV3">
    <cfRule type="containsText" dxfId="92" priority="105" operator="containsText" text="CHECK NEEDED">
      <formula>NOT(ISERROR(SEARCH("CHECK NEEDED",DU3)))</formula>
    </cfRule>
  </conditionalFormatting>
  <conditionalFormatting sqref="BX1">
    <cfRule type="cellIs" dxfId="91" priority="90" operator="notEqual">
      <formula>0</formula>
    </cfRule>
  </conditionalFormatting>
  <conditionalFormatting sqref="FO3:FP3">
    <cfRule type="containsText" dxfId="90" priority="104" operator="containsText" text="CHECK NEEDED">
      <formula>NOT(ISERROR(SEARCH("CHECK NEEDED",FO3)))</formula>
    </cfRule>
  </conditionalFormatting>
  <conditionalFormatting sqref="FO9:FP9">
    <cfRule type="containsErrors" dxfId="89" priority="103">
      <formula>ISERROR(FO9)</formula>
    </cfRule>
  </conditionalFormatting>
  <conditionalFormatting sqref="FQ3:FR3">
    <cfRule type="containsText" dxfId="88" priority="102" operator="containsText" text="CHECK NEEDED">
      <formula>NOT(ISERROR(SEARCH("CHECK NEEDED",FQ3)))</formula>
    </cfRule>
  </conditionalFormatting>
  <conditionalFormatting sqref="FQ9:FR9">
    <cfRule type="containsErrors" dxfId="87" priority="101">
      <formula>ISERROR(FQ9)</formula>
    </cfRule>
  </conditionalFormatting>
  <conditionalFormatting sqref="HK3:HL3">
    <cfRule type="containsText" dxfId="86" priority="100" operator="containsText" text="CHECK NEEDED">
      <formula>NOT(ISERROR(SEARCH("CHECK NEEDED",HK3)))</formula>
    </cfRule>
  </conditionalFormatting>
  <conditionalFormatting sqref="HK9:HL9">
    <cfRule type="containsErrors" dxfId="85" priority="99">
      <formula>ISERROR(HK9)</formula>
    </cfRule>
  </conditionalFormatting>
  <conditionalFormatting sqref="HM3:HN3">
    <cfRule type="containsText" dxfId="84" priority="98" operator="containsText" text="CHECK NEEDED">
      <formula>NOT(ISERROR(SEARCH("CHECK NEEDED",HM3)))</formula>
    </cfRule>
  </conditionalFormatting>
  <conditionalFormatting sqref="HM9:HN9">
    <cfRule type="containsErrors" dxfId="83" priority="97">
      <formula>ISERROR(HM9)</formula>
    </cfRule>
  </conditionalFormatting>
  <conditionalFormatting sqref="JG3:JH3">
    <cfRule type="containsText" dxfId="82" priority="96" operator="containsText" text="CHECK NEEDED">
      <formula>NOT(ISERROR(SEARCH("CHECK NEEDED",JG3)))</formula>
    </cfRule>
  </conditionalFormatting>
  <conditionalFormatting sqref="JG9:JH9">
    <cfRule type="containsErrors" dxfId="81" priority="95">
      <formula>ISERROR(JG9)</formula>
    </cfRule>
  </conditionalFormatting>
  <conditionalFormatting sqref="JI3:JJ3">
    <cfRule type="containsText" dxfId="80" priority="94" operator="containsText" text="CHECK NEEDED">
      <formula>NOT(ISERROR(SEARCH("CHECK NEEDED",JI3)))</formula>
    </cfRule>
  </conditionalFormatting>
  <conditionalFormatting sqref="JI9:JJ9">
    <cfRule type="containsErrors" dxfId="79" priority="93">
      <formula>ISERROR(JI9)</formula>
    </cfRule>
  </conditionalFormatting>
  <conditionalFormatting sqref="BW1">
    <cfRule type="cellIs" dxfId="78" priority="92" operator="notEqual">
      <formula>0</formula>
    </cfRule>
  </conditionalFormatting>
  <conditionalFormatting sqref="BY1">
    <cfRule type="cellIs" dxfId="77" priority="88" operator="notEqual">
      <formula>0</formula>
    </cfRule>
  </conditionalFormatting>
  <conditionalFormatting sqref="BZ1">
    <cfRule type="cellIs" dxfId="76" priority="85" operator="notEqual">
      <formula>0</formula>
    </cfRule>
  </conditionalFormatting>
  <conditionalFormatting sqref="BW1">
    <cfRule type="cellIs" dxfId="75" priority="91" operator="notEqual">
      <formula>0</formula>
    </cfRule>
  </conditionalFormatting>
  <conditionalFormatting sqref="BY1">
    <cfRule type="cellIs" dxfId="74" priority="87" operator="notEqual">
      <formula>0</formula>
    </cfRule>
  </conditionalFormatting>
  <conditionalFormatting sqref="BZ1">
    <cfRule type="cellIs" dxfId="73" priority="86" operator="notEqual">
      <formula>0</formula>
    </cfRule>
  </conditionalFormatting>
  <conditionalFormatting sqref="DS1">
    <cfRule type="cellIs" dxfId="72" priority="84" operator="notEqual">
      <formula>0</formula>
    </cfRule>
  </conditionalFormatting>
  <conditionalFormatting sqref="DS1">
    <cfRule type="cellIs" dxfId="71" priority="83" operator="notEqual">
      <formula>0</formula>
    </cfRule>
  </conditionalFormatting>
  <conditionalFormatting sqref="DT1">
    <cfRule type="cellIs" dxfId="70" priority="82" operator="notEqual">
      <formula>0</formula>
    </cfRule>
  </conditionalFormatting>
  <conditionalFormatting sqref="DT1">
    <cfRule type="cellIs" dxfId="69" priority="81" operator="notEqual">
      <formula>0</formula>
    </cfRule>
  </conditionalFormatting>
  <conditionalFormatting sqref="DU1">
    <cfRule type="cellIs" dxfId="68" priority="80" operator="notEqual">
      <formula>0</formula>
    </cfRule>
  </conditionalFormatting>
  <conditionalFormatting sqref="DU1">
    <cfRule type="cellIs" dxfId="67" priority="79" operator="notEqual">
      <formula>0</formula>
    </cfRule>
  </conditionalFormatting>
  <conditionalFormatting sqref="DV1">
    <cfRule type="cellIs" dxfId="66" priority="78" operator="notEqual">
      <formula>0</formula>
    </cfRule>
  </conditionalFormatting>
  <conditionalFormatting sqref="DV1">
    <cfRule type="cellIs" dxfId="65" priority="77" operator="notEqual">
      <formula>0</formula>
    </cfRule>
  </conditionalFormatting>
  <conditionalFormatting sqref="FR1">
    <cfRule type="cellIs" dxfId="64" priority="70" operator="notEqual">
      <formula>0</formula>
    </cfRule>
  </conditionalFormatting>
  <conditionalFormatting sqref="FR1">
    <cfRule type="cellIs" dxfId="63" priority="69" operator="notEqual">
      <formula>0</formula>
    </cfRule>
  </conditionalFormatting>
  <conditionalFormatting sqref="FO1">
    <cfRule type="cellIs" dxfId="62" priority="76" operator="notEqual">
      <formula>0</formula>
    </cfRule>
  </conditionalFormatting>
  <conditionalFormatting sqref="FO1">
    <cfRule type="cellIs" dxfId="61" priority="75" operator="notEqual">
      <formula>0</formula>
    </cfRule>
  </conditionalFormatting>
  <conditionalFormatting sqref="FP1">
    <cfRule type="cellIs" dxfId="60" priority="74" operator="notEqual">
      <formula>0</formula>
    </cfRule>
  </conditionalFormatting>
  <conditionalFormatting sqref="FP1">
    <cfRule type="cellIs" dxfId="59" priority="73" operator="notEqual">
      <formula>0</formula>
    </cfRule>
  </conditionalFormatting>
  <conditionalFormatting sqref="FQ1">
    <cfRule type="cellIs" dxfId="58" priority="72" operator="notEqual">
      <formula>0</formula>
    </cfRule>
  </conditionalFormatting>
  <conditionalFormatting sqref="FQ1">
    <cfRule type="cellIs" dxfId="57" priority="71" operator="notEqual">
      <formula>0</formula>
    </cfRule>
  </conditionalFormatting>
  <conditionalFormatting sqref="JJ1">
    <cfRule type="cellIs" dxfId="56" priority="53" operator="notEqual">
      <formula>0</formula>
    </cfRule>
  </conditionalFormatting>
  <conditionalFormatting sqref="HN1">
    <cfRule type="cellIs" dxfId="55" priority="62" operator="notEqual">
      <formula>0</formula>
    </cfRule>
  </conditionalFormatting>
  <conditionalFormatting sqref="HN1">
    <cfRule type="cellIs" dxfId="54" priority="61" operator="notEqual">
      <formula>0</formula>
    </cfRule>
  </conditionalFormatting>
  <conditionalFormatting sqref="HK1">
    <cfRule type="cellIs" dxfId="53" priority="68" operator="notEqual">
      <formula>0</formula>
    </cfRule>
  </conditionalFormatting>
  <conditionalFormatting sqref="HK1">
    <cfRule type="cellIs" dxfId="52" priority="67" operator="notEqual">
      <formula>0</formula>
    </cfRule>
  </conditionalFormatting>
  <conditionalFormatting sqref="HL1">
    <cfRule type="cellIs" dxfId="51" priority="66" operator="notEqual">
      <formula>0</formula>
    </cfRule>
  </conditionalFormatting>
  <conditionalFormatting sqref="HL1">
    <cfRule type="cellIs" dxfId="50" priority="65" operator="notEqual">
      <formula>0</formula>
    </cfRule>
  </conditionalFormatting>
  <conditionalFormatting sqref="HM1">
    <cfRule type="cellIs" dxfId="49" priority="64" operator="notEqual">
      <formula>0</formula>
    </cfRule>
  </conditionalFormatting>
  <conditionalFormatting sqref="HM1">
    <cfRule type="cellIs" dxfId="48" priority="63" operator="notEqual">
      <formula>0</formula>
    </cfRule>
  </conditionalFormatting>
  <conditionalFormatting sqref="JJ1">
    <cfRule type="cellIs" dxfId="47" priority="54" operator="notEqual">
      <formula>0</formula>
    </cfRule>
  </conditionalFormatting>
  <conditionalFormatting sqref="JG1">
    <cfRule type="cellIs" dxfId="46" priority="60" operator="notEqual">
      <formula>0</formula>
    </cfRule>
  </conditionalFormatting>
  <conditionalFormatting sqref="JG1">
    <cfRule type="cellIs" dxfId="45" priority="59" operator="notEqual">
      <formula>0</formula>
    </cfRule>
  </conditionalFormatting>
  <conditionalFormatting sqref="JH1">
    <cfRule type="cellIs" dxfId="44" priority="58" operator="notEqual">
      <formula>0</formula>
    </cfRule>
  </conditionalFormatting>
  <conditionalFormatting sqref="JH1">
    <cfRule type="cellIs" dxfId="43" priority="57" operator="notEqual">
      <formula>0</formula>
    </cfRule>
  </conditionalFormatting>
  <conditionalFormatting sqref="JI1">
    <cfRule type="cellIs" dxfId="42" priority="56" operator="notEqual">
      <formula>0</formula>
    </cfRule>
  </conditionalFormatting>
  <conditionalFormatting sqref="JI1">
    <cfRule type="cellIs" dxfId="41" priority="55" operator="notEqual">
      <formula>0</formula>
    </cfRule>
  </conditionalFormatting>
  <conditionalFormatting sqref="BU1">
    <cfRule type="cellIs" dxfId="40" priority="52" operator="notEqual">
      <formula>0</formula>
    </cfRule>
  </conditionalFormatting>
  <conditionalFormatting sqref="BU1">
    <cfRule type="cellIs" dxfId="39" priority="51" operator="notEqual">
      <formula>0</formula>
    </cfRule>
  </conditionalFormatting>
  <conditionalFormatting sqref="BV1">
    <cfRule type="cellIs" dxfId="38" priority="50" operator="notEqual">
      <formula>0</formula>
    </cfRule>
  </conditionalFormatting>
  <conditionalFormatting sqref="BV1">
    <cfRule type="cellIs" dxfId="37" priority="49" operator="notEqual">
      <formula>0</formula>
    </cfRule>
  </conditionalFormatting>
  <conditionalFormatting sqref="DR1">
    <cfRule type="cellIs" dxfId="36" priority="48" operator="notEqual">
      <formula>0</formula>
    </cfRule>
  </conditionalFormatting>
  <conditionalFormatting sqref="DR1">
    <cfRule type="cellIs" dxfId="35" priority="47" operator="notEqual">
      <formula>0</formula>
    </cfRule>
  </conditionalFormatting>
  <conditionalFormatting sqref="FN1">
    <cfRule type="cellIs" dxfId="34" priority="46" operator="notEqual">
      <formula>0</formula>
    </cfRule>
  </conditionalFormatting>
  <conditionalFormatting sqref="FN1">
    <cfRule type="cellIs" dxfId="33" priority="45" operator="notEqual">
      <formula>0</formula>
    </cfRule>
  </conditionalFormatting>
  <conditionalFormatting sqref="HJ1">
    <cfRule type="cellIs" dxfId="32" priority="44" operator="notEqual">
      <formula>0</formula>
    </cfRule>
  </conditionalFormatting>
  <conditionalFormatting sqref="HJ1">
    <cfRule type="cellIs" dxfId="31" priority="43" operator="notEqual">
      <formula>0</formula>
    </cfRule>
  </conditionalFormatting>
  <conditionalFormatting sqref="JF1">
    <cfRule type="cellIs" dxfId="30" priority="42" operator="notEqual">
      <formula>0</formula>
    </cfRule>
  </conditionalFormatting>
  <conditionalFormatting sqref="JF1">
    <cfRule type="cellIs" dxfId="29" priority="41" operator="notEqual">
      <formula>0</formula>
    </cfRule>
  </conditionalFormatting>
  <conditionalFormatting sqref="BM1">
    <cfRule type="cellIs" dxfId="28" priority="40" operator="notEqual">
      <formula>0</formula>
    </cfRule>
  </conditionalFormatting>
  <conditionalFormatting sqref="DI1">
    <cfRule type="cellIs" dxfId="27" priority="39" operator="notEqual">
      <formula>0</formula>
    </cfRule>
  </conditionalFormatting>
  <conditionalFormatting sqref="FM1">
    <cfRule type="cellIs" dxfId="26" priority="35" operator="notEqual">
      <formula>0</formula>
    </cfRule>
  </conditionalFormatting>
  <conditionalFormatting sqref="FM1">
    <cfRule type="cellIs" dxfId="25" priority="34" operator="notEqual">
      <formula>0</formula>
    </cfRule>
  </conditionalFormatting>
  <conditionalFormatting sqref="DQ1">
    <cfRule type="cellIs" dxfId="24" priority="38" operator="notEqual">
      <formula>0</formula>
    </cfRule>
  </conditionalFormatting>
  <conditionalFormatting sqref="DQ1">
    <cfRule type="cellIs" dxfId="23" priority="37" operator="notEqual">
      <formula>0</formula>
    </cfRule>
  </conditionalFormatting>
  <conditionalFormatting sqref="FE1">
    <cfRule type="cellIs" dxfId="22" priority="36" operator="notEqual">
      <formula>0</formula>
    </cfRule>
  </conditionalFormatting>
  <conditionalFormatting sqref="HA1">
    <cfRule type="cellIs" dxfId="21" priority="33" operator="notEqual">
      <formula>0</formula>
    </cfRule>
  </conditionalFormatting>
  <conditionalFormatting sqref="HI1">
    <cfRule type="cellIs" dxfId="20" priority="32" operator="notEqual">
      <formula>0</formula>
    </cfRule>
  </conditionalFormatting>
  <conditionalFormatting sqref="HI1">
    <cfRule type="cellIs" dxfId="19" priority="31" operator="notEqual">
      <formula>0</formula>
    </cfRule>
  </conditionalFormatting>
  <conditionalFormatting sqref="IW1">
    <cfRule type="cellIs" dxfId="18" priority="30" operator="notEqual">
      <formula>0</formula>
    </cfRule>
  </conditionalFormatting>
  <conditionalFormatting sqref="JE1">
    <cfRule type="cellIs" dxfId="17" priority="29" operator="notEqual">
      <formula>0</formula>
    </cfRule>
  </conditionalFormatting>
  <conditionalFormatting sqref="JE1">
    <cfRule type="cellIs" dxfId="16" priority="28" operator="notEqual">
      <formula>0</formula>
    </cfRule>
  </conditionalFormatting>
  <conditionalFormatting sqref="AM1">
    <cfRule type="cellIs" dxfId="15" priority="27" operator="notEqual">
      <formula>0</formula>
    </cfRule>
  </conditionalFormatting>
  <conditionalFormatting sqref="CI1">
    <cfRule type="cellIs" dxfId="14" priority="26" operator="notEqual">
      <formula>0</formula>
    </cfRule>
  </conditionalFormatting>
  <conditionalFormatting sqref="GA1">
    <cfRule type="cellIs" dxfId="13" priority="25" operator="notEqual">
      <formula>0</formula>
    </cfRule>
  </conditionalFormatting>
  <conditionalFormatting sqref="HW1">
    <cfRule type="cellIs" dxfId="12" priority="24" operator="notEqual">
      <formula>0</formula>
    </cfRule>
  </conditionalFormatting>
  <conditionalFormatting sqref="JS1">
    <cfRule type="cellIs" dxfId="11" priority="23" operator="notEqual">
      <formula>0</formula>
    </cfRule>
  </conditionalFormatting>
  <conditionalFormatting sqref="AL1">
    <cfRule type="cellIs" dxfId="10" priority="22" operator="notEqual">
      <formula>0</formula>
    </cfRule>
  </conditionalFormatting>
  <conditionalFormatting sqref="AP1">
    <cfRule type="cellIs" dxfId="9" priority="21" operator="notEqual">
      <formula>0</formula>
    </cfRule>
  </conditionalFormatting>
  <conditionalFormatting sqref="IY1">
    <cfRule type="cellIs" dxfId="8" priority="18" operator="notEqual">
      <formula>0</formula>
    </cfRule>
  </conditionalFormatting>
  <conditionalFormatting sqref="HZ1">
    <cfRule type="cellIs" dxfId="7" priority="19" operator="notEqual">
      <formula>0</formula>
    </cfRule>
  </conditionalFormatting>
  <conditionalFormatting sqref="JC1">
    <cfRule type="cellIs" dxfId="6" priority="17" operator="notEqual">
      <formula>0</formula>
    </cfRule>
  </conditionalFormatting>
  <conditionalFormatting sqref="HD1">
    <cfRule type="cellIs" dxfId="5" priority="8" operator="notEqual">
      <formula>0</formula>
    </cfRule>
  </conditionalFormatting>
  <conditionalFormatting sqref="HD3">
    <cfRule type="containsText" dxfId="4" priority="7" operator="containsText" text="CHECK NEEDED">
      <formula>NOT(ISERROR(SEARCH("CHECK NEEDED",HD3)))</formula>
    </cfRule>
  </conditionalFormatting>
  <conditionalFormatting sqref="HD9">
    <cfRule type="containsErrors" dxfId="3" priority="6">
      <formula>ISERROR(HD9)</formula>
    </cfRule>
  </conditionalFormatting>
  <conditionalFormatting sqref="EH2">
    <cfRule type="containsText" dxfId="2" priority="3" operator="containsText" text="CHECK NEEDED">
      <formula>NOT(ISERROR(SEARCH("CHECK NEEDED",EH2)))</formula>
    </cfRule>
  </conditionalFormatting>
  <conditionalFormatting sqref="GD2">
    <cfRule type="containsText" dxfId="1" priority="2" operator="containsText" text="CHECK NEEDED">
      <formula>NOT(ISERROR(SEARCH("CHECK NEEDED",GD2)))</formula>
    </cfRule>
  </conditionalFormatting>
  <conditionalFormatting sqref="CL1:CM1">
    <cfRule type="cellIs" dxfId="0" priority="1" operator="notEqual">
      <formula>0</formula>
    </cfRule>
  </conditionalFormatting>
  <pageMargins left="0.45" right="0.45" top="0.75" bottom="0.5" header="0.3" footer="0.3"/>
  <pageSetup scale="59" fitToWidth="0" orientation="landscape" horizontalDpi="300" verticalDpi="300" r:id="rId1"/>
  <colBreaks count="2" manualBreakCount="2">
    <brk id="82" max="58" man="1"/>
    <brk id="91" max="5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Agreement - Settlement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2022-08-26T07:00:00+00:00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6B47D3E-C085-4AA4-A889-077396D7291F}"/>
</file>

<file path=customXml/itemProps2.xml><?xml version="1.0" encoding="utf-8"?>
<ds:datastoreItem xmlns:ds="http://schemas.openxmlformats.org/officeDocument/2006/customXml" ds:itemID="{1EBA0DF6-CEA2-4E95-88AD-98A47868714C}"/>
</file>

<file path=customXml/itemProps3.xml><?xml version="1.0" encoding="utf-8"?>
<ds:datastoreItem xmlns:ds="http://schemas.openxmlformats.org/officeDocument/2006/customXml" ds:itemID="{A8840900-8A70-4CDA-A45B-AD40B319461F}"/>
</file>

<file path=customXml/itemProps4.xml><?xml version="1.0" encoding="utf-8"?>
<ds:datastoreItem xmlns:ds="http://schemas.openxmlformats.org/officeDocument/2006/customXml" ds:itemID="{DAE50EBB-2800-4620-AC6E-F32FAAB801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Detailed Summary</vt:lpstr>
      <vt:lpstr>'Detailed Summary'!Print_Area</vt:lpstr>
      <vt:lpstr>Summary!Print_Area</vt:lpstr>
      <vt:lpstr>'Detailed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