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g.wa.lcl\atg\DIV\PCC\ACTIVE\Cases\UG\UG_230393_PSE_LNG_Tracker_Tariff_Filing\1_Filings\Testimony_Direct_Response\PC\01 Drafts\Robert_Testimony_Exhibits_Workpapers\Robert_Workpapers_(C)\"/>
    </mc:Choice>
  </mc:AlternateContent>
  <bookViews>
    <workbookView xWindow="60570" yWindow="-380" windowWidth="21600" windowHeight="11240" tabRatio="776"/>
  </bookViews>
  <sheets>
    <sheet name="Vaporization Day Comparison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14" i="1"/>
  <c r="P13" i="1"/>
  <c r="P6" i="1"/>
  <c r="P7" i="1"/>
  <c r="P8" i="1"/>
  <c r="P9" i="1"/>
  <c r="P10" i="1"/>
  <c r="P11" i="1"/>
  <c r="P12" i="1"/>
  <c r="P5" i="1"/>
  <c r="M11" i="1"/>
  <c r="M6" i="1"/>
  <c r="M7" i="1"/>
  <c r="M8" i="1"/>
  <c r="M9" i="1"/>
  <c r="M10" i="1"/>
  <c r="M12" i="1"/>
  <c r="M5" i="1"/>
  <c r="L15" i="1"/>
  <c r="L14" i="1"/>
  <c r="J15" i="1"/>
  <c r="J14" i="1"/>
  <c r="L6" i="1"/>
  <c r="L7" i="1"/>
  <c r="L8" i="1"/>
  <c r="L9" i="1"/>
  <c r="L10" i="1"/>
  <c r="L11" i="1"/>
  <c r="L12" i="1"/>
  <c r="L5" i="1"/>
  <c r="L13" i="1" s="1"/>
  <c r="J6" i="1"/>
  <c r="J7" i="1"/>
  <c r="J13" i="1" s="1"/>
  <c r="J8" i="1"/>
  <c r="J9" i="1"/>
  <c r="J10" i="1"/>
  <c r="J11" i="1"/>
  <c r="J12" i="1"/>
  <c r="J5" i="1"/>
  <c r="H6" i="1"/>
  <c r="H7" i="1"/>
  <c r="H8" i="1"/>
  <c r="H9" i="1"/>
  <c r="H10" i="1"/>
  <c r="H11" i="1"/>
  <c r="H12" i="1"/>
  <c r="H5" i="1"/>
  <c r="H15" i="1" l="1"/>
  <c r="H14" i="1"/>
  <c r="H13" i="1"/>
</calcChain>
</file>

<file path=xl/sharedStrings.xml><?xml version="1.0" encoding="utf-8"?>
<sst xmlns="http://schemas.openxmlformats.org/spreadsheetml/2006/main" count="39" uniqueCount="24">
  <si>
    <t>Date</t>
  </si>
  <si>
    <t>Volume (Dth)</t>
  </si>
  <si>
    <t>Reason</t>
  </si>
  <si>
    <r>
      <rPr>
        <sz val="11"/>
        <color rgb="FF231F20"/>
        <rFont val="Calibri"/>
        <family val="2"/>
        <scheme val="minor"/>
      </rPr>
      <t>Cold Weather Action Plan</t>
    </r>
  </si>
  <si>
    <r>
      <rPr>
        <sz val="11"/>
        <color rgb="FF231F20"/>
        <rFont val="Calibri"/>
        <family val="2"/>
        <scheme val="minor"/>
      </rPr>
      <t>B.C. Pipeline Curtailment</t>
    </r>
  </si>
  <si>
    <t>Table 8. Vaporizer Use at the Tacoma LNG Facility*</t>
  </si>
  <si>
    <t>* Exh. RJR-1T at 40:8</t>
  </si>
  <si>
    <t>** Source: PSE Response to Public Counsel DR No. 23. Attachment C</t>
  </si>
  <si>
    <t>Gas Demand**</t>
  </si>
  <si>
    <t>Resources Available before Tacoma LNG***</t>
  </si>
  <si>
    <t>Gas Demand as % of pre-TLNG resources</t>
  </si>
  <si>
    <t>average</t>
  </si>
  <si>
    <t>Predicted Winter Peak 2022-2023****</t>
  </si>
  <si>
    <t>Gas Demand as % of Predicted Peak</t>
  </si>
  <si>
    <t>Seasonal Max*****</t>
  </si>
  <si>
    <t>***** Source: PSE Response to Public Counsel DR No. 23. Attachment C</t>
  </si>
  <si>
    <t>Gas Demand as % of Actual Peak</t>
  </si>
  <si>
    <t>max</t>
  </si>
  <si>
    <t>min</t>
  </si>
  <si>
    <t>Injection as % of Gas Demand</t>
  </si>
  <si>
    <t>Maximum Injection</t>
  </si>
  <si>
    <t>Injection as a % of Max Injection</t>
  </si>
  <si>
    <t>**** Source: 220066-67 PC Exh. RLE-7 - PSE Resp PC DR 106 Attach A-07-08-2022</t>
  </si>
  <si>
    <t>*** Source: 220066-67 PC Exh. RLE-7 - PSE Resp PC DR 106 Attach A-07-08-2022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</si>
</sst>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/dd/yyyy;@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  <font>
      <sz val="11"/>
      <name val="Calibri"/>
      <family val="2"/>
      <scheme val="minor"/>
    </font>
    <font>
      <sz val="11"/>
      <color rgb="FF231F2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1F2"/>
      </patternFill>
    </fill>
  </fills>
  <borders count="5">
    <border>
      <left/>
      <right/>
      <top/>
      <bottom/>
      <diagonal/>
    </border>
    <border>
      <left/>
      <right style="thin">
        <color rgb="FF929597"/>
      </right>
      <top/>
      <bottom/>
      <diagonal/>
    </border>
    <border>
      <left/>
      <right/>
      <top style="thin">
        <color rgb="FF929597"/>
      </top>
      <bottom style="thin">
        <color indexed="64"/>
      </bottom>
      <diagonal/>
    </border>
    <border>
      <left/>
      <right style="thin">
        <color rgb="FF929597"/>
      </right>
      <top style="thin">
        <color rgb="FF929597"/>
      </top>
      <bottom style="thin">
        <color indexed="64"/>
      </bottom>
      <diagonal/>
    </border>
    <border>
      <left style="thin">
        <color rgb="FF929597"/>
      </left>
      <right/>
      <top style="thin">
        <color rgb="FF929597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top"/>
    </xf>
    <xf numFmtId="165" fontId="0" fillId="0" borderId="0" xfId="1" applyNumberFormat="1" applyFont="1"/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center" wrapText="1"/>
    </xf>
    <xf numFmtId="165" fontId="3" fillId="2" borderId="0" xfId="1" applyNumberFormat="1" applyFont="1" applyFill="1" applyAlignment="1">
      <alignment horizontal="left" vertical="top" wrapText="1" indent="3"/>
    </xf>
    <xf numFmtId="0" fontId="3" fillId="2" borderId="0" xfId="0" applyFont="1" applyFill="1" applyAlignment="1">
      <alignment horizontal="left" vertical="top" wrapText="1" indent="3"/>
    </xf>
    <xf numFmtId="0" fontId="3" fillId="0" borderId="0" xfId="0" applyFont="1" applyAlignment="1">
      <alignment horizontal="left" vertical="top" wrapText="1" indent="3"/>
    </xf>
    <xf numFmtId="0" fontId="0" fillId="0" borderId="4" xfId="0" applyBorder="1" applyAlignment="1">
      <alignment horizontal="center" wrapText="1"/>
    </xf>
    <xf numFmtId="9" fontId="0" fillId="0" borderId="0" xfId="2" applyFont="1"/>
    <xf numFmtId="9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/>
    <xf numFmtId="10" fontId="0" fillId="0" borderId="0" xfId="2" applyNumberFormat="1" applyFont="1"/>
    <xf numFmtId="164" fontId="2" fillId="0" borderId="0" xfId="0" applyNumberFormat="1" applyFont="1" applyAlignment="1">
      <alignment horizontal="left" vertical="top" shrinkToFit="1"/>
    </xf>
    <xf numFmtId="164" fontId="2" fillId="0" borderId="1" xfId="0" applyNumberFormat="1" applyFont="1" applyBorder="1" applyAlignment="1">
      <alignment horizontal="left" vertical="top" shrinkToFi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2" fillId="2" borderId="0" xfId="0" applyNumberFormat="1" applyFont="1" applyFill="1" applyAlignment="1">
      <alignment horizontal="left" vertical="top" shrinkToFit="1"/>
    </xf>
    <xf numFmtId="164" fontId="2" fillId="2" borderId="1" xfId="0" applyNumberFormat="1" applyFont="1" applyFill="1" applyBorder="1" applyAlignment="1">
      <alignment horizontal="left" vertical="top" shrinkToFit="1"/>
    </xf>
  </cellXfs>
  <cellStyles count="6">
    <cellStyle name="Comma" xfId="1" builtinId="3"/>
    <cellStyle name="Comma 2" xfId="4"/>
    <cellStyle name="Comma 3" xfId="5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design%20day/projection%20analysis/temperature%20data/SEATAC%20temps%203083094%20-%20marku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legal%20expenses/Chi-Squ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irical CDF (2)"/>
      <sheetName val="empirical CDF"/>
      <sheetName val="increasing mins"/>
      <sheetName val="winter minima"/>
      <sheetName val="winter data"/>
      <sheetName val="filter dates"/>
      <sheetName val="orig data"/>
      <sheetName val="filter dates 23"/>
      <sheetName val="winter data 23"/>
      <sheetName val="winter mins 23"/>
      <sheetName val="Figure for Testimony"/>
      <sheetName val="HDD maxes"/>
      <sheetName val="HDD maxes 1950 on"/>
      <sheetName val="HDD CDF"/>
      <sheetName val="HDD CDF 1950 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1950</v>
          </cell>
          <cell r="B2">
            <v>21</v>
          </cell>
        </row>
        <row r="3">
          <cell r="A3">
            <v>1951</v>
          </cell>
          <cell r="B3">
            <v>19</v>
          </cell>
        </row>
        <row r="4">
          <cell r="A4">
            <v>1952</v>
          </cell>
          <cell r="B4">
            <v>26</v>
          </cell>
        </row>
        <row r="5">
          <cell r="A5">
            <v>1953</v>
          </cell>
          <cell r="B5">
            <v>22</v>
          </cell>
        </row>
        <row r="6">
          <cell r="A6">
            <v>1954</v>
          </cell>
          <cell r="B6">
            <v>20</v>
          </cell>
        </row>
        <row r="7">
          <cell r="A7">
            <v>1955</v>
          </cell>
          <cell r="B7">
            <v>15</v>
          </cell>
        </row>
        <row r="8">
          <cell r="A8">
            <v>1956</v>
          </cell>
          <cell r="B8">
            <v>18.5</v>
          </cell>
        </row>
        <row r="9">
          <cell r="A9">
            <v>1957</v>
          </cell>
          <cell r="B9">
            <v>34</v>
          </cell>
        </row>
        <row r="10">
          <cell r="A10">
            <v>1958</v>
          </cell>
          <cell r="B10">
            <v>19.5</v>
          </cell>
        </row>
        <row r="11">
          <cell r="A11">
            <v>1959</v>
          </cell>
          <cell r="B11">
            <v>30</v>
          </cell>
        </row>
        <row r="12">
          <cell r="A12">
            <v>1960</v>
          </cell>
          <cell r="B12">
            <v>30</v>
          </cell>
        </row>
        <row r="13">
          <cell r="A13">
            <v>1961</v>
          </cell>
          <cell r="B13">
            <v>22</v>
          </cell>
        </row>
        <row r="14">
          <cell r="A14">
            <v>1962</v>
          </cell>
          <cell r="B14">
            <v>18</v>
          </cell>
        </row>
        <row r="15">
          <cell r="A15">
            <v>1963</v>
          </cell>
          <cell r="B15">
            <v>32</v>
          </cell>
        </row>
        <row r="16">
          <cell r="A16">
            <v>1964</v>
          </cell>
          <cell r="B16">
            <v>15</v>
          </cell>
        </row>
        <row r="17">
          <cell r="A17">
            <v>1965</v>
          </cell>
          <cell r="B17">
            <v>31.5</v>
          </cell>
        </row>
        <row r="18">
          <cell r="A18">
            <v>1966</v>
          </cell>
          <cell r="B18">
            <v>33.5</v>
          </cell>
        </row>
        <row r="19">
          <cell r="A19">
            <v>1967</v>
          </cell>
          <cell r="B19">
            <v>30.5</v>
          </cell>
        </row>
        <row r="20">
          <cell r="A20">
            <v>1968</v>
          </cell>
          <cell r="B20">
            <v>12</v>
          </cell>
        </row>
        <row r="21">
          <cell r="A21">
            <v>1969</v>
          </cell>
          <cell r="B21">
            <v>34.5</v>
          </cell>
        </row>
        <row r="22">
          <cell r="A22">
            <v>1970</v>
          </cell>
          <cell r="B22">
            <v>28</v>
          </cell>
        </row>
        <row r="23">
          <cell r="A23">
            <v>1971</v>
          </cell>
          <cell r="B23">
            <v>20.5</v>
          </cell>
        </row>
        <row r="24">
          <cell r="A24">
            <v>1972</v>
          </cell>
          <cell r="B24">
            <v>19</v>
          </cell>
        </row>
        <row r="25">
          <cell r="A25">
            <v>1973</v>
          </cell>
          <cell r="B25">
            <v>24</v>
          </cell>
        </row>
        <row r="26">
          <cell r="A26">
            <v>1974</v>
          </cell>
          <cell r="B26">
            <v>29.5</v>
          </cell>
        </row>
        <row r="27">
          <cell r="A27">
            <v>1975</v>
          </cell>
          <cell r="B27">
            <v>27.5</v>
          </cell>
        </row>
        <row r="28">
          <cell r="A28">
            <v>1976</v>
          </cell>
          <cell r="B28">
            <v>29.5</v>
          </cell>
        </row>
        <row r="29">
          <cell r="A29">
            <v>1977</v>
          </cell>
          <cell r="B29">
            <v>28.5</v>
          </cell>
        </row>
        <row r="30">
          <cell r="A30">
            <v>1978</v>
          </cell>
          <cell r="B30">
            <v>18.5</v>
          </cell>
        </row>
        <row r="31">
          <cell r="A31">
            <v>1979</v>
          </cell>
          <cell r="B31">
            <v>23</v>
          </cell>
        </row>
        <row r="32">
          <cell r="A32">
            <v>1980</v>
          </cell>
          <cell r="B32">
            <v>27.5</v>
          </cell>
        </row>
        <row r="33">
          <cell r="A33">
            <v>1981</v>
          </cell>
          <cell r="B33">
            <v>19.5</v>
          </cell>
        </row>
        <row r="34">
          <cell r="A34">
            <v>1982</v>
          </cell>
          <cell r="B34">
            <v>30.5</v>
          </cell>
        </row>
        <row r="35">
          <cell r="A35">
            <v>1983</v>
          </cell>
          <cell r="B35">
            <v>17</v>
          </cell>
        </row>
        <row r="36">
          <cell r="A36">
            <v>1984</v>
          </cell>
          <cell r="B36">
            <v>25.5</v>
          </cell>
        </row>
        <row r="37">
          <cell r="A37">
            <v>1985</v>
          </cell>
          <cell r="B37">
            <v>18</v>
          </cell>
        </row>
        <row r="38">
          <cell r="A38">
            <v>1986</v>
          </cell>
          <cell r="B38">
            <v>31</v>
          </cell>
        </row>
        <row r="39">
          <cell r="A39">
            <v>1987</v>
          </cell>
          <cell r="B39">
            <v>30</v>
          </cell>
        </row>
        <row r="40">
          <cell r="A40">
            <v>1988</v>
          </cell>
          <cell r="B40">
            <v>14.5</v>
          </cell>
        </row>
        <row r="41">
          <cell r="A41">
            <v>1989</v>
          </cell>
          <cell r="B41">
            <v>27.5</v>
          </cell>
        </row>
        <row r="42">
          <cell r="A42">
            <v>1990</v>
          </cell>
          <cell r="B42">
            <v>16</v>
          </cell>
        </row>
        <row r="43">
          <cell r="A43">
            <v>1991</v>
          </cell>
          <cell r="B43">
            <v>33</v>
          </cell>
        </row>
        <row r="44">
          <cell r="A44">
            <v>1992</v>
          </cell>
          <cell r="B44">
            <v>28</v>
          </cell>
        </row>
        <row r="45">
          <cell r="A45">
            <v>1993</v>
          </cell>
          <cell r="B45">
            <v>27</v>
          </cell>
        </row>
        <row r="46">
          <cell r="A46">
            <v>1994</v>
          </cell>
          <cell r="B46">
            <v>28</v>
          </cell>
        </row>
        <row r="47">
          <cell r="A47">
            <v>1995</v>
          </cell>
          <cell r="B47">
            <v>22.5</v>
          </cell>
        </row>
        <row r="48">
          <cell r="A48">
            <v>1996</v>
          </cell>
          <cell r="B48">
            <v>28</v>
          </cell>
        </row>
        <row r="49">
          <cell r="A49">
            <v>1997</v>
          </cell>
          <cell r="B49">
            <v>26</v>
          </cell>
        </row>
        <row r="50">
          <cell r="A50">
            <v>1998</v>
          </cell>
          <cell r="B50">
            <v>19.5</v>
          </cell>
        </row>
        <row r="51">
          <cell r="A51">
            <v>1999</v>
          </cell>
          <cell r="B51">
            <v>34</v>
          </cell>
        </row>
        <row r="52">
          <cell r="A52">
            <v>2000</v>
          </cell>
          <cell r="B52">
            <v>32.5</v>
          </cell>
        </row>
        <row r="53">
          <cell r="A53">
            <v>2001</v>
          </cell>
          <cell r="B53">
            <v>29.5</v>
          </cell>
        </row>
        <row r="54">
          <cell r="A54">
            <v>2002</v>
          </cell>
          <cell r="B54">
            <v>35</v>
          </cell>
        </row>
        <row r="55">
          <cell r="A55">
            <v>2003</v>
          </cell>
          <cell r="B55">
            <v>23</v>
          </cell>
        </row>
        <row r="56">
          <cell r="A56">
            <v>2004</v>
          </cell>
          <cell r="B56">
            <v>31</v>
          </cell>
        </row>
        <row r="57">
          <cell r="A57">
            <v>2005</v>
          </cell>
          <cell r="B57">
            <v>32</v>
          </cell>
        </row>
        <row r="58">
          <cell r="A58">
            <v>2006</v>
          </cell>
          <cell r="B58">
            <v>22.5</v>
          </cell>
        </row>
        <row r="59">
          <cell r="A59">
            <v>2007</v>
          </cell>
          <cell r="B59">
            <v>32</v>
          </cell>
        </row>
        <row r="60">
          <cell r="A60">
            <v>2008</v>
          </cell>
          <cell r="B60">
            <v>20</v>
          </cell>
        </row>
        <row r="61">
          <cell r="A61">
            <v>2009</v>
          </cell>
          <cell r="B61">
            <v>25</v>
          </cell>
        </row>
        <row r="62">
          <cell r="A62">
            <v>2010</v>
          </cell>
          <cell r="B62">
            <v>20.5</v>
          </cell>
        </row>
        <row r="63">
          <cell r="A63">
            <v>2011</v>
          </cell>
          <cell r="B63">
            <v>28.5</v>
          </cell>
        </row>
        <row r="64">
          <cell r="A64">
            <v>2012</v>
          </cell>
          <cell r="B64">
            <v>30</v>
          </cell>
        </row>
        <row r="65">
          <cell r="A65">
            <v>2013</v>
          </cell>
          <cell r="B65">
            <v>25</v>
          </cell>
        </row>
        <row r="66">
          <cell r="A66">
            <v>2014</v>
          </cell>
          <cell r="B66">
            <v>30</v>
          </cell>
        </row>
        <row r="67">
          <cell r="A67">
            <v>2015</v>
          </cell>
          <cell r="B67">
            <v>31.5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NG Legal Costs"/>
      <sheetName val="Chi-Squared"/>
      <sheetName val="t-test"/>
    </sheetNames>
    <sheetDataSet>
      <sheetData sheetId="0"/>
      <sheetData sheetId="1">
        <row r="2">
          <cell r="E2">
            <v>0</v>
          </cell>
          <cell r="F2">
            <v>17</v>
          </cell>
        </row>
        <row r="3">
          <cell r="E3">
            <v>1</v>
          </cell>
          <cell r="F3">
            <v>1</v>
          </cell>
        </row>
        <row r="4">
          <cell r="E4">
            <v>2</v>
          </cell>
          <cell r="F4">
            <v>8</v>
          </cell>
        </row>
        <row r="5">
          <cell r="E5">
            <v>3</v>
          </cell>
          <cell r="F5">
            <v>6</v>
          </cell>
        </row>
        <row r="6">
          <cell r="E6">
            <v>4</v>
          </cell>
          <cell r="F6">
            <v>8</v>
          </cell>
        </row>
        <row r="7">
          <cell r="E7">
            <v>5</v>
          </cell>
          <cell r="F7">
            <v>2</v>
          </cell>
        </row>
        <row r="8">
          <cell r="E8">
            <v>6</v>
          </cell>
          <cell r="F8">
            <v>7</v>
          </cell>
        </row>
        <row r="9">
          <cell r="E9">
            <v>7</v>
          </cell>
          <cell r="F9">
            <v>1</v>
          </cell>
        </row>
        <row r="10">
          <cell r="E10">
            <v>8</v>
          </cell>
          <cell r="F10">
            <v>13</v>
          </cell>
        </row>
        <row r="11">
          <cell r="E11">
            <v>9</v>
          </cell>
          <cell r="F11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workbookViewId="0">
      <selection activeCell="A22" sqref="A22"/>
    </sheetView>
  </sheetViews>
  <sheetFormatPr defaultRowHeight="14.5" x14ac:dyDescent="0.35"/>
  <cols>
    <col min="1" max="1" width="12.1796875" bestFit="1" customWidth="1"/>
    <col min="3" max="3" width="15.54296875" customWidth="1"/>
    <col min="4" max="4" width="33.6328125" customWidth="1"/>
    <col min="5" max="5" width="11.6328125" bestFit="1" customWidth="1"/>
    <col min="6" max="6" width="13.54296875" customWidth="1"/>
    <col min="7" max="7" width="17.54296875" customWidth="1"/>
    <col min="8" max="8" width="16.81640625" customWidth="1"/>
    <col min="9" max="9" width="19.90625" customWidth="1"/>
    <col min="10" max="10" width="15.90625" customWidth="1"/>
    <col min="11" max="11" width="17.81640625" bestFit="1" customWidth="1"/>
    <col min="12" max="12" width="13.81640625" customWidth="1"/>
    <col min="13" max="13" width="8.54296875" bestFit="1" customWidth="1"/>
    <col min="15" max="15" width="11.81640625" customWidth="1"/>
  </cols>
  <sheetData>
    <row r="2" spans="1:16" ht="13.25" customHeight="1" x14ac:dyDescent="0.35"/>
    <row r="3" spans="1:16" hidden="1" x14ac:dyDescent="0.35">
      <c r="A3" s="5" t="s">
        <v>5</v>
      </c>
      <c r="B3" s="1"/>
      <c r="C3" s="1"/>
      <c r="D3" s="1"/>
      <c r="E3" s="1"/>
    </row>
    <row r="4" spans="1:16" ht="58" x14ac:dyDescent="0.35">
      <c r="A4" s="18" t="s">
        <v>0</v>
      </c>
      <c r="B4" s="19"/>
      <c r="C4" s="10" t="s">
        <v>1</v>
      </c>
      <c r="D4" s="6" t="s">
        <v>2</v>
      </c>
      <c r="F4" t="s">
        <v>8</v>
      </c>
      <c r="G4" s="13" t="s">
        <v>9</v>
      </c>
      <c r="H4" s="13" t="s">
        <v>10</v>
      </c>
      <c r="I4" s="13" t="s">
        <v>12</v>
      </c>
      <c r="J4" s="13" t="s">
        <v>13</v>
      </c>
      <c r="K4" s="13" t="s">
        <v>14</v>
      </c>
      <c r="L4" s="13" t="s">
        <v>16</v>
      </c>
      <c r="M4" s="13" t="s">
        <v>19</v>
      </c>
      <c r="O4" s="13" t="s">
        <v>20</v>
      </c>
      <c r="P4" s="13" t="s">
        <v>21</v>
      </c>
    </row>
    <row r="5" spans="1:16" x14ac:dyDescent="0.35">
      <c r="A5" s="20">
        <v>44953</v>
      </c>
      <c r="B5" s="21"/>
      <c r="C5" s="7">
        <v>11552</v>
      </c>
      <c r="D5" s="8" t="s">
        <v>3</v>
      </c>
      <c r="E5" s="1"/>
      <c r="F5" s="2">
        <v>383120</v>
      </c>
      <c r="G5" s="2">
        <v>973129</v>
      </c>
      <c r="H5" s="11">
        <f>F5/G5</f>
        <v>0.39369908819899518</v>
      </c>
      <c r="I5" s="2">
        <v>981760</v>
      </c>
      <c r="J5" s="11">
        <f>F5/I5</f>
        <v>0.39023794002607565</v>
      </c>
      <c r="K5" s="2">
        <v>823435</v>
      </c>
      <c r="L5" s="11">
        <f>F5/K5</f>
        <v>0.46527048279463468</v>
      </c>
      <c r="M5" s="15">
        <f>C5/F5</f>
        <v>3.0152432658174983E-2</v>
      </c>
      <c r="O5" s="2">
        <v>66000</v>
      </c>
      <c r="P5" s="11">
        <f>C5/O5</f>
        <v>0.17503030303030304</v>
      </c>
    </row>
    <row r="6" spans="1:16" x14ac:dyDescent="0.35">
      <c r="A6" s="16">
        <v>44954</v>
      </c>
      <c r="B6" s="17"/>
      <c r="C6" s="7">
        <v>2877</v>
      </c>
      <c r="D6" s="9" t="s">
        <v>3</v>
      </c>
      <c r="E6" s="1"/>
      <c r="F6" s="2">
        <v>485864</v>
      </c>
      <c r="G6" s="2">
        <v>973129</v>
      </c>
      <c r="H6" s="11">
        <f t="shared" ref="H6:H12" si="0">F6/G6</f>
        <v>0.49928015710147372</v>
      </c>
      <c r="I6" s="2">
        <v>981760</v>
      </c>
      <c r="J6" s="11">
        <f t="shared" ref="J6:J12" si="1">F6/I6</f>
        <v>0.49489080834419819</v>
      </c>
      <c r="K6" s="2">
        <v>823435</v>
      </c>
      <c r="L6" s="11">
        <f t="shared" ref="L6:L12" si="2">F6/K6</f>
        <v>0.59004535877148778</v>
      </c>
      <c r="M6" s="15">
        <f t="shared" ref="M6:M12" si="3">C6/F6</f>
        <v>5.9214101065318686E-3</v>
      </c>
      <c r="O6" s="2">
        <v>66000</v>
      </c>
      <c r="P6" s="11">
        <f t="shared" ref="P6:P12" si="4">C6/O6</f>
        <v>4.359090909090909E-2</v>
      </c>
    </row>
    <row r="7" spans="1:16" x14ac:dyDescent="0.35">
      <c r="A7" s="20">
        <v>44955</v>
      </c>
      <c r="B7" s="21"/>
      <c r="C7" s="7">
        <v>484</v>
      </c>
      <c r="D7" s="8" t="s">
        <v>3</v>
      </c>
      <c r="E7" s="1"/>
      <c r="F7" s="2">
        <v>615119</v>
      </c>
      <c r="G7" s="2">
        <v>973129</v>
      </c>
      <c r="H7" s="11">
        <f t="shared" si="0"/>
        <v>0.63210427394518098</v>
      </c>
      <c r="I7" s="2">
        <v>981760</v>
      </c>
      <c r="J7" s="11">
        <f t="shared" si="1"/>
        <v>0.62654722131681873</v>
      </c>
      <c r="K7" s="2">
        <v>823435</v>
      </c>
      <c r="L7" s="11">
        <f t="shared" si="2"/>
        <v>0.74701585431758422</v>
      </c>
      <c r="M7" s="15">
        <f t="shared" si="3"/>
        <v>7.8683961965083174E-4</v>
      </c>
      <c r="O7" s="2">
        <v>66000</v>
      </c>
      <c r="P7" s="11">
        <f t="shared" si="4"/>
        <v>7.3333333333333332E-3</v>
      </c>
    </row>
    <row r="8" spans="1:16" x14ac:dyDescent="0.35">
      <c r="A8" s="16">
        <v>44958</v>
      </c>
      <c r="B8" s="17"/>
      <c r="C8" s="7">
        <v>37098</v>
      </c>
      <c r="D8" s="9" t="s">
        <v>4</v>
      </c>
      <c r="E8" s="1"/>
      <c r="F8" s="2">
        <v>498119</v>
      </c>
      <c r="G8" s="2">
        <v>973129</v>
      </c>
      <c r="H8" s="11">
        <f t="shared" si="0"/>
        <v>0.51187355427697667</v>
      </c>
      <c r="I8" s="2">
        <v>981760</v>
      </c>
      <c r="J8" s="11">
        <f t="shared" si="1"/>
        <v>0.50737349250325947</v>
      </c>
      <c r="K8" s="2">
        <v>823435</v>
      </c>
      <c r="L8" s="11">
        <f t="shared" si="2"/>
        <v>0.60492813640420917</v>
      </c>
      <c r="M8" s="15">
        <f t="shared" si="3"/>
        <v>7.4476179386853344E-2</v>
      </c>
      <c r="O8" s="2">
        <v>66000</v>
      </c>
      <c r="P8" s="11">
        <f t="shared" si="4"/>
        <v>0.56209090909090909</v>
      </c>
    </row>
    <row r="9" spans="1:16" x14ac:dyDescent="0.35">
      <c r="A9" s="20">
        <v>44959</v>
      </c>
      <c r="B9" s="21"/>
      <c r="C9" s="7">
        <v>155</v>
      </c>
      <c r="D9" s="8" t="s">
        <v>4</v>
      </c>
      <c r="E9" s="1"/>
      <c r="F9" s="2">
        <v>439384</v>
      </c>
      <c r="G9" s="2">
        <v>973129</v>
      </c>
      <c r="H9" s="11">
        <f t="shared" si="0"/>
        <v>0.45151670539054944</v>
      </c>
      <c r="I9" s="2">
        <v>981760</v>
      </c>
      <c r="J9" s="11">
        <f t="shared" si="1"/>
        <v>0.44754726205997392</v>
      </c>
      <c r="K9" s="2">
        <v>823435</v>
      </c>
      <c r="L9" s="11">
        <f t="shared" si="2"/>
        <v>0.53359888758675544</v>
      </c>
      <c r="M9" s="15">
        <f t="shared" si="3"/>
        <v>3.5276660051344612E-4</v>
      </c>
      <c r="O9" s="2">
        <v>66000</v>
      </c>
      <c r="P9" s="11">
        <f t="shared" si="4"/>
        <v>2.3484848484848484E-3</v>
      </c>
    </row>
    <row r="10" spans="1:16" x14ac:dyDescent="0.35">
      <c r="A10" s="16">
        <v>44979</v>
      </c>
      <c r="B10" s="17"/>
      <c r="C10" s="7">
        <v>2714</v>
      </c>
      <c r="D10" s="9" t="s">
        <v>3</v>
      </c>
      <c r="E10" s="1"/>
      <c r="F10" s="2">
        <v>602615</v>
      </c>
      <c r="G10" s="2">
        <v>973129</v>
      </c>
      <c r="H10" s="11">
        <f t="shared" si="0"/>
        <v>0.61925500113551235</v>
      </c>
      <c r="I10" s="2">
        <v>981760</v>
      </c>
      <c r="J10" s="11">
        <f t="shared" si="1"/>
        <v>0.61381091101694918</v>
      </c>
      <c r="K10" s="2">
        <v>823435</v>
      </c>
      <c r="L10" s="11">
        <f t="shared" si="2"/>
        <v>0.73183068487494463</v>
      </c>
      <c r="M10" s="15">
        <f t="shared" si="3"/>
        <v>4.5037046870721768E-3</v>
      </c>
      <c r="O10" s="2">
        <v>66000</v>
      </c>
      <c r="P10" s="11">
        <f t="shared" si="4"/>
        <v>4.1121212121212121E-2</v>
      </c>
    </row>
    <row r="11" spans="1:16" x14ac:dyDescent="0.35">
      <c r="A11" s="20">
        <v>44980</v>
      </c>
      <c r="B11" s="21"/>
      <c r="C11" s="7">
        <v>38140</v>
      </c>
      <c r="D11" s="8" t="s">
        <v>3</v>
      </c>
      <c r="E11" s="1"/>
      <c r="F11" s="2">
        <v>688721</v>
      </c>
      <c r="G11" s="2">
        <v>973129</v>
      </c>
      <c r="H11" s="11">
        <f t="shared" si="0"/>
        <v>0.70773864513337903</v>
      </c>
      <c r="I11" s="2">
        <v>981760</v>
      </c>
      <c r="J11" s="11">
        <f t="shared" si="1"/>
        <v>0.70151666395045631</v>
      </c>
      <c r="K11" s="2">
        <v>823435</v>
      </c>
      <c r="L11" s="11">
        <f t="shared" si="2"/>
        <v>0.83639995870955208</v>
      </c>
      <c r="M11" s="15">
        <f>C11/F11</f>
        <v>5.5378012286542738E-2</v>
      </c>
      <c r="O11" s="2">
        <v>66000</v>
      </c>
      <c r="P11" s="11">
        <f t="shared" si="4"/>
        <v>0.57787878787878788</v>
      </c>
    </row>
    <row r="12" spans="1:16" x14ac:dyDescent="0.35">
      <c r="A12" s="16">
        <v>44981</v>
      </c>
      <c r="B12" s="17"/>
      <c r="C12" s="7">
        <v>7159</v>
      </c>
      <c r="D12" s="9" t="s">
        <v>3</v>
      </c>
      <c r="E12" s="1"/>
      <c r="F12" s="2">
        <v>638898</v>
      </c>
      <c r="G12" s="2">
        <v>973129</v>
      </c>
      <c r="H12" s="11">
        <f t="shared" si="0"/>
        <v>0.65653988320150769</v>
      </c>
      <c r="I12" s="2">
        <v>981760</v>
      </c>
      <c r="J12" s="11">
        <f t="shared" si="1"/>
        <v>0.65076800847457628</v>
      </c>
      <c r="K12" s="2">
        <v>823435</v>
      </c>
      <c r="L12" s="11">
        <f t="shared" si="2"/>
        <v>0.7758936649523035</v>
      </c>
      <c r="M12" s="15">
        <f t="shared" si="3"/>
        <v>1.1205231508002842E-2</v>
      </c>
      <c r="O12" s="2">
        <v>66000</v>
      </c>
      <c r="P12" s="11">
        <f t="shared" si="4"/>
        <v>0.10846969696969697</v>
      </c>
    </row>
    <row r="13" spans="1:16" x14ac:dyDescent="0.35">
      <c r="G13" t="s">
        <v>11</v>
      </c>
      <c r="H13" s="12">
        <f>AVERAGE(H5:H12)</f>
        <v>0.5590009135479469</v>
      </c>
      <c r="I13" s="2" t="s">
        <v>11</v>
      </c>
      <c r="J13" s="12">
        <f>AVERAGE(J5:J12)</f>
        <v>0.55408653846153844</v>
      </c>
      <c r="K13" t="s">
        <v>11</v>
      </c>
      <c r="L13" s="12">
        <f>AVERAGE(L5:L12)</f>
        <v>0.66062287855143398</v>
      </c>
      <c r="O13" t="s">
        <v>11</v>
      </c>
      <c r="P13" s="14">
        <f>AVERAGE(P5:P12)</f>
        <v>0.18973295454545452</v>
      </c>
    </row>
    <row r="14" spans="1:16" x14ac:dyDescent="0.35">
      <c r="G14" t="s">
        <v>18</v>
      </c>
      <c r="H14" s="12">
        <f>MIN(H5:H12)</f>
        <v>0.39369908819899518</v>
      </c>
      <c r="I14" t="s">
        <v>18</v>
      </c>
      <c r="J14" s="12">
        <f>MIN(J5:J12)</f>
        <v>0.39023794002607565</v>
      </c>
      <c r="K14" t="s">
        <v>18</v>
      </c>
      <c r="L14" s="12">
        <f>MIN(L5:L12)</f>
        <v>0.46527048279463468</v>
      </c>
      <c r="O14" t="s">
        <v>18</v>
      </c>
      <c r="P14" s="14">
        <f>MIN(P5:P12)</f>
        <v>2.3484848484848484E-3</v>
      </c>
    </row>
    <row r="15" spans="1:16" x14ac:dyDescent="0.35">
      <c r="G15" t="s">
        <v>17</v>
      </c>
      <c r="H15" s="12">
        <f>MAX(H5:H12)</f>
        <v>0.70773864513337903</v>
      </c>
      <c r="I15" t="s">
        <v>17</v>
      </c>
      <c r="J15" s="12">
        <f>MAX(J5:J12)</f>
        <v>0.70151666395045631</v>
      </c>
      <c r="K15" t="s">
        <v>17</v>
      </c>
      <c r="L15" s="12">
        <f>MAX(L5:L12)</f>
        <v>0.83639995870955208</v>
      </c>
      <c r="O15" t="s">
        <v>17</v>
      </c>
      <c r="P15" s="14">
        <f>MAX(P5:P12)</f>
        <v>0.57787878787878788</v>
      </c>
    </row>
    <row r="16" spans="1:16" x14ac:dyDescent="0.35">
      <c r="A16" s="2"/>
      <c r="D16" s="3"/>
    </row>
    <row r="17" spans="1:1" x14ac:dyDescent="0.35">
      <c r="A17" s="4"/>
    </row>
    <row r="19" spans="1:1" x14ac:dyDescent="0.35">
      <c r="A19" t="s">
        <v>6</v>
      </c>
    </row>
    <row r="20" spans="1:1" x14ac:dyDescent="0.35">
      <c r="A20" t="s">
        <v>7</v>
      </c>
    </row>
    <row r="21" spans="1:1" x14ac:dyDescent="0.35">
      <c r="A21" t="s">
        <v>23</v>
      </c>
    </row>
    <row r="22" spans="1:1" x14ac:dyDescent="0.35">
      <c r="A22" t="s">
        <v>22</v>
      </c>
    </row>
    <row r="23" spans="1:1" x14ac:dyDescent="0.35">
      <c r="A23" t="s">
        <v>15</v>
      </c>
    </row>
  </sheetData>
  <mergeCells count="9">
    <mergeCell ref="A12:B12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9C9E94-05C9-4F86-9B5C-A6D3AB274C9C}"/>
</file>

<file path=customXml/itemProps2.xml><?xml version="1.0" encoding="utf-8"?>
<ds:datastoreItem xmlns:ds="http://schemas.openxmlformats.org/officeDocument/2006/customXml" ds:itemID="{167C59BC-C742-4DB1-AE59-EAAC3B64236E}"/>
</file>

<file path=customXml/itemProps3.xml><?xml version="1.0" encoding="utf-8"?>
<ds:datastoreItem xmlns:ds="http://schemas.openxmlformats.org/officeDocument/2006/customXml" ds:itemID="{B244969D-A851-427A-ACF5-6F8848D7D5B5}"/>
</file>

<file path=customXml/itemProps4.xml><?xml version="1.0" encoding="utf-8"?>
<ds:datastoreItem xmlns:ds="http://schemas.openxmlformats.org/officeDocument/2006/customXml" ds:itemID="{F706B94E-79CA-47C9-BCF3-A60EDAE25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Vaporization Day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Earle</dc:creator>
  <cp:lastModifiedBy>Hartman, Brice C (ATG)</cp:lastModifiedBy>
  <cp:lastPrinted>2023-09-03T18:33:23Z</cp:lastPrinted>
  <dcterms:created xsi:type="dcterms:W3CDTF">2023-09-01T14:27:50Z</dcterms:created>
  <dcterms:modified xsi:type="dcterms:W3CDTF">2023-09-07T20:38:31Z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