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6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drawings/drawing4.xml" ContentType="application/vnd.openxmlformats-officedocument.drawing+xml"/>
  <Override PartName="/xl/worksheets/sheet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19 Reports\"/>
    </mc:Choice>
  </mc:AlternateContent>
  <bookViews>
    <workbookView xWindow="3330" yWindow="3570" windowWidth="12120" windowHeight="9120"/>
  </bookViews>
  <sheets>
    <sheet name="Q4_2019" sheetId="22" r:id="rId1"/>
    <sheet name="Q3_2019" sheetId="21" r:id="rId2"/>
    <sheet name="Q2_2019" sheetId="20" r:id="rId3"/>
    <sheet name="Q1_2019" sheetId="19" r:id="rId4"/>
    <sheet name="Q4_2018" sheetId="18" r:id="rId5"/>
    <sheet name="Q3_2018" sheetId="17" r:id="rId6"/>
    <sheet name="Q2_2018 " sheetId="16" r:id="rId7"/>
    <sheet name="Q1_2018" sheetId="15" r:id="rId8"/>
    <sheet name="Q4_2017" sheetId="14" r:id="rId9"/>
    <sheet name="Q3_2017" sheetId="13" r:id="rId10"/>
    <sheet name="Q2_2017" sheetId="12" r:id="rId11"/>
    <sheet name="Q1_2017" sheetId="11" r:id="rId12"/>
    <sheet name="Q4_2016" sheetId="10" r:id="rId13"/>
    <sheet name="Q3_2016" sheetId="8" r:id="rId14"/>
    <sheet name="Q2_2016" sheetId="9" r:id="rId15"/>
    <sheet name="Q1_2016" sheetId="7" r:id="rId16"/>
    <sheet name="Q4_2015 " sheetId="6" r:id="rId17"/>
    <sheet name="Q3_2015" sheetId="5" r:id="rId18"/>
    <sheet name="Q2_2015" sheetId="4" r:id="rId19"/>
    <sheet name="Amortization Table" sheetId="1" r:id="rId20"/>
    <sheet name="Q1_2015" sheetId="3" r:id="rId21"/>
    <sheet name="Q4_2014" sheetId="2" r:id="rId22"/>
  </sheets>
  <externalReferences>
    <externalReference r:id="rId23"/>
  </externalReferences>
  <definedNames>
    <definedName name="Beginning_Balance" localSheetId="20">-FV(Q1_2015!Interest_Rate/12,Q1_2015!Payment_Number-1,-Q1_2015!Monthly_Payment,Q1_2015!Loan_Amount)</definedName>
    <definedName name="Beginning_Balance" localSheetId="15">-FV(Q1_2016!Interest_Rate/12,Q1_2016!Payment_Number-1,-Q1_2016!Monthly_Payment,Q1_2016!Loan_Amount)</definedName>
    <definedName name="Beginning_Balance" localSheetId="11">-FV(Q1_2017!Interest_Rate/12,Q1_2017!Payment_Number-1,-Q1_2017!Monthly_Payment,Q1_2017!Loan_Amount)</definedName>
    <definedName name="Beginning_Balance" localSheetId="7">-FV(Q1_2018!Interest_Rate/12,Q1_2018!Payment_Number-1,-Q1_2018!Monthly_Payment,Q1_2018!Loan_Amount)</definedName>
    <definedName name="Beginning_Balance" localSheetId="3">-FV(Q1_2019!Interest_Rate/12,Q1_2019!Payment_Number-1,-Q1_2019!Monthly_Payment,Q1_2019!Loan_Amount)</definedName>
    <definedName name="Beginning_Balance" localSheetId="18">-FV(Q2_2015!Interest_Rate/12,Q2_2015!Payment_Number-1,-Q2_2015!Monthly_Payment,Q2_2015!Loan_Amount)</definedName>
    <definedName name="Beginning_Balance" localSheetId="14">-FV(Q2_2016!Interest_Rate/12,Q2_2016!Payment_Number-1,-Q2_2016!Monthly_Payment,Q2_2016!Loan_Amount)</definedName>
    <definedName name="Beginning_Balance" localSheetId="10">-FV(Q2_2017!Interest_Rate/12,Q2_2017!Payment_Number-1,-Q2_2017!Monthly_Payment,Q2_2017!Loan_Amount)</definedName>
    <definedName name="Beginning_Balance" localSheetId="6">-FV('Q2_2018 '!Interest_Rate/12,'Q2_2018 '!Payment_Number-1,-'Q2_2018 '!Monthly_Payment,'Q2_2018 '!Loan_Amount)</definedName>
    <definedName name="Beginning_Balance" localSheetId="2">-FV(Q2_2019!Interest_Rate/12,Q2_2019!Payment_Number-1,-Q2_2019!Monthly_Payment,Q2_2019!Loan_Amount)</definedName>
    <definedName name="Beginning_Balance" localSheetId="17">-FV(Q3_2015!Interest_Rate/12,Q3_2015!Payment_Number-1,-Q3_2015!Monthly_Payment,Q3_2015!Loan_Amount)</definedName>
    <definedName name="Beginning_Balance" localSheetId="13">-FV(Q3_2016!Interest_Rate/12,Q3_2016!Payment_Number-1,-Q3_2016!Monthly_Payment,Q3_2016!Loan_Amount)</definedName>
    <definedName name="Beginning_Balance" localSheetId="9">-FV(Q3_2017!Interest_Rate/12,Q3_2017!Payment_Number-1,-Q3_2017!Monthly_Payment,Q3_2017!Loan_Amount)</definedName>
    <definedName name="Beginning_Balance" localSheetId="5">-FV(Q3_2018!Interest_Rate/12,Q3_2018!Payment_Number-1,-Q3_2018!Monthly_Payment,Q3_2018!Loan_Amount)</definedName>
    <definedName name="Beginning_Balance" localSheetId="1">-FV(Q3_2019!Interest_Rate/12,Q3_2019!Payment_Number-1,-Q3_2019!Monthly_Payment,Q3_2019!Loan_Amount)</definedName>
    <definedName name="Beginning_Balance" localSheetId="16">-FV('Q4_2015 '!Interest_Rate/12,'Q4_2015 '!Payment_Number-1,-'Q4_2015 '!Monthly_Payment,'Q4_2015 '!Loan_Amount)</definedName>
    <definedName name="Beginning_Balance" localSheetId="12">-FV(Q4_2016!Interest_Rate/12,Q4_2016!Payment_Number-1,-Q4_2016!Monthly_Payment,Q4_2016!Loan_Amount)</definedName>
    <definedName name="Beginning_Balance" localSheetId="8">-FV(Q4_2017!Interest_Rate/12,Q4_2017!Payment_Number-1,-Q4_2017!Monthly_Payment,Q4_2017!Loan_Amount)</definedName>
    <definedName name="Beginning_Balance" localSheetId="4">-FV(Q4_2018!Interest_Rate/12,Q4_2018!Payment_Number-1,-Q4_2018!Monthly_Payment,Q4_2018!Loan_Amount)</definedName>
    <definedName name="Beginning_Balance" localSheetId="0">-FV(Q4_2019!Interest_Rate/12,Q4_2019!Payment_Number-1,-Q4_2019!Monthly_Payment,Q4_2019!Loan_Amount)</definedName>
    <definedName name="Beginning_Balance">-FV(Interest_Rate/12,Payment_Number-1,-Monthly_Payment,Loan_Amount)</definedName>
    <definedName name="Ending_Balance" localSheetId="20">-FV(Q1_2015!Interest_Rate/12,Q1_2015!Payment_Number,-Q1_2015!Monthly_Payment,Q1_2015!Loan_Amount)</definedName>
    <definedName name="Ending_Balance" localSheetId="15">-FV(Q1_2016!Interest_Rate/12,Q1_2016!Payment_Number,-Q1_2016!Monthly_Payment,Q1_2016!Loan_Amount)</definedName>
    <definedName name="Ending_Balance" localSheetId="11">-FV(Q1_2017!Interest_Rate/12,Q1_2017!Payment_Number,-Q1_2017!Monthly_Payment,Q1_2017!Loan_Amount)</definedName>
    <definedName name="Ending_Balance" localSheetId="7">-FV(Q1_2018!Interest_Rate/12,Q1_2018!Payment_Number,-Q1_2018!Monthly_Payment,Q1_2018!Loan_Amount)</definedName>
    <definedName name="Ending_Balance" localSheetId="3">-FV(Q1_2019!Interest_Rate/12,Q1_2019!Payment_Number,-Q1_2019!Monthly_Payment,Q1_2019!Loan_Amount)</definedName>
    <definedName name="Ending_Balance" localSheetId="18">-FV(Q2_2015!Interest_Rate/12,Q2_2015!Payment_Number,-Q2_2015!Monthly_Payment,Q2_2015!Loan_Amount)</definedName>
    <definedName name="Ending_Balance" localSheetId="14">-FV(Q2_2016!Interest_Rate/12,Q2_2016!Payment_Number,-Q2_2016!Monthly_Payment,Q2_2016!Loan_Amount)</definedName>
    <definedName name="Ending_Balance" localSheetId="10">-FV(Q2_2017!Interest_Rate/12,Q2_2017!Payment_Number,-Q2_2017!Monthly_Payment,Q2_2017!Loan_Amount)</definedName>
    <definedName name="Ending_Balance" localSheetId="6">-FV('Q2_2018 '!Interest_Rate/12,'Q2_2018 '!Payment_Number,-'Q2_2018 '!Monthly_Payment,'Q2_2018 '!Loan_Amount)</definedName>
    <definedName name="Ending_Balance" localSheetId="2">-FV(Q2_2019!Interest_Rate/12,Q2_2019!Payment_Number,-Q2_2019!Monthly_Payment,Q2_2019!Loan_Amount)</definedName>
    <definedName name="Ending_Balance" localSheetId="17">-FV(Q3_2015!Interest_Rate/12,Q3_2015!Payment_Number,-Q3_2015!Monthly_Payment,Q3_2015!Loan_Amount)</definedName>
    <definedName name="Ending_Balance" localSheetId="13">-FV(Q3_2016!Interest_Rate/12,Q3_2016!Payment_Number,-Q3_2016!Monthly_Payment,Q3_2016!Loan_Amount)</definedName>
    <definedName name="Ending_Balance" localSheetId="9">-FV(Q3_2017!Interest_Rate/12,Q3_2017!Payment_Number,-Q3_2017!Monthly_Payment,Q3_2017!Loan_Amount)</definedName>
    <definedName name="Ending_Balance" localSheetId="5">-FV(Q3_2018!Interest_Rate/12,Q3_2018!Payment_Number,-Q3_2018!Monthly_Payment,Q3_2018!Loan_Amount)</definedName>
    <definedName name="Ending_Balance" localSheetId="1">-FV(Q3_2019!Interest_Rate/12,Q3_2019!Payment_Number,-Q3_2019!Monthly_Payment,Q3_2019!Loan_Amount)</definedName>
    <definedName name="Ending_Balance" localSheetId="16">-FV('Q4_2015 '!Interest_Rate/12,'Q4_2015 '!Payment_Number,-'Q4_2015 '!Monthly_Payment,'Q4_2015 '!Loan_Amount)</definedName>
    <definedName name="Ending_Balance" localSheetId="12">-FV(Q4_2016!Interest_Rate/12,Q4_2016!Payment_Number,-Q4_2016!Monthly_Payment,Q4_2016!Loan_Amount)</definedName>
    <definedName name="Ending_Balance" localSheetId="8">-FV(Q4_2017!Interest_Rate/12,Q4_2017!Payment_Number,-Q4_2017!Monthly_Payment,Q4_2017!Loan_Amount)</definedName>
    <definedName name="Ending_Balance" localSheetId="4">-FV(Q4_2018!Interest_Rate/12,Q4_2018!Payment_Number,-Q4_2018!Monthly_Payment,Q4_2018!Loan_Amount)</definedName>
    <definedName name="Ending_Balance" localSheetId="0">-FV(Q4_2019!Interest_Rate/12,Q4_2019!Payment_Number,-Q4_2019!Monthly_Payment,Q4_2019!Loan_Amount)</definedName>
    <definedName name="Ending_Balance">-FV(Interest_Rate/12,Payment_Number,-Monthly_Payment,Loan_Amount)</definedName>
    <definedName name="Full_Print">'Amortization Table'!$B$5:$I$382</definedName>
    <definedName name="Header_Row" localSheetId="20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8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7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6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>ROW('Amortization Table'!$22:$22)</definedName>
    <definedName name="Header_Row_Back" localSheetId="20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8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7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6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>ROW('Amortization Table'!$22:$22)</definedName>
    <definedName name="Interest" localSheetId="20">-IPMT(Q1_2015!Interest_Rate/12,Q1_2015!Payment_Number,Q1_2015!Number_of_Payments,Q1_2015!Loan_Amount)</definedName>
    <definedName name="Interest" localSheetId="15">-IPMT(Q1_2016!Interest_Rate/12,Q1_2016!Payment_Number,Q1_2016!Number_of_Payments,Q1_2016!Loan_Amount)</definedName>
    <definedName name="Interest" localSheetId="11">-IPMT(Q1_2017!Interest_Rate/12,Q1_2017!Payment_Number,Q1_2017!Number_of_Payments,Q1_2017!Loan_Amount)</definedName>
    <definedName name="Interest" localSheetId="7">-IPMT(Q1_2018!Interest_Rate/12,Q1_2018!Payment_Number,Q1_2018!Number_of_Payments,Q1_2018!Loan_Amount)</definedName>
    <definedName name="Interest" localSheetId="3">-IPMT(Q1_2019!Interest_Rate/12,Q1_2019!Payment_Number,Q1_2019!Number_of_Payments,Q1_2019!Loan_Amount)</definedName>
    <definedName name="Interest" localSheetId="18">-IPMT(Q2_2015!Interest_Rate/12,Q2_2015!Payment_Number,Q2_2015!Number_of_Payments,Q2_2015!Loan_Amount)</definedName>
    <definedName name="Interest" localSheetId="14">-IPMT(Q2_2016!Interest_Rate/12,Q2_2016!Payment_Number,Q2_2016!Number_of_Payments,Q2_2016!Loan_Amount)</definedName>
    <definedName name="Interest" localSheetId="10">-IPMT(Q2_2017!Interest_Rate/12,Q2_2017!Payment_Number,Q2_2017!Number_of_Payments,Q2_2017!Loan_Amount)</definedName>
    <definedName name="Interest" localSheetId="6">-IPMT('Q2_2018 '!Interest_Rate/12,'Q2_2018 '!Payment_Number,'Q2_2018 '!Number_of_Payments,'Q2_2018 '!Loan_Amount)</definedName>
    <definedName name="Interest" localSheetId="2">-IPMT(Q2_2019!Interest_Rate/12,Q2_2019!Payment_Number,Q2_2019!Number_of_Payments,Q2_2019!Loan_Amount)</definedName>
    <definedName name="Interest" localSheetId="17">-IPMT(Q3_2015!Interest_Rate/12,Q3_2015!Payment_Number,Q3_2015!Number_of_Payments,Q3_2015!Loan_Amount)</definedName>
    <definedName name="Interest" localSheetId="13">-IPMT(Q3_2016!Interest_Rate/12,Q3_2016!Payment_Number,Q3_2016!Number_of_Payments,Q3_2016!Loan_Amount)</definedName>
    <definedName name="Interest" localSheetId="9">-IPMT(Q3_2017!Interest_Rate/12,Q3_2017!Payment_Number,Q3_2017!Number_of_Payments,Q3_2017!Loan_Amount)</definedName>
    <definedName name="Interest" localSheetId="5">-IPMT(Q3_2018!Interest_Rate/12,Q3_2018!Payment_Number,Q3_2018!Number_of_Payments,Q3_2018!Loan_Amount)</definedName>
    <definedName name="Interest" localSheetId="1">-IPMT(Q3_2019!Interest_Rate/12,Q3_2019!Payment_Number,Q3_2019!Number_of_Payments,Q3_2019!Loan_Amount)</definedName>
    <definedName name="Interest" localSheetId="16">-IPMT('Q4_2015 '!Interest_Rate/12,'Q4_2015 '!Payment_Number,'Q4_2015 '!Number_of_Payments,'Q4_2015 '!Loan_Amount)</definedName>
    <definedName name="Interest" localSheetId="12">-IPMT(Q4_2016!Interest_Rate/12,Q4_2016!Payment_Number,Q4_2016!Number_of_Payments,Q4_2016!Loan_Amount)</definedName>
    <definedName name="Interest" localSheetId="8">-IPMT(Q4_2017!Interest_Rate/12,Q4_2017!Payment_Number,Q4_2017!Number_of_Payments,Q4_2017!Loan_Amount)</definedName>
    <definedName name="Interest" localSheetId="4">-IPMT(Q4_2018!Interest_Rate/12,Q4_2018!Payment_Number,Q4_2018!Number_of_Payments,Q4_2018!Loan_Amount)</definedName>
    <definedName name="Interest" localSheetId="0">-IPMT(Q4_2019!Interest_Rate/12,Q4_2019!Payment_Number,Q4_2019!Number_of_Payments,Q4_2019!Loan_Amount)</definedName>
    <definedName name="Interest">-IPMT(Interest_Rate/12,Payment_Number,Number_of_Payments,Loan_Amount)</definedName>
    <definedName name="Interest_Rate" localSheetId="20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8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7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6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>'Amortization Table'!$F$10</definedName>
    <definedName name="Last_Row" localSheetId="20">IF(Q1_2015!Values_Entered,Q1_2015!Header_Row+Q1_2015!Number_of_Payments,Q1_2015!Header_Row)</definedName>
    <definedName name="Last_Row" localSheetId="15">IF(Q1_2016!Values_Entered,Q1_2016!Header_Row+Q1_2016!Number_of_Payments,Q1_2016!Header_Row)</definedName>
    <definedName name="Last_Row" localSheetId="11">IF(Q1_2017!Values_Entered,Q1_2017!Header_Row+Q1_2017!Number_of_Payments,Q1_2017!Header_Row)</definedName>
    <definedName name="Last_Row" localSheetId="7">IF(Q1_2018!Values_Entered,Q1_2018!Header_Row+Q1_2018!Number_of_Payments,Q1_2018!Header_Row)</definedName>
    <definedName name="Last_Row" localSheetId="3">IF(Q1_2019!Values_Entered,Q1_2019!Header_Row+Q1_2019!Number_of_Payments,Q1_2019!Header_Row)</definedName>
    <definedName name="Last_Row" localSheetId="18">IF(Q2_2015!Values_Entered,Q2_2015!Header_Row+Q2_2015!Number_of_Payments,Q2_2015!Header_Row)</definedName>
    <definedName name="Last_Row" localSheetId="14">IF(Q2_2016!Values_Entered,Q2_2016!Header_Row+Q2_2016!Number_of_Payments,Q2_2016!Header_Row)</definedName>
    <definedName name="Last_Row" localSheetId="10">IF(Q2_2017!Values_Entered,Q2_2017!Header_Row+Q2_2017!Number_of_Payments,Q2_2017!Header_Row)</definedName>
    <definedName name="Last_Row" localSheetId="6">IF('Q2_2018 '!Values_Entered,'Q2_2018 '!Header_Row+'Q2_2018 '!Number_of_Payments,'Q2_2018 '!Header_Row)</definedName>
    <definedName name="Last_Row" localSheetId="2">IF(Q2_2019!Values_Entered,Q2_2019!Header_Row+Q2_2019!Number_of_Payments,Q2_2019!Header_Row)</definedName>
    <definedName name="Last_Row" localSheetId="17">IF(Q3_2015!Values_Entered,Q3_2015!Header_Row+Q3_2015!Number_of_Payments,Q3_2015!Header_Row)</definedName>
    <definedName name="Last_Row" localSheetId="13">IF(Q3_2016!Values_Entered,Q3_2016!Header_Row+Q3_2016!Number_of_Payments,Q3_2016!Header_Row)</definedName>
    <definedName name="Last_Row" localSheetId="9">IF(Q3_2017!Values_Entered,Q3_2017!Header_Row+Q3_2017!Number_of_Payments,Q3_2017!Header_Row)</definedName>
    <definedName name="Last_Row" localSheetId="5">IF(Q3_2018!Values_Entered,Q3_2018!Header_Row+Q3_2018!Number_of_Payments,Q3_2018!Header_Row)</definedName>
    <definedName name="Last_Row" localSheetId="1">IF(Q3_2019!Values_Entered,Q3_2019!Header_Row+Q3_2019!Number_of_Payments,Q3_2019!Header_Row)</definedName>
    <definedName name="Last_Row" localSheetId="16">IF('Q4_2015 '!Values_Entered,'Q4_2015 '!Header_Row+'Q4_2015 '!Number_of_Payments,'Q4_2015 '!Header_Row)</definedName>
    <definedName name="Last_Row" localSheetId="12">IF(Q4_2016!Values_Entered,Q4_2016!Header_Row+Q4_2016!Number_of_Payments,Q4_2016!Header_Row)</definedName>
    <definedName name="Last_Row" localSheetId="8">IF(Q4_2017!Values_Entered,Q4_2017!Header_Row+Q4_2017!Number_of_Payments,Q4_2017!Header_Row)</definedName>
    <definedName name="Last_Row" localSheetId="4">IF(Q4_2018!Values_Entered,Q4_2018!Header_Row+Q4_2018!Number_of_Payments,Q4_2018!Header_Row)</definedName>
    <definedName name="Last_Row" localSheetId="0">IF(Q4_2019!Values_Entered,Q4_2019!Header_Row+Q4_2019!Number_of_Payments,Q4_2019!Header_Row)</definedName>
    <definedName name="Last_Row">IF(Values_Entered,Header_Row+Number_of_Payments,Header_Row)</definedName>
    <definedName name="Loan_Amount" localSheetId="20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8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7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6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>'Amortization Table'!$F$9</definedName>
    <definedName name="Loan_Not_Paid" localSheetId="20">IF(Q1_2015!Payment_Number&lt;=Q1_2015!Number_of_Payments,1,0)</definedName>
    <definedName name="Loan_Not_Paid" localSheetId="15">IF(Q1_2016!Payment_Number&lt;=Q1_2016!Number_of_Payments,1,0)</definedName>
    <definedName name="Loan_Not_Paid" localSheetId="11">IF(Q1_2017!Payment_Number&lt;=Q1_2017!Number_of_Payments,1,0)</definedName>
    <definedName name="Loan_Not_Paid" localSheetId="7">IF(Q1_2018!Payment_Number&lt;=Q1_2018!Number_of_Payments,1,0)</definedName>
    <definedName name="Loan_Not_Paid" localSheetId="3">IF(Q1_2019!Payment_Number&lt;=Q1_2019!Number_of_Payments,1,0)</definedName>
    <definedName name="Loan_Not_Paid" localSheetId="18">IF(Q2_2015!Payment_Number&lt;=Q2_2015!Number_of_Payments,1,0)</definedName>
    <definedName name="Loan_Not_Paid" localSheetId="14">IF(Q2_2016!Payment_Number&lt;=Q2_2016!Number_of_Payments,1,0)</definedName>
    <definedName name="Loan_Not_Paid" localSheetId="10">IF(Q2_2017!Payment_Number&lt;=Q2_2017!Number_of_Payments,1,0)</definedName>
    <definedName name="Loan_Not_Paid" localSheetId="6">IF('Q2_2018 '!Payment_Number&lt;='Q2_2018 '!Number_of_Payments,1,0)</definedName>
    <definedName name="Loan_Not_Paid" localSheetId="2">IF(Q2_2019!Payment_Number&lt;=Q2_2019!Number_of_Payments,1,0)</definedName>
    <definedName name="Loan_Not_Paid" localSheetId="17">IF(Q3_2015!Payment_Number&lt;=Q3_2015!Number_of_Payments,1,0)</definedName>
    <definedName name="Loan_Not_Paid" localSheetId="13">IF(Q3_2016!Payment_Number&lt;=Q3_2016!Number_of_Payments,1,0)</definedName>
    <definedName name="Loan_Not_Paid" localSheetId="9">IF(Q3_2017!Payment_Number&lt;=Q3_2017!Number_of_Payments,1,0)</definedName>
    <definedName name="Loan_Not_Paid" localSheetId="5">IF(Q3_2018!Payment_Number&lt;=Q3_2018!Number_of_Payments,1,0)</definedName>
    <definedName name="Loan_Not_Paid" localSheetId="1">IF(Q3_2019!Payment_Number&lt;=Q3_2019!Number_of_Payments,1,0)</definedName>
    <definedName name="Loan_Not_Paid" localSheetId="16">IF('Q4_2015 '!Payment_Number&lt;='Q4_2015 '!Number_of_Payments,1,0)</definedName>
    <definedName name="Loan_Not_Paid" localSheetId="12">IF(Q4_2016!Payment_Number&lt;=Q4_2016!Number_of_Payments,1,0)</definedName>
    <definedName name="Loan_Not_Paid" localSheetId="8">IF(Q4_2017!Payment_Number&lt;=Q4_2017!Number_of_Payments,1,0)</definedName>
    <definedName name="Loan_Not_Paid" localSheetId="4">IF(Q4_2018!Payment_Number&lt;=Q4_2018!Number_of_Payments,1,0)</definedName>
    <definedName name="Loan_Not_Paid" localSheetId="0">IF(Q4_2019!Payment_Number&lt;=Q4_2019!Number_of_Payments,1,0)</definedName>
    <definedName name="Loan_Not_Paid">IF(Payment_Number&lt;=Number_of_Payments,1,0)</definedName>
    <definedName name="Loan_Start" localSheetId="20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8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7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6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>'Amortization Table'!$F$12</definedName>
    <definedName name="Loan_Years" localSheetId="20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8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7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6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>'Amortization Table'!$F$11</definedName>
    <definedName name="Monthly_Payment" localSheetId="20">-PMT(Q1_2015!Interest_Rate/12,Q1_2015!Number_of_Payments,Q1_2015!Loan_Amount)</definedName>
    <definedName name="Monthly_Payment" localSheetId="15">-PMT(Q1_2016!Interest_Rate/12,Q1_2016!Number_of_Payments,Q1_2016!Loan_Amount)</definedName>
    <definedName name="Monthly_Payment" localSheetId="11">-PMT(Q1_2017!Interest_Rate/12,Q1_2017!Number_of_Payments,Q1_2017!Loan_Amount)</definedName>
    <definedName name="Monthly_Payment" localSheetId="7">-PMT(Q1_2018!Interest_Rate/12,Q1_2018!Number_of_Payments,Q1_2018!Loan_Amount)</definedName>
    <definedName name="Monthly_Payment" localSheetId="3">-PMT(Q1_2019!Interest_Rate/12,Q1_2019!Number_of_Payments,Q1_2019!Loan_Amount)</definedName>
    <definedName name="Monthly_Payment" localSheetId="18">-PMT(Q2_2015!Interest_Rate/12,Q2_2015!Number_of_Payments,Q2_2015!Loan_Amount)</definedName>
    <definedName name="Monthly_Payment" localSheetId="14">-PMT(Q2_2016!Interest_Rate/12,Q2_2016!Number_of_Payments,Q2_2016!Loan_Amount)</definedName>
    <definedName name="Monthly_Payment" localSheetId="10">-PMT(Q2_2017!Interest_Rate/12,Q2_2017!Number_of_Payments,Q2_2017!Loan_Amount)</definedName>
    <definedName name="Monthly_Payment" localSheetId="6">-PMT('Q2_2018 '!Interest_Rate/12,'Q2_2018 '!Number_of_Payments,'Q2_2018 '!Loan_Amount)</definedName>
    <definedName name="Monthly_Payment" localSheetId="2">-PMT(Q2_2019!Interest_Rate/12,Q2_2019!Number_of_Payments,Q2_2019!Loan_Amount)</definedName>
    <definedName name="Monthly_Payment" localSheetId="17">-PMT(Q3_2015!Interest_Rate/12,Q3_2015!Number_of_Payments,Q3_2015!Loan_Amount)</definedName>
    <definedName name="Monthly_Payment" localSheetId="13">-PMT(Q3_2016!Interest_Rate/12,Q3_2016!Number_of_Payments,Q3_2016!Loan_Amount)</definedName>
    <definedName name="Monthly_Payment" localSheetId="9">-PMT(Q3_2017!Interest_Rate/12,Q3_2017!Number_of_Payments,Q3_2017!Loan_Amount)</definedName>
    <definedName name="Monthly_Payment" localSheetId="5">-PMT(Q3_2018!Interest_Rate/12,Q3_2018!Number_of_Payments,Q3_2018!Loan_Amount)</definedName>
    <definedName name="Monthly_Payment" localSheetId="1">-PMT(Q3_2019!Interest_Rate/12,Q3_2019!Number_of_Payments,Q3_2019!Loan_Amount)</definedName>
    <definedName name="Monthly_Payment" localSheetId="16">-PMT('Q4_2015 '!Interest_Rate/12,'Q4_2015 '!Number_of_Payments,'Q4_2015 '!Loan_Amount)</definedName>
    <definedName name="Monthly_Payment" localSheetId="12">-PMT(Q4_2016!Interest_Rate/12,Q4_2016!Number_of_Payments,Q4_2016!Loan_Amount)</definedName>
    <definedName name="Monthly_Payment" localSheetId="8">-PMT(Q4_2017!Interest_Rate/12,Q4_2017!Number_of_Payments,Q4_2017!Loan_Amount)</definedName>
    <definedName name="Monthly_Payment" localSheetId="4">-PMT(Q4_2018!Interest_Rate/12,Q4_2018!Number_of_Payments,Q4_2018!Loan_Amount)</definedName>
    <definedName name="Monthly_Payment" localSheetId="0">-PMT(Q4_2019!Interest_Rate/12,Q4_2019!Number_of_Payments,Q4_2019!Loan_Amount)</definedName>
    <definedName name="Monthly_Payment">-PMT(Interest_Rate/12,Number_of_Payments,Loan_Amount)</definedName>
    <definedName name="Number_of_Payments" localSheetId="20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8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7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6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>'Amortization Table'!$F$17</definedName>
    <definedName name="Payment_Date" localSheetId="20">DATE(YEAR(Q1_2015!Loan_Start),MONTH(Q1_2015!Loan_Start)+Q1_2015!Payment_Number,DAY(Q1_2015!Loan_Start))</definedName>
    <definedName name="Payment_Date" localSheetId="15">DATE(YEAR(Q1_2016!Loan_Start),MONTH(Q1_2016!Loan_Start)+Q1_2016!Payment_Number,DAY(Q1_2016!Loan_Start))</definedName>
    <definedName name="Payment_Date" localSheetId="11">DATE(YEAR(Q1_2017!Loan_Start),MONTH(Q1_2017!Loan_Start)+Q1_2017!Payment_Number,DAY(Q1_2017!Loan_Start))</definedName>
    <definedName name="Payment_Date" localSheetId="7">DATE(YEAR(Q1_2018!Loan_Start),MONTH(Q1_2018!Loan_Start)+Q1_2018!Payment_Number,DAY(Q1_2018!Loan_Start))</definedName>
    <definedName name="Payment_Date" localSheetId="3">DATE(YEAR(Q1_2019!Loan_Start),MONTH(Q1_2019!Loan_Start)+Q1_2019!Payment_Number,DAY(Q1_2019!Loan_Start))</definedName>
    <definedName name="Payment_Date" localSheetId="18">DATE(YEAR(Q2_2015!Loan_Start),MONTH(Q2_2015!Loan_Start)+Q2_2015!Payment_Number,DAY(Q2_2015!Loan_Start))</definedName>
    <definedName name="Payment_Date" localSheetId="14">DATE(YEAR(Q2_2016!Loan_Start),MONTH(Q2_2016!Loan_Start)+Q2_2016!Payment_Number,DAY(Q2_2016!Loan_Start))</definedName>
    <definedName name="Payment_Date" localSheetId="10">DATE(YEAR(Q2_2017!Loan_Start),MONTH(Q2_2017!Loan_Start)+Q2_2017!Payment_Number,DAY(Q2_2017!Loan_Start))</definedName>
    <definedName name="Payment_Date" localSheetId="6">DATE(YEAR('Q2_2018 '!Loan_Start),MONTH('Q2_2018 '!Loan_Start)+'Q2_2018 '!Payment_Number,DAY('Q2_2018 '!Loan_Start))</definedName>
    <definedName name="Payment_Date" localSheetId="2">DATE(YEAR(Q2_2019!Loan_Start),MONTH(Q2_2019!Loan_Start)+Q2_2019!Payment_Number,DAY(Q2_2019!Loan_Start))</definedName>
    <definedName name="Payment_Date" localSheetId="17">DATE(YEAR(Q3_2015!Loan_Start),MONTH(Q3_2015!Loan_Start)+Q3_2015!Payment_Number,DAY(Q3_2015!Loan_Start))</definedName>
    <definedName name="Payment_Date" localSheetId="13">DATE(YEAR(Q3_2016!Loan_Start),MONTH(Q3_2016!Loan_Start)+Q3_2016!Payment_Number,DAY(Q3_2016!Loan_Start))</definedName>
    <definedName name="Payment_Date" localSheetId="9">DATE(YEAR(Q3_2017!Loan_Start),MONTH(Q3_2017!Loan_Start)+Q3_2017!Payment_Number,DAY(Q3_2017!Loan_Start))</definedName>
    <definedName name="Payment_Date" localSheetId="5">DATE(YEAR(Q3_2018!Loan_Start),MONTH(Q3_2018!Loan_Start)+Q3_2018!Payment_Number,DAY(Q3_2018!Loan_Start))</definedName>
    <definedName name="Payment_Date" localSheetId="1">DATE(YEAR(Q3_2019!Loan_Start),MONTH(Q3_2019!Loan_Start)+Q3_2019!Payment_Number,DAY(Q3_2019!Loan_Start))</definedName>
    <definedName name="Payment_Date" localSheetId="16">DATE(YEAR('Q4_2015 '!Loan_Start),MONTH('Q4_2015 '!Loan_Start)+'Q4_2015 '!Payment_Number,DAY('Q4_2015 '!Loan_Start))</definedName>
    <definedName name="Payment_Date" localSheetId="12">DATE(YEAR(Q4_2016!Loan_Start),MONTH(Q4_2016!Loan_Start)+Q4_2016!Payment_Number,DAY(Q4_2016!Loan_Start))</definedName>
    <definedName name="Payment_Date" localSheetId="8">DATE(YEAR(Q4_2017!Loan_Start),MONTH(Q4_2017!Loan_Start)+Q4_2017!Payment_Number,DAY(Q4_2017!Loan_Start))</definedName>
    <definedName name="Payment_Date" localSheetId="4">DATE(YEAR(Q4_2018!Loan_Start),MONTH(Q4_2018!Loan_Start)+Q4_2018!Payment_Number,DAY(Q4_2018!Loan_Start))</definedName>
    <definedName name="Payment_Date" localSheetId="0">DATE(YEAR(Q4_2019!Loan_Start),MONTH(Q4_2019!Loan_Start)+Q4_2019!Payment_Number,DAY(Q4_2019!Loan_Start))</definedName>
    <definedName name="Payment_Date">DATE(YEAR(Loan_Start),MONTH(Loan_Start)+Payment_Number,DAY(Loan_Start))</definedName>
    <definedName name="Payment_Number" localSheetId="20">ROW()-Q1_2015!Header_Row</definedName>
    <definedName name="Payment_Number" localSheetId="15">ROW()-Q1_2016!Header_Row</definedName>
    <definedName name="Payment_Number" localSheetId="11">ROW()-Q1_2017!Header_Row</definedName>
    <definedName name="Payment_Number" localSheetId="7">ROW()-Q1_2018!Header_Row</definedName>
    <definedName name="Payment_Number" localSheetId="3">ROW()-Q1_2019!Header_Row</definedName>
    <definedName name="Payment_Number" localSheetId="18">ROW()-Q2_2015!Header_Row</definedName>
    <definedName name="Payment_Number" localSheetId="14">ROW()-Q2_2016!Header_Row</definedName>
    <definedName name="Payment_Number" localSheetId="10">ROW()-Q2_2017!Header_Row</definedName>
    <definedName name="Payment_Number" localSheetId="6">ROW()-'Q2_2018 '!Header_Row</definedName>
    <definedName name="Payment_Number" localSheetId="2">ROW()-Q2_2019!Header_Row</definedName>
    <definedName name="Payment_Number" localSheetId="17">ROW()-Q3_2015!Header_Row</definedName>
    <definedName name="Payment_Number" localSheetId="13">ROW()-Q3_2016!Header_Row</definedName>
    <definedName name="Payment_Number" localSheetId="9">ROW()-Q3_2017!Header_Row</definedName>
    <definedName name="Payment_Number" localSheetId="5">ROW()-Q3_2018!Header_Row</definedName>
    <definedName name="Payment_Number" localSheetId="1">ROW()-Q3_2019!Header_Row</definedName>
    <definedName name="Payment_Number" localSheetId="16">ROW()-'Q4_2015 '!Header_Row</definedName>
    <definedName name="Payment_Number" localSheetId="12">ROW()-Q4_2016!Header_Row</definedName>
    <definedName name="Payment_Number" localSheetId="8">ROW()-Q4_2017!Header_Row</definedName>
    <definedName name="Payment_Number" localSheetId="4">ROW()-Q4_2018!Header_Row</definedName>
    <definedName name="Payment_Number" localSheetId="0">ROW()-Q4_2019!Header_Row</definedName>
    <definedName name="Payment_Number">ROW()-Header_Row</definedName>
    <definedName name="Principal" localSheetId="20">-PPMT(Q1_2015!Interest_Rate/12,Q1_2015!Payment_Number,Q1_2015!Number_of_Payments,Q1_2015!Loan_Amount)</definedName>
    <definedName name="Principal" localSheetId="15">-PPMT(Q1_2016!Interest_Rate/12,Q1_2016!Payment_Number,Q1_2016!Number_of_Payments,Q1_2016!Loan_Amount)</definedName>
    <definedName name="Principal" localSheetId="11">-PPMT(Q1_2017!Interest_Rate/12,Q1_2017!Payment_Number,Q1_2017!Number_of_Payments,Q1_2017!Loan_Amount)</definedName>
    <definedName name="Principal" localSheetId="7">-PPMT(Q1_2018!Interest_Rate/12,Q1_2018!Payment_Number,Q1_2018!Number_of_Payments,Q1_2018!Loan_Amount)</definedName>
    <definedName name="Principal" localSheetId="3">-PPMT(Q1_2019!Interest_Rate/12,Q1_2019!Payment_Number,Q1_2019!Number_of_Payments,Q1_2019!Loan_Amount)</definedName>
    <definedName name="Principal" localSheetId="18">-PPMT(Q2_2015!Interest_Rate/12,Q2_2015!Payment_Number,Q2_2015!Number_of_Payments,Q2_2015!Loan_Amount)</definedName>
    <definedName name="Principal" localSheetId="14">-PPMT(Q2_2016!Interest_Rate/12,Q2_2016!Payment_Number,Q2_2016!Number_of_Payments,Q2_2016!Loan_Amount)</definedName>
    <definedName name="Principal" localSheetId="10">-PPMT(Q2_2017!Interest_Rate/12,Q2_2017!Payment_Number,Q2_2017!Number_of_Payments,Q2_2017!Loan_Amount)</definedName>
    <definedName name="Principal" localSheetId="6">-PPMT('Q2_2018 '!Interest_Rate/12,'Q2_2018 '!Payment_Number,'Q2_2018 '!Number_of_Payments,'Q2_2018 '!Loan_Amount)</definedName>
    <definedName name="Principal" localSheetId="2">-PPMT(Q2_2019!Interest_Rate/12,Q2_2019!Payment_Number,Q2_2019!Number_of_Payments,Q2_2019!Loan_Amount)</definedName>
    <definedName name="Principal" localSheetId="17">-PPMT(Q3_2015!Interest_Rate/12,Q3_2015!Payment_Number,Q3_2015!Number_of_Payments,Q3_2015!Loan_Amount)</definedName>
    <definedName name="Principal" localSheetId="13">-PPMT(Q3_2016!Interest_Rate/12,Q3_2016!Payment_Number,Q3_2016!Number_of_Payments,Q3_2016!Loan_Amount)</definedName>
    <definedName name="Principal" localSheetId="9">-PPMT(Q3_2017!Interest_Rate/12,Q3_2017!Payment_Number,Q3_2017!Number_of_Payments,Q3_2017!Loan_Amount)</definedName>
    <definedName name="Principal" localSheetId="5">-PPMT(Q3_2018!Interest_Rate/12,Q3_2018!Payment_Number,Q3_2018!Number_of_Payments,Q3_2018!Loan_Amount)</definedName>
    <definedName name="Principal" localSheetId="1">-PPMT(Q3_2019!Interest_Rate/12,Q3_2019!Payment_Number,Q3_2019!Number_of_Payments,Q3_2019!Loan_Amount)</definedName>
    <definedName name="Principal" localSheetId="16">-PPMT('Q4_2015 '!Interest_Rate/12,'Q4_2015 '!Payment_Number,'Q4_2015 '!Number_of_Payments,'Q4_2015 '!Loan_Amount)</definedName>
    <definedName name="Principal" localSheetId="12">-PPMT(Q4_2016!Interest_Rate/12,Q4_2016!Payment_Number,Q4_2016!Number_of_Payments,Q4_2016!Loan_Amount)</definedName>
    <definedName name="Principal" localSheetId="8">-PPMT(Q4_2017!Interest_Rate/12,Q4_2017!Payment_Number,Q4_2017!Number_of_Payments,Q4_2017!Loan_Amount)</definedName>
    <definedName name="Principal" localSheetId="4">-PPMT(Q4_2018!Interest_Rate/12,Q4_2018!Payment_Number,Q4_2018!Number_of_Payments,Q4_2018!Loan_Amount)</definedName>
    <definedName name="Principal" localSheetId="0">-PPMT(Q4_2019!Interest_Rate/12,Q4_2019!Payment_Number,Q4_2019!Number_of_Payments,Q4_2019!Loan_Amount)</definedName>
    <definedName name="Principal">-PPMT(Interest_Rate/12,Payment_Number,Number_of_Payments,Loan_Amount)</definedName>
    <definedName name="_xlnm.Print_Area" localSheetId="19">'Amortization Table'!$B$5:$J$83</definedName>
    <definedName name="_xlnm.Print_Area" localSheetId="20">Q1_2015!$B$3:$N$46</definedName>
    <definedName name="_xlnm.Print_Area" localSheetId="15">Q1_2016!$B$3:$N$46</definedName>
    <definedName name="_xlnm.Print_Area" localSheetId="11">Q1_2017!$B$3:$N$46</definedName>
    <definedName name="_xlnm.Print_Area" localSheetId="7">Q1_2018!$B$3:$N$46</definedName>
    <definedName name="_xlnm.Print_Area" localSheetId="3">Q1_2019!$B$3:$N$47</definedName>
    <definedName name="_xlnm.Print_Area" localSheetId="18">Q2_2015!$B$3:$N$46</definedName>
    <definedName name="_xlnm.Print_Area" localSheetId="14">Q2_2016!$B$3:$N$46</definedName>
    <definedName name="_xlnm.Print_Area" localSheetId="10">Q2_2017!$B$3:$N$46</definedName>
    <definedName name="_xlnm.Print_Area" localSheetId="6">'Q2_2018 '!$B$3:$N$46</definedName>
    <definedName name="_xlnm.Print_Area" localSheetId="2">Q2_2019!$B$3:$N$47</definedName>
    <definedName name="_xlnm.Print_Area" localSheetId="17">Q3_2015!$B$3:$N$46</definedName>
    <definedName name="_xlnm.Print_Area" localSheetId="13">Q3_2016!$B$3:$N$46</definedName>
    <definedName name="_xlnm.Print_Area" localSheetId="9">Q3_2017!$B$3:$N$46</definedName>
    <definedName name="_xlnm.Print_Area" localSheetId="5">Q3_2018!$B$3:$N$47</definedName>
    <definedName name="_xlnm.Print_Area" localSheetId="1">Q3_2019!$B$3:$N$47</definedName>
    <definedName name="_xlnm.Print_Area" localSheetId="21">Q4_2014!$B$3:$N$46</definedName>
    <definedName name="_xlnm.Print_Area" localSheetId="16">'Q4_2015 '!$B$3:$N$46</definedName>
    <definedName name="_xlnm.Print_Area" localSheetId="12">Q4_2016!$B$3:$N$46</definedName>
    <definedName name="_xlnm.Print_Area" localSheetId="8">Q4_2017!$B$3:$N$46</definedName>
    <definedName name="_xlnm.Print_Area" localSheetId="4">Q4_2018!$B$3:$N$47</definedName>
    <definedName name="_xlnm.Print_Area" localSheetId="0">Q4_2019!$B$3:$N$47</definedName>
    <definedName name="_xlnm.Print_Titles" localSheetId="19">'Amortization Table'!$22:$22</definedName>
    <definedName name="Total_Cost" localSheetId="20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8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7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6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>'Amortization Table'!$F$19</definedName>
    <definedName name="Total_Interest">'Amortization Table'!$F$18</definedName>
    <definedName name="Values_Entered" localSheetId="20">IF(Q1_2015!Loan_Amount*Q1_2015!Interest_Rate*Q1_2015!Loan_Years*Q1_2015!Loan_Start&gt;0,1,0)</definedName>
    <definedName name="Values_Entered" localSheetId="15">IF(Q1_2016!Loan_Amount*Q1_2016!Interest_Rate*Q1_2016!Loan_Years*Q1_2016!Loan_Start&gt;0,1,0)</definedName>
    <definedName name="Values_Entered" localSheetId="11">IF(Q1_2017!Loan_Amount*Q1_2017!Interest_Rate*Q1_2017!Loan_Years*Q1_2017!Loan_Start&gt;0,1,0)</definedName>
    <definedName name="Values_Entered" localSheetId="7">IF(Q1_2018!Loan_Amount*Q1_2018!Interest_Rate*Q1_2018!Loan_Years*Q1_2018!Loan_Start&gt;0,1,0)</definedName>
    <definedName name="Values_Entered" localSheetId="3">IF(Q1_2019!Loan_Amount*Q1_2019!Interest_Rate*Q1_2019!Loan_Years*Q1_2019!Loan_Start&gt;0,1,0)</definedName>
    <definedName name="Values_Entered" localSheetId="18">IF(Q2_2015!Loan_Amount*Q2_2015!Interest_Rate*Q2_2015!Loan_Years*Q2_2015!Loan_Start&gt;0,1,0)</definedName>
    <definedName name="Values_Entered" localSheetId="14">IF(Q2_2016!Loan_Amount*Q2_2016!Interest_Rate*Q2_2016!Loan_Years*Q2_2016!Loan_Start&gt;0,1,0)</definedName>
    <definedName name="Values_Entered" localSheetId="10">IF(Q2_2017!Loan_Amount*Q2_2017!Interest_Rate*Q2_2017!Loan_Years*Q2_2017!Loan_Start&gt;0,1,0)</definedName>
    <definedName name="Values_Entered" localSheetId="6">IF('Q2_2018 '!Loan_Amount*'Q2_2018 '!Interest_Rate*'Q2_2018 '!Loan_Years*'Q2_2018 '!Loan_Start&gt;0,1,0)</definedName>
    <definedName name="Values_Entered" localSheetId="2">IF(Q2_2019!Loan_Amount*Q2_2019!Interest_Rate*Q2_2019!Loan_Years*Q2_2019!Loan_Start&gt;0,1,0)</definedName>
    <definedName name="Values_Entered" localSheetId="17">IF(Q3_2015!Loan_Amount*Q3_2015!Interest_Rate*Q3_2015!Loan_Years*Q3_2015!Loan_Start&gt;0,1,0)</definedName>
    <definedName name="Values_Entered" localSheetId="13">IF(Q3_2016!Loan_Amount*Q3_2016!Interest_Rate*Q3_2016!Loan_Years*Q3_2016!Loan_Start&gt;0,1,0)</definedName>
    <definedName name="Values_Entered" localSheetId="9">IF(Q3_2017!Loan_Amount*Q3_2017!Interest_Rate*Q3_2017!Loan_Years*Q3_2017!Loan_Start&gt;0,1,0)</definedName>
    <definedName name="Values_Entered" localSheetId="5">IF(Q3_2018!Loan_Amount*Q3_2018!Interest_Rate*Q3_2018!Loan_Years*Q3_2018!Loan_Start&gt;0,1,0)</definedName>
    <definedName name="Values_Entered" localSheetId="1">IF(Q3_2019!Loan_Amount*Q3_2019!Interest_Rate*Q3_2019!Loan_Years*Q3_2019!Loan_Start&gt;0,1,0)</definedName>
    <definedName name="Values_Entered" localSheetId="16">IF('Q4_2015 '!Loan_Amount*'Q4_2015 '!Interest_Rate*'Q4_2015 '!Loan_Years*'Q4_2015 '!Loan_Start&gt;0,1,0)</definedName>
    <definedName name="Values_Entered" localSheetId="12">IF(Q4_2016!Loan_Amount*Q4_2016!Interest_Rate*Q4_2016!Loan_Years*Q4_2016!Loan_Start&gt;0,1,0)</definedName>
    <definedName name="Values_Entered" localSheetId="8">IF(Q4_2017!Loan_Amount*Q4_2017!Interest_Rate*Q4_2017!Loan_Years*Q4_2017!Loan_Start&gt;0,1,0)</definedName>
    <definedName name="Values_Entered" localSheetId="4">IF(Q4_2018!Loan_Amount*Q4_2018!Interest_Rate*Q4_2018!Loan_Years*Q4_2018!Loan_Start&gt;0,1,0)</definedName>
    <definedName name="Values_Entered" localSheetId="0">IF(Q4_2019!Loan_Amount*Q4_2019!Interest_Rate*Q4_2019!Loan_Years*Q4_2019!Loan_Start&gt;0,1,0)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  <c r="K38" i="18" l="1"/>
  <c r="K28" i="18"/>
  <c r="M30" i="18" s="1"/>
  <c r="K16" i="18"/>
  <c r="K14" i="18"/>
  <c r="K13" i="18"/>
  <c r="K12" i="18"/>
  <c r="K38" i="17" l="1"/>
  <c r="K28" i="17"/>
  <c r="M30" i="17" s="1"/>
  <c r="K16" i="17"/>
  <c r="K14" i="17"/>
  <c r="K13" i="17"/>
  <c r="K12" i="17"/>
  <c r="K38" i="16" l="1"/>
  <c r="K28" i="16"/>
  <c r="K14" i="16"/>
  <c r="K13" i="16"/>
  <c r="K12" i="16"/>
  <c r="K16" i="16" l="1"/>
  <c r="M30" i="16" s="1"/>
  <c r="K38" i="15"/>
  <c r="K28" i="15"/>
  <c r="K14" i="15"/>
  <c r="I14" i="15"/>
  <c r="K13" i="15"/>
  <c r="I13" i="15"/>
  <c r="K12" i="15"/>
  <c r="I12" i="15"/>
  <c r="K16" i="15" l="1"/>
  <c r="M30" i="15" s="1"/>
  <c r="K38" i="14"/>
  <c r="K28" i="14"/>
  <c r="K14" i="14"/>
  <c r="I14" i="14"/>
  <c r="K13" i="14"/>
  <c r="I13" i="14"/>
  <c r="K16" i="14" s="1"/>
  <c r="M30" i="14" s="1"/>
  <c r="K12" i="14"/>
  <c r="I12" i="14"/>
  <c r="I13" i="13" l="1"/>
  <c r="I14" i="13"/>
  <c r="I12" i="13"/>
  <c r="K13" i="13"/>
  <c r="K14" i="13"/>
  <c r="K12" i="13"/>
  <c r="K38" i="13"/>
  <c r="K28" i="13"/>
  <c r="K16" i="13" l="1"/>
  <c r="M30" i="13" s="1"/>
  <c r="K38" i="12"/>
  <c r="K28" i="12"/>
  <c r="K16" i="12"/>
  <c r="M30" i="12" s="1"/>
  <c r="K38" i="11" l="1"/>
  <c r="K28" i="11"/>
  <c r="K16" i="11"/>
  <c r="G12" i="10"/>
  <c r="K16" i="10"/>
  <c r="K38" i="10"/>
  <c r="K28" i="10"/>
  <c r="K38" i="9"/>
  <c r="K28" i="9"/>
  <c r="K16" i="9"/>
  <c r="K38" i="8"/>
  <c r="K16" i="8"/>
  <c r="K28" i="8"/>
  <c r="K16" i="7"/>
  <c r="K38" i="7"/>
  <c r="K28" i="7"/>
  <c r="K16" i="6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6" l="1"/>
  <c r="M30" i="9"/>
  <c r="M30" i="10"/>
  <c r="M30" i="3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 l="1"/>
  <c r="J116" i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<sst xmlns="http://schemas.openxmlformats.org/spreadsheetml/2006/main" count="798" uniqueCount="65">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</sst>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8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54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  <xf numFmtId="165" fontId="3" fillId="0" borderId="14" xfId="3" applyNumberFormat="1" applyFont="1" applyBorder="1"/>
    <xf numFmtId="14" fontId="3" fillId="0" borderId="15" xfId="3" applyNumberFormat="1" applyFont="1" applyBorder="1"/>
    <xf numFmtId="0" fontId="3" fillId="0" borderId="0" xfId="3" applyFont="1" applyBorder="1" applyAlignment="1">
      <alignment horizontal="left"/>
    </xf>
    <xf numFmtId="14" fontId="3" fillId="0" borderId="15" xfId="3" applyNumberFormat="1" applyFont="1" applyBorder="1" applyAlignment="1">
      <alignment horizontal="center"/>
    </xf>
    <xf numFmtId="0" fontId="5" fillId="0" borderId="17" xfId="3" applyFont="1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8658225"/>
          <a:ext cx="1868805" cy="5295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" y="8534400"/>
          <a:ext cx="1912620" cy="525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C22" sqref="C22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43830</v>
      </c>
      <c r="F7" s="116"/>
      <c r="G7" s="116"/>
      <c r="H7" s="116"/>
    </row>
    <row r="9" spans="2:13" ht="16.5" thickBot="1" x14ac:dyDescent="0.3">
      <c r="B9" s="117" t="s">
        <v>28</v>
      </c>
      <c r="L9" s="149">
        <v>43738</v>
      </c>
      <c r="M9" s="124">
        <v>163565.26999999999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43748</v>
      </c>
      <c r="E12" s="116"/>
      <c r="G12" s="130">
        <v>2747.73</v>
      </c>
      <c r="H12" s="131">
        <v>85</v>
      </c>
      <c r="I12" s="130">
        <f>+G12</f>
        <v>2747.73</v>
      </c>
      <c r="J12" s="118"/>
      <c r="K12" s="133">
        <v>43762</v>
      </c>
    </row>
    <row r="13" spans="2:13" ht="16.5" thickBot="1" x14ac:dyDescent="0.3">
      <c r="C13" s="117" t="s">
        <v>33</v>
      </c>
      <c r="D13" s="129">
        <v>43770</v>
      </c>
      <c r="E13" s="129"/>
      <c r="G13" s="132">
        <v>2720</v>
      </c>
      <c r="H13" s="131">
        <v>85</v>
      </c>
      <c r="I13" s="130">
        <f>+G13</f>
        <v>2720</v>
      </c>
      <c r="J13" s="118"/>
      <c r="K13" s="133">
        <v>43791</v>
      </c>
    </row>
    <row r="14" spans="2:13" ht="16.5" thickBot="1" x14ac:dyDescent="0.3">
      <c r="C14" s="117" t="s">
        <v>34</v>
      </c>
      <c r="D14" s="129">
        <v>43800</v>
      </c>
      <c r="E14" s="116"/>
      <c r="G14" s="132">
        <v>2720</v>
      </c>
      <c r="H14" s="131">
        <v>85</v>
      </c>
      <c r="I14" s="130">
        <f>+G14</f>
        <v>2720</v>
      </c>
      <c r="J14" s="118"/>
      <c r="K14" s="133">
        <v>43825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8187.73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171753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323314.46000000002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2">
        <v>43865</v>
      </c>
      <c r="I44" s="152"/>
    </row>
    <row r="45" spans="2:12" ht="16.5" thickTop="1" x14ac:dyDescent="0.25">
      <c r="B45" s="153" t="s">
        <v>45</v>
      </c>
      <c r="C45" s="153"/>
      <c r="D45" s="153"/>
      <c r="E45" s="153"/>
      <c r="F45" s="153"/>
      <c r="H45" s="153" t="s">
        <v>46</v>
      </c>
      <c r="I45" s="153"/>
    </row>
    <row r="47" spans="2:12" x14ac:dyDescent="0.25">
      <c r="B47" s="125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8" zoomScale="90" zoomScaleNormal="100" zoomScaleSheetLayoutView="90" workbookViewId="0">
      <selection activeCell="Q27" sqref="Q27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43008</v>
      </c>
      <c r="F7" s="116"/>
      <c r="G7" s="116"/>
      <c r="H7" s="116"/>
    </row>
    <row r="9" spans="2:13" ht="16.5" thickBot="1" x14ac:dyDescent="0.3">
      <c r="B9" s="117" t="s">
        <v>28</v>
      </c>
      <c r="L9" s="148">
        <v>42916</v>
      </c>
      <c r="M9" s="124">
        <v>90089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.5" thickBot="1" x14ac:dyDescent="0.3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.5" thickBot="1" x14ac:dyDescent="0.3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8224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98313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5701.18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K33" sqref="K33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42916</v>
      </c>
      <c r="F7" s="116"/>
      <c r="G7" s="116"/>
      <c r="H7" s="116"/>
    </row>
    <row r="9" spans="2:13" ht="16.5" thickBot="1" x14ac:dyDescent="0.3">
      <c r="B9" s="117" t="s">
        <v>28</v>
      </c>
      <c r="L9" s="148">
        <v>42825</v>
      </c>
      <c r="M9" s="124">
        <v>81929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.5" thickBot="1" x14ac:dyDescent="0.3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.5" thickBot="1" x14ac:dyDescent="0.3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90089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K35" sqref="K35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42825</v>
      </c>
      <c r="F7" s="116"/>
      <c r="G7" s="116"/>
      <c r="H7" s="116"/>
    </row>
    <row r="9" spans="2:13" ht="16.5" thickBot="1" x14ac:dyDescent="0.3">
      <c r="B9" s="117" t="s">
        <v>28</v>
      </c>
      <c r="L9" s="148">
        <v>42735</v>
      </c>
      <c r="M9" s="124">
        <v>73769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.5" thickBot="1" x14ac:dyDescent="0.3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.5" thickBot="1" x14ac:dyDescent="0.3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81929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I36" sqref="I36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42735</v>
      </c>
      <c r="F7" s="116"/>
      <c r="G7" s="116"/>
      <c r="H7" s="116"/>
    </row>
    <row r="9" spans="2:13" ht="16.5" thickBot="1" x14ac:dyDescent="0.3">
      <c r="B9" s="117" t="s">
        <v>28</v>
      </c>
      <c r="L9" s="148">
        <v>42643</v>
      </c>
      <c r="M9" s="124">
        <v>65641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.5" thickBot="1" x14ac:dyDescent="0.3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.5" thickBot="1" x14ac:dyDescent="0.3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8128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73769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42643</v>
      </c>
      <c r="F7" s="116"/>
      <c r="G7" s="116"/>
      <c r="H7" s="116"/>
    </row>
    <row r="9" spans="2:13" ht="16.5" thickBot="1" x14ac:dyDescent="0.3">
      <c r="B9" s="117" t="s">
        <v>28</v>
      </c>
      <c r="L9" s="148">
        <v>42551</v>
      </c>
      <c r="M9" s="124">
        <v>57481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.5" thickBot="1" x14ac:dyDescent="0.3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.5" thickBot="1" x14ac:dyDescent="0.3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65641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6139.74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380078.95999999996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42551</v>
      </c>
      <c r="F7" s="116"/>
      <c r="G7" s="116"/>
      <c r="H7" s="116"/>
    </row>
    <row r="9" spans="2:13" ht="16.5" thickBot="1" x14ac:dyDescent="0.3">
      <c r="B9" s="117" t="s">
        <v>28</v>
      </c>
      <c r="L9" s="148">
        <v>42460</v>
      </c>
      <c r="M9" s="124">
        <v>49289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.5" thickBot="1" x14ac:dyDescent="0.3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.5" thickBot="1" x14ac:dyDescent="0.3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57481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42460</v>
      </c>
      <c r="F7" s="116"/>
      <c r="G7" s="116"/>
      <c r="H7" s="116"/>
    </row>
    <row r="9" spans="2:13" ht="16.5" thickBot="1" x14ac:dyDescent="0.3">
      <c r="B9" s="117" t="s">
        <v>28</v>
      </c>
      <c r="L9" s="148" t="s">
        <v>62</v>
      </c>
      <c r="M9" s="124">
        <v>41129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.5" thickBot="1" x14ac:dyDescent="0.3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.5" thickBot="1" x14ac:dyDescent="0.3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49289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42369</v>
      </c>
      <c r="F7" s="116"/>
      <c r="G7" s="116"/>
      <c r="H7" s="116"/>
    </row>
    <row r="9" spans="2:13" ht="16.5" thickBot="1" x14ac:dyDescent="0.3">
      <c r="B9" s="117" t="s">
        <v>28</v>
      </c>
      <c r="L9" s="147">
        <v>42277</v>
      </c>
      <c r="M9" s="124">
        <v>32969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.5" thickBot="1" x14ac:dyDescent="0.3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.5" thickBot="1" x14ac:dyDescent="0.3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41129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42277</v>
      </c>
      <c r="F7" s="116"/>
      <c r="G7" s="116"/>
      <c r="H7" s="116"/>
    </row>
    <row r="9" spans="2:13" ht="16.5" thickBot="1" x14ac:dyDescent="0.3">
      <c r="B9" s="117" t="s">
        <v>28</v>
      </c>
      <c r="L9" s="147">
        <v>42185</v>
      </c>
      <c r="M9" s="124">
        <v>24777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.5" thickBot="1" x14ac:dyDescent="0.3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.5" thickBot="1" x14ac:dyDescent="0.3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32969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6578.29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7109375" style="117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42185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16617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.5" thickBot="1" x14ac:dyDescent="0.3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.5" thickBot="1" x14ac:dyDescent="0.3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24777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H8" sqref="H8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43738</v>
      </c>
      <c r="F7" s="116"/>
      <c r="G7" s="116"/>
      <c r="H7" s="116"/>
    </row>
    <row r="9" spans="2:13" ht="16.5" thickBot="1" x14ac:dyDescent="0.3">
      <c r="B9" s="117" t="s">
        <v>28</v>
      </c>
      <c r="L9" s="149">
        <v>43646</v>
      </c>
      <c r="M9" s="124">
        <v>155431.06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43647</v>
      </c>
      <c r="E12" s="116"/>
      <c r="G12" s="130">
        <f>14.34+25.38+2625.94+32</f>
        <v>2697.66</v>
      </c>
      <c r="H12" s="131">
        <v>85</v>
      </c>
      <c r="I12" s="130">
        <f>+G12</f>
        <v>2697.66</v>
      </c>
      <c r="J12" s="118"/>
      <c r="K12" s="133">
        <v>43677</v>
      </c>
    </row>
    <row r="13" spans="2:13" ht="16.5" thickBot="1" x14ac:dyDescent="0.3">
      <c r="C13" s="117" t="s">
        <v>33</v>
      </c>
      <c r="D13" s="129">
        <v>43678</v>
      </c>
      <c r="E13" s="129"/>
      <c r="G13" s="132">
        <v>2712.28</v>
      </c>
      <c r="H13" s="131">
        <v>85</v>
      </c>
      <c r="I13" s="130">
        <f>+G13</f>
        <v>2712.28</v>
      </c>
      <c r="J13" s="118"/>
      <c r="K13" s="133">
        <v>43708</v>
      </c>
    </row>
    <row r="14" spans="2:13" ht="16.5" thickBot="1" x14ac:dyDescent="0.3">
      <c r="C14" s="117" t="s">
        <v>34</v>
      </c>
      <c r="D14" s="129">
        <v>43738</v>
      </c>
      <c r="E14" s="116"/>
      <c r="G14" s="132">
        <v>2724.27</v>
      </c>
      <c r="H14" s="131">
        <v>85</v>
      </c>
      <c r="I14" s="130">
        <f>+G14</f>
        <v>2724.27</v>
      </c>
      <c r="J14" s="118"/>
      <c r="K14" s="133">
        <v>43738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8134.2100000000009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163565.26999999999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323314.46000000002</v>
      </c>
    </row>
    <row r="36" spans="2:12" ht="16.5" thickBot="1" x14ac:dyDescent="0.3">
      <c r="C36" s="125" t="s">
        <v>41</v>
      </c>
      <c r="H36" s="118"/>
      <c r="I36" s="132">
        <v>29392.22</v>
      </c>
    </row>
    <row r="37" spans="2:12" ht="16.5" thickBot="1" x14ac:dyDescent="0.3">
      <c r="C37" s="117" t="s">
        <v>42</v>
      </c>
      <c r="H37" s="118"/>
      <c r="I37" s="132">
        <v>4849.72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293922.24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2">
        <v>43746</v>
      </c>
      <c r="I44" s="152"/>
    </row>
    <row r="45" spans="2:12" ht="16.5" thickTop="1" x14ac:dyDescent="0.25">
      <c r="B45" s="153" t="s">
        <v>45</v>
      </c>
      <c r="C45" s="153"/>
      <c r="D45" s="153"/>
      <c r="E45" s="153"/>
      <c r="F45" s="153"/>
      <c r="H45" s="153" t="s">
        <v>46</v>
      </c>
      <c r="I45" s="153"/>
    </row>
    <row r="47" spans="2:12" x14ac:dyDescent="0.25">
      <c r="B47" s="125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L34" sqref="L34"/>
    </sheetView>
  </sheetViews>
  <sheetFormatPr defaultColWidth="9.28515625" defaultRowHeight="12.75" x14ac:dyDescent="0.2"/>
  <cols>
    <col min="1" max="1" width="9.28515625" style="2"/>
    <col min="2" max="2" width="3.42578125" style="2" customWidth="1"/>
    <col min="3" max="3" width="5.28515625" style="1" customWidth="1"/>
    <col min="4" max="4" width="11.5703125" style="1" customWidth="1"/>
    <col min="5" max="5" width="18.28515625" style="67" customWidth="1"/>
    <col min="6" max="6" width="13.7109375" style="1" customWidth="1"/>
    <col min="7" max="8" width="15.28515625" style="1" customWidth="1"/>
    <col min="9" max="9" width="13.28515625" style="1" customWidth="1"/>
    <col min="10" max="10" width="13.42578125" style="75" bestFit="1" customWidth="1"/>
    <col min="11" max="11" width="9.28515625" style="2"/>
    <col min="12" max="12" width="12.5703125" style="2" customWidth="1"/>
    <col min="13" max="13" width="8.7109375" style="2" bestFit="1" customWidth="1"/>
    <col min="14" max="16384" width="9.28515625" style="2"/>
  </cols>
  <sheetData>
    <row r="4" spans="2:16" ht="15.75" x14ac:dyDescent="0.25">
      <c r="C4" s="15"/>
      <c r="D4" s="15"/>
      <c r="E4" s="59"/>
      <c r="F4" s="15"/>
      <c r="G4" s="15"/>
      <c r="H4" s="15"/>
      <c r="I4" s="15"/>
      <c r="J4" s="72"/>
      <c r="K4" s="16"/>
    </row>
    <row r="5" spans="2:16" ht="19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75" x14ac:dyDescent="0.25">
      <c r="C6" s="49"/>
      <c r="D6" s="18"/>
      <c r="E6" s="60"/>
      <c r="F6" s="15"/>
      <c r="G6" s="15"/>
      <c r="H6" s="50">
        <f ca="1">NOW()</f>
        <v>43865.52707546296</v>
      </c>
      <c r="I6" s="15"/>
      <c r="J6" s="72"/>
      <c r="K6" s="16"/>
    </row>
    <row r="7" spans="2:16" ht="15.75" x14ac:dyDescent="0.2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75" x14ac:dyDescent="0.2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75" x14ac:dyDescent="0.2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75" x14ac:dyDescent="0.2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75" x14ac:dyDescent="0.2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75" x14ac:dyDescent="0.25">
      <c r="B12" s="4"/>
      <c r="C12" s="26"/>
      <c r="D12" s="17" t="s">
        <v>6</v>
      </c>
      <c r="E12" s="59"/>
      <c r="F12" s="82">
        <f ca="1">NOW()</f>
        <v>43865.52707546296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75" x14ac:dyDescent="0.2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75" x14ac:dyDescent="0.2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75" x14ac:dyDescent="0.2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75" x14ac:dyDescent="0.2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75" x14ac:dyDescent="0.2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75" x14ac:dyDescent="0.2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75" x14ac:dyDescent="0.2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8.75" x14ac:dyDescent="0.3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75" x14ac:dyDescent="0.2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2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75" x14ac:dyDescent="0.25">
      <c r="C23" s="45">
        <f ca="1">IF(Loan_Not_Paid*Values_Entered,Payment_Number,"")</f>
        <v>1</v>
      </c>
      <c r="D23" s="46">
        <f t="shared" ref="D23:D86" ca="1" si="0">IF(Loan_Not_Paid*Values_Entered,Payment_Date,"")</f>
        <v>43894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75" x14ac:dyDescent="0.25">
      <c r="C24" s="45">
        <f t="shared" ref="C24:C87" ca="1" si="6">IF(Loan_Not_Paid*Values_Entered,Payment_Number,"")</f>
        <v>2</v>
      </c>
      <c r="D24" s="46">
        <f t="shared" ca="1" si="0"/>
        <v>43925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75" x14ac:dyDescent="0.25">
      <c r="C25" s="45">
        <f t="shared" ca="1" si="6"/>
        <v>3</v>
      </c>
      <c r="D25" s="46">
        <f t="shared" ca="1" si="0"/>
        <v>43955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75" x14ac:dyDescent="0.25">
      <c r="C26" s="45">
        <f t="shared" ca="1" si="6"/>
        <v>4</v>
      </c>
      <c r="D26" s="46">
        <f t="shared" ca="1" si="0"/>
        <v>43986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75" x14ac:dyDescent="0.25">
      <c r="C27" s="45">
        <f t="shared" ca="1" si="6"/>
        <v>5</v>
      </c>
      <c r="D27" s="46">
        <f t="shared" ca="1" si="0"/>
        <v>44016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75" x14ac:dyDescent="0.25">
      <c r="C28" s="45">
        <f t="shared" ca="1" si="6"/>
        <v>6</v>
      </c>
      <c r="D28" s="46">
        <f t="shared" ca="1" si="0"/>
        <v>44047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75" x14ac:dyDescent="0.25">
      <c r="C29" s="45">
        <f t="shared" ca="1" si="6"/>
        <v>7</v>
      </c>
      <c r="D29" s="46">
        <f t="shared" ca="1" si="0"/>
        <v>44078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75" x14ac:dyDescent="0.25">
      <c r="C30" s="45">
        <f t="shared" ca="1" si="6"/>
        <v>8</v>
      </c>
      <c r="D30" s="46">
        <f t="shared" ca="1" si="0"/>
        <v>44108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75" x14ac:dyDescent="0.25">
      <c r="C31" s="45">
        <f t="shared" ca="1" si="6"/>
        <v>9</v>
      </c>
      <c r="D31" s="46">
        <f t="shared" ca="1" si="0"/>
        <v>44139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75" x14ac:dyDescent="0.25">
      <c r="C32" s="45">
        <f t="shared" ca="1" si="6"/>
        <v>10</v>
      </c>
      <c r="D32" s="46">
        <f t="shared" ca="1" si="0"/>
        <v>44169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75" x14ac:dyDescent="0.25">
      <c r="C33" s="45">
        <f t="shared" ca="1" si="6"/>
        <v>11</v>
      </c>
      <c r="D33" s="46">
        <f t="shared" ca="1" si="0"/>
        <v>44200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75" x14ac:dyDescent="0.25">
      <c r="C34" s="45">
        <f t="shared" ca="1" si="6"/>
        <v>12</v>
      </c>
      <c r="D34" s="46">
        <f t="shared" ca="1" si="0"/>
        <v>44231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75" x14ac:dyDescent="0.25">
      <c r="C35" s="45">
        <f t="shared" ca="1" si="6"/>
        <v>13</v>
      </c>
      <c r="D35" s="46">
        <f t="shared" ca="1" si="0"/>
        <v>44259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75" x14ac:dyDescent="0.25">
      <c r="C36" s="45">
        <f t="shared" ca="1" si="6"/>
        <v>14</v>
      </c>
      <c r="D36" s="46">
        <f t="shared" ca="1" si="0"/>
        <v>44290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75" x14ac:dyDescent="0.25">
      <c r="C37" s="45">
        <f t="shared" ca="1" si="6"/>
        <v>15</v>
      </c>
      <c r="D37" s="46">
        <f t="shared" ca="1" si="0"/>
        <v>44320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75" x14ac:dyDescent="0.25">
      <c r="C38" s="45">
        <f t="shared" ca="1" si="6"/>
        <v>16</v>
      </c>
      <c r="D38" s="46">
        <f t="shared" ca="1" si="0"/>
        <v>44351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75" x14ac:dyDescent="0.25">
      <c r="C39" s="45">
        <f t="shared" ca="1" si="6"/>
        <v>17</v>
      </c>
      <c r="D39" s="46">
        <f t="shared" ca="1" si="0"/>
        <v>44381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75" x14ac:dyDescent="0.25">
      <c r="C40" s="45">
        <f t="shared" ca="1" si="6"/>
        <v>18</v>
      </c>
      <c r="D40" s="46">
        <f t="shared" ca="1" si="0"/>
        <v>44412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75" x14ac:dyDescent="0.25">
      <c r="C41" s="45">
        <f t="shared" ca="1" si="6"/>
        <v>19</v>
      </c>
      <c r="D41" s="46">
        <f t="shared" ca="1" si="0"/>
        <v>44443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75" x14ac:dyDescent="0.25">
      <c r="C42" s="45">
        <f t="shared" ca="1" si="6"/>
        <v>20</v>
      </c>
      <c r="D42" s="46">
        <f t="shared" ca="1" si="0"/>
        <v>44473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75" x14ac:dyDescent="0.25">
      <c r="C43" s="45">
        <f t="shared" ca="1" si="6"/>
        <v>21</v>
      </c>
      <c r="D43" s="46">
        <f t="shared" ca="1" si="0"/>
        <v>44504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75" x14ac:dyDescent="0.25">
      <c r="C44" s="45">
        <f t="shared" ca="1" si="6"/>
        <v>22</v>
      </c>
      <c r="D44" s="46">
        <f t="shared" ca="1" si="0"/>
        <v>44534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75" x14ac:dyDescent="0.25">
      <c r="C45" s="45">
        <f t="shared" ca="1" si="6"/>
        <v>23</v>
      </c>
      <c r="D45" s="46">
        <f t="shared" ca="1" si="0"/>
        <v>44565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75" x14ac:dyDescent="0.25">
      <c r="C46" s="45">
        <f t="shared" ca="1" si="6"/>
        <v>24</v>
      </c>
      <c r="D46" s="46">
        <f t="shared" ca="1" si="0"/>
        <v>44596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75" x14ac:dyDescent="0.25">
      <c r="C47" s="45">
        <f t="shared" ca="1" si="6"/>
        <v>25</v>
      </c>
      <c r="D47" s="46">
        <f t="shared" ca="1" si="0"/>
        <v>44624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75" x14ac:dyDescent="0.25">
      <c r="C48" s="45">
        <f t="shared" ca="1" si="6"/>
        <v>26</v>
      </c>
      <c r="D48" s="46">
        <f t="shared" ca="1" si="0"/>
        <v>44655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75" x14ac:dyDescent="0.25">
      <c r="C49" s="45">
        <f t="shared" ca="1" si="6"/>
        <v>27</v>
      </c>
      <c r="D49" s="46">
        <f t="shared" ca="1" si="0"/>
        <v>44685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75" x14ac:dyDescent="0.25">
      <c r="C50" s="45">
        <f t="shared" ca="1" si="6"/>
        <v>28</v>
      </c>
      <c r="D50" s="46">
        <f t="shared" ca="1" si="0"/>
        <v>44716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75" x14ac:dyDescent="0.25">
      <c r="C51" s="45">
        <f t="shared" ca="1" si="6"/>
        <v>29</v>
      </c>
      <c r="D51" s="46">
        <f t="shared" ca="1" si="0"/>
        <v>44746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75" x14ac:dyDescent="0.25">
      <c r="C52" s="45">
        <f t="shared" ca="1" si="6"/>
        <v>30</v>
      </c>
      <c r="D52" s="46">
        <f t="shared" ca="1" si="0"/>
        <v>44777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75" x14ac:dyDescent="0.25">
      <c r="C53" s="45">
        <f t="shared" ca="1" si="6"/>
        <v>31</v>
      </c>
      <c r="D53" s="46">
        <f t="shared" ca="1" si="0"/>
        <v>44808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75" x14ac:dyDescent="0.25">
      <c r="C54" s="45">
        <f t="shared" ca="1" si="6"/>
        <v>32</v>
      </c>
      <c r="D54" s="46">
        <f t="shared" ca="1" si="0"/>
        <v>44838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75" x14ac:dyDescent="0.25">
      <c r="C55" s="45">
        <f t="shared" ca="1" si="6"/>
        <v>33</v>
      </c>
      <c r="D55" s="46">
        <f t="shared" ca="1" si="0"/>
        <v>44869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75" x14ac:dyDescent="0.25">
      <c r="C56" s="45">
        <f t="shared" ca="1" si="6"/>
        <v>34</v>
      </c>
      <c r="D56" s="46">
        <f t="shared" ca="1" si="0"/>
        <v>44899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75" x14ac:dyDescent="0.25">
      <c r="C57" s="45">
        <f t="shared" ca="1" si="6"/>
        <v>35</v>
      </c>
      <c r="D57" s="46">
        <f t="shared" ca="1" si="0"/>
        <v>44930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75" x14ac:dyDescent="0.25">
      <c r="C58" s="45">
        <f t="shared" ca="1" si="6"/>
        <v>36</v>
      </c>
      <c r="D58" s="46">
        <f t="shared" ca="1" si="0"/>
        <v>44961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75" x14ac:dyDescent="0.25">
      <c r="C59" s="45">
        <f t="shared" ca="1" si="6"/>
        <v>37</v>
      </c>
      <c r="D59" s="46">
        <f t="shared" ca="1" si="0"/>
        <v>44989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75" x14ac:dyDescent="0.25">
      <c r="C60" s="45">
        <f t="shared" ca="1" si="6"/>
        <v>38</v>
      </c>
      <c r="D60" s="46">
        <f t="shared" ca="1" si="0"/>
        <v>45020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75" x14ac:dyDescent="0.25">
      <c r="C61" s="45">
        <f t="shared" ca="1" si="6"/>
        <v>39</v>
      </c>
      <c r="D61" s="46">
        <f t="shared" ca="1" si="0"/>
        <v>45050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75" x14ac:dyDescent="0.25">
      <c r="C62" s="45">
        <f t="shared" ca="1" si="6"/>
        <v>40</v>
      </c>
      <c r="D62" s="46">
        <f t="shared" ca="1" si="0"/>
        <v>45081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75" x14ac:dyDescent="0.25">
      <c r="C63" s="45">
        <f t="shared" ca="1" si="6"/>
        <v>41</v>
      </c>
      <c r="D63" s="46">
        <f t="shared" ca="1" si="0"/>
        <v>45111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75" x14ac:dyDescent="0.25">
      <c r="C64" s="45">
        <f t="shared" ca="1" si="6"/>
        <v>42</v>
      </c>
      <c r="D64" s="46">
        <f t="shared" ca="1" si="0"/>
        <v>45142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75" x14ac:dyDescent="0.25">
      <c r="C65" s="45">
        <f t="shared" ca="1" si="6"/>
        <v>43</v>
      </c>
      <c r="D65" s="46">
        <f t="shared" ca="1" si="0"/>
        <v>45173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75" x14ac:dyDescent="0.25">
      <c r="C66" s="45">
        <f t="shared" ca="1" si="6"/>
        <v>44</v>
      </c>
      <c r="D66" s="46">
        <f t="shared" ca="1" si="0"/>
        <v>45203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75" x14ac:dyDescent="0.25">
      <c r="C67" s="45">
        <f t="shared" ca="1" si="6"/>
        <v>45</v>
      </c>
      <c r="D67" s="46">
        <f t="shared" ca="1" si="0"/>
        <v>45234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75" x14ac:dyDescent="0.25">
      <c r="C68" s="45">
        <f t="shared" ca="1" si="6"/>
        <v>46</v>
      </c>
      <c r="D68" s="46">
        <f t="shared" ca="1" si="0"/>
        <v>45264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75" x14ac:dyDescent="0.25">
      <c r="C69" s="45">
        <f t="shared" ca="1" si="6"/>
        <v>47</v>
      </c>
      <c r="D69" s="46">
        <f t="shared" ca="1" si="0"/>
        <v>45295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75" x14ac:dyDescent="0.25">
      <c r="C70" s="45">
        <f t="shared" ca="1" si="6"/>
        <v>48</v>
      </c>
      <c r="D70" s="46">
        <f t="shared" ca="1" si="0"/>
        <v>45326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75" x14ac:dyDescent="0.25">
      <c r="C71" s="45">
        <f t="shared" ca="1" si="6"/>
        <v>49</v>
      </c>
      <c r="D71" s="46">
        <f t="shared" ca="1" si="0"/>
        <v>45355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75" x14ac:dyDescent="0.25">
      <c r="C72" s="45">
        <f t="shared" ca="1" si="6"/>
        <v>50</v>
      </c>
      <c r="D72" s="46">
        <f t="shared" ca="1" si="0"/>
        <v>45386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75" x14ac:dyDescent="0.25">
      <c r="C73" s="45">
        <f t="shared" ca="1" si="6"/>
        <v>51</v>
      </c>
      <c r="D73" s="46">
        <f t="shared" ca="1" si="0"/>
        <v>45416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75" x14ac:dyDescent="0.25">
      <c r="C74" s="45">
        <f t="shared" ca="1" si="6"/>
        <v>52</v>
      </c>
      <c r="D74" s="46">
        <f t="shared" ca="1" si="0"/>
        <v>45447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75" x14ac:dyDescent="0.25">
      <c r="C75" s="45">
        <f t="shared" ca="1" si="6"/>
        <v>53</v>
      </c>
      <c r="D75" s="46">
        <f t="shared" ca="1" si="0"/>
        <v>45477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75" x14ac:dyDescent="0.25">
      <c r="C76" s="45">
        <f t="shared" ca="1" si="6"/>
        <v>54</v>
      </c>
      <c r="D76" s="46">
        <f t="shared" ca="1" si="0"/>
        <v>45508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75" x14ac:dyDescent="0.25">
      <c r="C77" s="45">
        <f t="shared" ca="1" si="6"/>
        <v>55</v>
      </c>
      <c r="D77" s="46">
        <f t="shared" ca="1" si="0"/>
        <v>45539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75" x14ac:dyDescent="0.25">
      <c r="C78" s="45">
        <f t="shared" ca="1" si="6"/>
        <v>56</v>
      </c>
      <c r="D78" s="46">
        <f t="shared" ca="1" si="0"/>
        <v>45569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75" x14ac:dyDescent="0.25">
      <c r="C79" s="45">
        <f t="shared" ca="1" si="6"/>
        <v>57</v>
      </c>
      <c r="D79" s="46">
        <f t="shared" ca="1" si="0"/>
        <v>45600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75" x14ac:dyDescent="0.25">
      <c r="C80" s="45">
        <f t="shared" ca="1" si="6"/>
        <v>58</v>
      </c>
      <c r="D80" s="46">
        <f t="shared" ca="1" si="0"/>
        <v>45630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75" x14ac:dyDescent="0.25">
      <c r="C81" s="45">
        <f t="shared" ca="1" si="6"/>
        <v>59</v>
      </c>
      <c r="D81" s="46">
        <f t="shared" ca="1" si="0"/>
        <v>45661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75" x14ac:dyDescent="0.25">
      <c r="C82" s="45">
        <f t="shared" ca="1" si="6"/>
        <v>60</v>
      </c>
      <c r="D82" s="46">
        <f t="shared" ca="1" si="0"/>
        <v>45692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75" x14ac:dyDescent="0.25">
      <c r="C83" s="45">
        <f t="shared" ca="1" si="6"/>
        <v>61</v>
      </c>
      <c r="D83" s="46">
        <f t="shared" ca="1" si="0"/>
        <v>45720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75" x14ac:dyDescent="0.25">
      <c r="C84" s="45">
        <f t="shared" ca="1" si="6"/>
        <v>62</v>
      </c>
      <c r="D84" s="46">
        <f t="shared" ca="1" si="0"/>
        <v>45751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75" x14ac:dyDescent="0.25">
      <c r="C85" s="45">
        <f t="shared" ca="1" si="6"/>
        <v>63</v>
      </c>
      <c r="D85" s="46">
        <f t="shared" ca="1" si="0"/>
        <v>45781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75" x14ac:dyDescent="0.25">
      <c r="C86" s="45">
        <f t="shared" ca="1" si="6"/>
        <v>64</v>
      </c>
      <c r="D86" s="46">
        <f t="shared" ca="1" si="0"/>
        <v>45812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75" x14ac:dyDescent="0.25">
      <c r="C87" s="45">
        <f t="shared" ca="1" si="6"/>
        <v>65</v>
      </c>
      <c r="D87" s="46">
        <f t="shared" ref="D87:D150" ca="1" si="8">IF(Loan_Not_Paid*Values_Entered,Payment_Date,"")</f>
        <v>45842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75" x14ac:dyDescent="0.25">
      <c r="C88" s="45">
        <f t="shared" ref="C88:C151" ca="1" si="14">IF(Loan_Not_Paid*Values_Entered,Payment_Number,"")</f>
        <v>66</v>
      </c>
      <c r="D88" s="46">
        <f t="shared" ca="1" si="8"/>
        <v>45873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75" x14ac:dyDescent="0.25">
      <c r="C89" s="45">
        <f t="shared" ca="1" si="14"/>
        <v>67</v>
      </c>
      <c r="D89" s="46">
        <f t="shared" ca="1" si="8"/>
        <v>45904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75" x14ac:dyDescent="0.25">
      <c r="C90" s="45">
        <f t="shared" ca="1" si="14"/>
        <v>68</v>
      </c>
      <c r="D90" s="46">
        <f t="shared" ca="1" si="8"/>
        <v>45934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75" x14ac:dyDescent="0.25">
      <c r="C91" s="45">
        <f t="shared" ca="1" si="14"/>
        <v>69</v>
      </c>
      <c r="D91" s="46">
        <f t="shared" ca="1" si="8"/>
        <v>45965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75" x14ac:dyDescent="0.25">
      <c r="C92" s="45">
        <f t="shared" ca="1" si="14"/>
        <v>70</v>
      </c>
      <c r="D92" s="46">
        <f t="shared" ca="1" si="8"/>
        <v>45995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75" x14ac:dyDescent="0.25">
      <c r="C93" s="45">
        <f t="shared" ca="1" si="14"/>
        <v>71</v>
      </c>
      <c r="D93" s="46">
        <f t="shared" ca="1" si="8"/>
        <v>46026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75" x14ac:dyDescent="0.25">
      <c r="C94" s="45">
        <f t="shared" ca="1" si="14"/>
        <v>72</v>
      </c>
      <c r="D94" s="46">
        <f t="shared" ca="1" si="8"/>
        <v>46057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75" x14ac:dyDescent="0.25">
      <c r="C95" s="45">
        <f t="shared" ca="1" si="14"/>
        <v>73</v>
      </c>
      <c r="D95" s="46">
        <f t="shared" ca="1" si="8"/>
        <v>46085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75" x14ac:dyDescent="0.25">
      <c r="C96" s="45">
        <f t="shared" ca="1" si="14"/>
        <v>74</v>
      </c>
      <c r="D96" s="46">
        <f t="shared" ca="1" si="8"/>
        <v>46116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75" x14ac:dyDescent="0.25">
      <c r="C97" s="45">
        <f t="shared" ca="1" si="14"/>
        <v>75</v>
      </c>
      <c r="D97" s="46">
        <f t="shared" ca="1" si="8"/>
        <v>46146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75" x14ac:dyDescent="0.25">
      <c r="C98" s="45">
        <f t="shared" ca="1" si="14"/>
        <v>76</v>
      </c>
      <c r="D98" s="46">
        <f t="shared" ca="1" si="8"/>
        <v>46177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75" x14ac:dyDescent="0.25">
      <c r="C99" s="45">
        <f t="shared" ca="1" si="14"/>
        <v>77</v>
      </c>
      <c r="D99" s="46">
        <f t="shared" ca="1" si="8"/>
        <v>46207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75" x14ac:dyDescent="0.25">
      <c r="C100" s="45">
        <f t="shared" ca="1" si="14"/>
        <v>78</v>
      </c>
      <c r="D100" s="46">
        <f t="shared" ca="1" si="8"/>
        <v>46238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75" x14ac:dyDescent="0.25">
      <c r="C101" s="45">
        <f t="shared" ca="1" si="14"/>
        <v>79</v>
      </c>
      <c r="D101" s="46">
        <f t="shared" ca="1" si="8"/>
        <v>46269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75" x14ac:dyDescent="0.25">
      <c r="C102" s="45">
        <f t="shared" ca="1" si="14"/>
        <v>80</v>
      </c>
      <c r="D102" s="46">
        <f t="shared" ca="1" si="8"/>
        <v>46299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75" x14ac:dyDescent="0.25">
      <c r="C103" s="45">
        <f t="shared" ca="1" si="14"/>
        <v>81</v>
      </c>
      <c r="D103" s="46">
        <f t="shared" ca="1" si="8"/>
        <v>46330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75" x14ac:dyDescent="0.25">
      <c r="C104" s="45">
        <f t="shared" ca="1" si="14"/>
        <v>82</v>
      </c>
      <c r="D104" s="46">
        <f t="shared" ca="1" si="8"/>
        <v>46360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75" x14ac:dyDescent="0.25">
      <c r="C105" s="45">
        <f t="shared" ca="1" si="14"/>
        <v>83</v>
      </c>
      <c r="D105" s="46">
        <f t="shared" ca="1" si="8"/>
        <v>46391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75" x14ac:dyDescent="0.25">
      <c r="C106" s="45">
        <f t="shared" ca="1" si="14"/>
        <v>84</v>
      </c>
      <c r="D106" s="46">
        <f t="shared" ca="1" si="8"/>
        <v>46422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75" x14ac:dyDescent="0.25">
      <c r="C107" s="45">
        <f t="shared" ca="1" si="14"/>
        <v>85</v>
      </c>
      <c r="D107" s="46">
        <f t="shared" ca="1" si="8"/>
        <v>46450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75" x14ac:dyDescent="0.25">
      <c r="C108" s="45">
        <f t="shared" ca="1" si="14"/>
        <v>86</v>
      </c>
      <c r="D108" s="46">
        <f t="shared" ca="1" si="8"/>
        <v>46481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75" x14ac:dyDescent="0.25">
      <c r="C109" s="45">
        <f t="shared" ca="1" si="14"/>
        <v>87</v>
      </c>
      <c r="D109" s="46">
        <f t="shared" ca="1" si="8"/>
        <v>46511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75" x14ac:dyDescent="0.25">
      <c r="C110" s="45">
        <f t="shared" ca="1" si="14"/>
        <v>88</v>
      </c>
      <c r="D110" s="46">
        <f t="shared" ca="1" si="8"/>
        <v>46542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75" x14ac:dyDescent="0.25">
      <c r="C111" s="45">
        <f t="shared" ca="1" si="14"/>
        <v>89</v>
      </c>
      <c r="D111" s="46">
        <f t="shared" ca="1" si="8"/>
        <v>46572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75" x14ac:dyDescent="0.25">
      <c r="C112" s="45">
        <f t="shared" ca="1" si="14"/>
        <v>90</v>
      </c>
      <c r="D112" s="46">
        <f t="shared" ca="1" si="8"/>
        <v>46603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75" x14ac:dyDescent="0.25">
      <c r="C113" s="45">
        <f t="shared" ca="1" si="14"/>
        <v>91</v>
      </c>
      <c r="D113" s="46">
        <f t="shared" ca="1" si="8"/>
        <v>46634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75" x14ac:dyDescent="0.25">
      <c r="C114" s="45">
        <f t="shared" ca="1" si="14"/>
        <v>92</v>
      </c>
      <c r="D114" s="46">
        <f t="shared" ca="1" si="8"/>
        <v>46664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75" x14ac:dyDescent="0.25">
      <c r="C115" s="45">
        <f t="shared" ca="1" si="14"/>
        <v>93</v>
      </c>
      <c r="D115" s="46">
        <f t="shared" ca="1" si="8"/>
        <v>46695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75" x14ac:dyDescent="0.25">
      <c r="C116" s="45">
        <f t="shared" ca="1" si="14"/>
        <v>94</v>
      </c>
      <c r="D116" s="46">
        <f t="shared" ca="1" si="8"/>
        <v>46725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75" x14ac:dyDescent="0.25">
      <c r="C117" s="45">
        <f t="shared" ca="1" si="14"/>
        <v>95</v>
      </c>
      <c r="D117" s="46">
        <f t="shared" ca="1" si="8"/>
        <v>46756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75" x14ac:dyDescent="0.25">
      <c r="C118" s="45">
        <f t="shared" ca="1" si="14"/>
        <v>96</v>
      </c>
      <c r="D118" s="46">
        <f t="shared" ca="1" si="8"/>
        <v>46787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75" x14ac:dyDescent="0.25">
      <c r="C119" s="45">
        <f t="shared" ca="1" si="14"/>
        <v>97</v>
      </c>
      <c r="D119" s="46">
        <f t="shared" ca="1" si="8"/>
        <v>46816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75" x14ac:dyDescent="0.25">
      <c r="C120" s="45">
        <f t="shared" ca="1" si="14"/>
        <v>98</v>
      </c>
      <c r="D120" s="46">
        <f t="shared" ca="1" si="8"/>
        <v>46847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75" x14ac:dyDescent="0.25">
      <c r="C121" s="45">
        <f t="shared" ca="1" si="14"/>
        <v>99</v>
      </c>
      <c r="D121" s="46">
        <f t="shared" ca="1" si="8"/>
        <v>46877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75" x14ac:dyDescent="0.25">
      <c r="C122" s="45">
        <f t="shared" ca="1" si="14"/>
        <v>100</v>
      </c>
      <c r="D122" s="46">
        <f t="shared" ca="1" si="8"/>
        <v>46908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75" x14ac:dyDescent="0.25">
      <c r="C123" s="45">
        <f t="shared" ca="1" si="14"/>
        <v>101</v>
      </c>
      <c r="D123" s="46">
        <f t="shared" ca="1" si="8"/>
        <v>46938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75" x14ac:dyDescent="0.25">
      <c r="C124" s="45">
        <f t="shared" ca="1" si="14"/>
        <v>102</v>
      </c>
      <c r="D124" s="46">
        <f t="shared" ca="1" si="8"/>
        <v>46969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75" x14ac:dyDescent="0.25">
      <c r="C125" s="45">
        <f t="shared" ca="1" si="14"/>
        <v>103</v>
      </c>
      <c r="D125" s="46">
        <f t="shared" ca="1" si="8"/>
        <v>47000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75" x14ac:dyDescent="0.25">
      <c r="C126" s="45">
        <f t="shared" ca="1" si="14"/>
        <v>104</v>
      </c>
      <c r="D126" s="46">
        <f t="shared" ca="1" si="8"/>
        <v>47030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75" x14ac:dyDescent="0.25">
      <c r="C127" s="45">
        <f t="shared" ca="1" si="14"/>
        <v>105</v>
      </c>
      <c r="D127" s="46">
        <f t="shared" ca="1" si="8"/>
        <v>47061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75" x14ac:dyDescent="0.25">
      <c r="C128" s="45">
        <f t="shared" ca="1" si="14"/>
        <v>106</v>
      </c>
      <c r="D128" s="46">
        <f t="shared" ca="1" si="8"/>
        <v>47091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75" x14ac:dyDescent="0.25">
      <c r="C129" s="45">
        <f t="shared" ca="1" si="14"/>
        <v>107</v>
      </c>
      <c r="D129" s="46">
        <f t="shared" ca="1" si="8"/>
        <v>47122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75" x14ac:dyDescent="0.25">
      <c r="C130" s="45">
        <f t="shared" ca="1" si="14"/>
        <v>108</v>
      </c>
      <c r="D130" s="46">
        <f t="shared" ca="1" si="8"/>
        <v>47153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75" x14ac:dyDescent="0.25">
      <c r="C131" s="45">
        <f t="shared" ca="1" si="14"/>
        <v>109</v>
      </c>
      <c r="D131" s="46">
        <f t="shared" ca="1" si="8"/>
        <v>47181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75" x14ac:dyDescent="0.25">
      <c r="C132" s="45">
        <f t="shared" ca="1" si="14"/>
        <v>110</v>
      </c>
      <c r="D132" s="46">
        <f t="shared" ca="1" si="8"/>
        <v>47212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75" x14ac:dyDescent="0.25">
      <c r="C133" s="45">
        <f t="shared" ca="1" si="14"/>
        <v>111</v>
      </c>
      <c r="D133" s="46">
        <f t="shared" ca="1" si="8"/>
        <v>47242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75" x14ac:dyDescent="0.25">
      <c r="C134" s="45">
        <f t="shared" ca="1" si="14"/>
        <v>112</v>
      </c>
      <c r="D134" s="46">
        <f t="shared" ca="1" si="8"/>
        <v>47273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75" x14ac:dyDescent="0.25">
      <c r="C135" s="45">
        <f t="shared" ca="1" si="14"/>
        <v>113</v>
      </c>
      <c r="D135" s="46">
        <f t="shared" ca="1" si="8"/>
        <v>47303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75" x14ac:dyDescent="0.25">
      <c r="C136" s="45">
        <f t="shared" ca="1" si="14"/>
        <v>114</v>
      </c>
      <c r="D136" s="46">
        <f t="shared" ca="1" si="8"/>
        <v>47334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75" x14ac:dyDescent="0.25">
      <c r="C137" s="45">
        <f t="shared" ca="1" si="14"/>
        <v>115</v>
      </c>
      <c r="D137" s="46">
        <f t="shared" ca="1" si="8"/>
        <v>47365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75" x14ac:dyDescent="0.25">
      <c r="C138" s="45">
        <f t="shared" ca="1" si="14"/>
        <v>116</v>
      </c>
      <c r="D138" s="46">
        <f t="shared" ca="1" si="8"/>
        <v>47395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75" x14ac:dyDescent="0.25">
      <c r="C139" s="45">
        <f t="shared" ca="1" si="14"/>
        <v>117</v>
      </c>
      <c r="D139" s="46">
        <f t="shared" ca="1" si="8"/>
        <v>47426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75" x14ac:dyDescent="0.25">
      <c r="C140" s="45">
        <f t="shared" ca="1" si="14"/>
        <v>118</v>
      </c>
      <c r="D140" s="46">
        <f t="shared" ca="1" si="8"/>
        <v>47456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75" x14ac:dyDescent="0.25">
      <c r="C141" s="45">
        <f t="shared" ca="1" si="14"/>
        <v>119</v>
      </c>
      <c r="D141" s="46">
        <f t="shared" ca="1" si="8"/>
        <v>47487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75" x14ac:dyDescent="0.25">
      <c r="C142" s="45">
        <f t="shared" ca="1" si="14"/>
        <v>120</v>
      </c>
      <c r="D142" s="46">
        <f t="shared" ca="1" si="8"/>
        <v>47518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75" x14ac:dyDescent="0.25">
      <c r="C143" s="45">
        <f t="shared" ca="1" si="14"/>
        <v>121</v>
      </c>
      <c r="D143" s="46">
        <f t="shared" ca="1" si="8"/>
        <v>47546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75" x14ac:dyDescent="0.25">
      <c r="C144" s="45">
        <f t="shared" ca="1" si="14"/>
        <v>122</v>
      </c>
      <c r="D144" s="46">
        <f t="shared" ca="1" si="8"/>
        <v>47577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75" x14ac:dyDescent="0.25">
      <c r="C145" s="45">
        <f t="shared" ca="1" si="14"/>
        <v>123</v>
      </c>
      <c r="D145" s="46">
        <f t="shared" ca="1" si="8"/>
        <v>47607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75" x14ac:dyDescent="0.25">
      <c r="C146" s="45">
        <f t="shared" ca="1" si="14"/>
        <v>124</v>
      </c>
      <c r="D146" s="46">
        <f t="shared" ca="1" si="8"/>
        <v>47638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75" x14ac:dyDescent="0.25">
      <c r="C147" s="45">
        <f t="shared" ca="1" si="14"/>
        <v>125</v>
      </c>
      <c r="D147" s="46">
        <f t="shared" ca="1" si="8"/>
        <v>47668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75" x14ac:dyDescent="0.25">
      <c r="C148" s="45">
        <f t="shared" ca="1" si="14"/>
        <v>126</v>
      </c>
      <c r="D148" s="46">
        <f t="shared" ca="1" si="8"/>
        <v>47699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75" x14ac:dyDescent="0.25">
      <c r="C149" s="45">
        <f t="shared" ca="1" si="14"/>
        <v>127</v>
      </c>
      <c r="D149" s="46">
        <f t="shared" ca="1" si="8"/>
        <v>47730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75" x14ac:dyDescent="0.25">
      <c r="C150" s="45">
        <f t="shared" ca="1" si="14"/>
        <v>128</v>
      </c>
      <c r="D150" s="46">
        <f t="shared" ca="1" si="8"/>
        <v>47760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75" x14ac:dyDescent="0.25">
      <c r="C151" s="45">
        <f t="shared" ca="1" si="14"/>
        <v>129</v>
      </c>
      <c r="D151" s="46">
        <f t="shared" ref="D151:D214" ca="1" si="16">IF(Loan_Not_Paid*Values_Entered,Payment_Date,"")</f>
        <v>47791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75" x14ac:dyDescent="0.25">
      <c r="C152" s="45">
        <f t="shared" ref="C152:C215" ca="1" si="22">IF(Loan_Not_Paid*Values_Entered,Payment_Number,"")</f>
        <v>130</v>
      </c>
      <c r="D152" s="46">
        <f t="shared" ca="1" si="16"/>
        <v>47821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75" x14ac:dyDescent="0.25">
      <c r="C153" s="45">
        <f t="shared" ca="1" si="22"/>
        <v>131</v>
      </c>
      <c r="D153" s="46">
        <f t="shared" ca="1" si="16"/>
        <v>47852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75" x14ac:dyDescent="0.25">
      <c r="C154" s="45">
        <f t="shared" ca="1" si="22"/>
        <v>132</v>
      </c>
      <c r="D154" s="46">
        <f t="shared" ca="1" si="16"/>
        <v>47883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75" x14ac:dyDescent="0.25">
      <c r="C155" s="45">
        <f t="shared" ca="1" si="22"/>
        <v>133</v>
      </c>
      <c r="D155" s="46">
        <f t="shared" ca="1" si="16"/>
        <v>47911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75" x14ac:dyDescent="0.25">
      <c r="C156" s="45">
        <f t="shared" ca="1" si="22"/>
        <v>134</v>
      </c>
      <c r="D156" s="46">
        <f t="shared" ca="1" si="16"/>
        <v>47942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75" x14ac:dyDescent="0.25">
      <c r="C157" s="45">
        <f t="shared" ca="1" si="22"/>
        <v>135</v>
      </c>
      <c r="D157" s="46">
        <f t="shared" ca="1" si="16"/>
        <v>47972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75" x14ac:dyDescent="0.25">
      <c r="C158" s="45">
        <f t="shared" ca="1" si="22"/>
        <v>136</v>
      </c>
      <c r="D158" s="46">
        <f t="shared" ca="1" si="16"/>
        <v>48003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75" x14ac:dyDescent="0.25">
      <c r="C159" s="45">
        <f t="shared" ca="1" si="22"/>
        <v>137</v>
      </c>
      <c r="D159" s="46">
        <f t="shared" ca="1" si="16"/>
        <v>48033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75" x14ac:dyDescent="0.25">
      <c r="C160" s="45">
        <f t="shared" ca="1" si="22"/>
        <v>138</v>
      </c>
      <c r="D160" s="46">
        <f t="shared" ca="1" si="16"/>
        <v>48064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75" x14ac:dyDescent="0.25">
      <c r="C161" s="45">
        <f t="shared" ca="1" si="22"/>
        <v>139</v>
      </c>
      <c r="D161" s="46">
        <f t="shared" ca="1" si="16"/>
        <v>48095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75" x14ac:dyDescent="0.25">
      <c r="C162" s="45">
        <f t="shared" ca="1" si="22"/>
        <v>140</v>
      </c>
      <c r="D162" s="46">
        <f t="shared" ca="1" si="16"/>
        <v>48125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75" x14ac:dyDescent="0.25">
      <c r="C163" s="45">
        <f t="shared" ca="1" si="22"/>
        <v>141</v>
      </c>
      <c r="D163" s="46">
        <f t="shared" ca="1" si="16"/>
        <v>48156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75" x14ac:dyDescent="0.25">
      <c r="C164" s="45">
        <f t="shared" ca="1" si="22"/>
        <v>142</v>
      </c>
      <c r="D164" s="46">
        <f t="shared" ca="1" si="16"/>
        <v>48186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75" x14ac:dyDescent="0.25">
      <c r="C165" s="45">
        <f t="shared" ca="1" si="22"/>
        <v>143</v>
      </c>
      <c r="D165" s="46">
        <f t="shared" ca="1" si="16"/>
        <v>48217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75" x14ac:dyDescent="0.25">
      <c r="C166" s="45">
        <f t="shared" ca="1" si="22"/>
        <v>144</v>
      </c>
      <c r="D166" s="46">
        <f t="shared" ca="1" si="16"/>
        <v>48248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75" x14ac:dyDescent="0.25">
      <c r="C167" s="45">
        <f t="shared" ca="1" si="22"/>
        <v>145</v>
      </c>
      <c r="D167" s="46">
        <f t="shared" ca="1" si="16"/>
        <v>48277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75" x14ac:dyDescent="0.25">
      <c r="C168" s="45">
        <f t="shared" ca="1" si="22"/>
        <v>146</v>
      </c>
      <c r="D168" s="46">
        <f t="shared" ca="1" si="16"/>
        <v>48308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75" x14ac:dyDescent="0.25">
      <c r="C169" s="45">
        <f t="shared" ca="1" si="22"/>
        <v>147</v>
      </c>
      <c r="D169" s="46">
        <f t="shared" ca="1" si="16"/>
        <v>48338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75" x14ac:dyDescent="0.25">
      <c r="C170" s="45">
        <f t="shared" ca="1" si="22"/>
        <v>148</v>
      </c>
      <c r="D170" s="46">
        <f t="shared" ca="1" si="16"/>
        <v>48369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75" x14ac:dyDescent="0.25">
      <c r="C171" s="45">
        <f t="shared" ca="1" si="22"/>
        <v>149</v>
      </c>
      <c r="D171" s="46">
        <f t="shared" ca="1" si="16"/>
        <v>48399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75" x14ac:dyDescent="0.25">
      <c r="C172" s="45">
        <f t="shared" ca="1" si="22"/>
        <v>150</v>
      </c>
      <c r="D172" s="46">
        <f t="shared" ca="1" si="16"/>
        <v>48430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75" x14ac:dyDescent="0.25">
      <c r="C173" s="45">
        <f t="shared" ca="1" si="22"/>
        <v>151</v>
      </c>
      <c r="D173" s="46">
        <f t="shared" ca="1" si="16"/>
        <v>48461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75" x14ac:dyDescent="0.25">
      <c r="C174" s="45">
        <f t="shared" ca="1" si="22"/>
        <v>152</v>
      </c>
      <c r="D174" s="46">
        <f t="shared" ca="1" si="16"/>
        <v>48491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75" x14ac:dyDescent="0.25">
      <c r="C175" s="45">
        <f t="shared" ca="1" si="22"/>
        <v>153</v>
      </c>
      <c r="D175" s="46">
        <f t="shared" ca="1" si="16"/>
        <v>48522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75" x14ac:dyDescent="0.25">
      <c r="C176" s="45">
        <f t="shared" ca="1" si="22"/>
        <v>154</v>
      </c>
      <c r="D176" s="46">
        <f t="shared" ca="1" si="16"/>
        <v>48552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75" x14ac:dyDescent="0.25">
      <c r="C177" s="45">
        <f t="shared" ca="1" si="22"/>
        <v>155</v>
      </c>
      <c r="D177" s="46">
        <f t="shared" ca="1" si="16"/>
        <v>48583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75" x14ac:dyDescent="0.25">
      <c r="C178" s="45">
        <f t="shared" ca="1" si="22"/>
        <v>156</v>
      </c>
      <c r="D178" s="46">
        <f t="shared" ca="1" si="16"/>
        <v>48614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75" x14ac:dyDescent="0.25">
      <c r="C179" s="45">
        <f t="shared" ca="1" si="22"/>
        <v>157</v>
      </c>
      <c r="D179" s="46">
        <f t="shared" ca="1" si="16"/>
        <v>48642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75" x14ac:dyDescent="0.25">
      <c r="C180" s="45">
        <f t="shared" ca="1" si="22"/>
        <v>158</v>
      </c>
      <c r="D180" s="46">
        <f t="shared" ca="1" si="16"/>
        <v>48673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75" x14ac:dyDescent="0.25">
      <c r="C181" s="45">
        <f t="shared" ca="1" si="22"/>
        <v>159</v>
      </c>
      <c r="D181" s="46">
        <f t="shared" ca="1" si="16"/>
        <v>48703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75" x14ac:dyDescent="0.25">
      <c r="C182" s="45">
        <f t="shared" ca="1" si="22"/>
        <v>160</v>
      </c>
      <c r="D182" s="46">
        <f t="shared" ca="1" si="16"/>
        <v>48734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75" x14ac:dyDescent="0.25">
      <c r="C183" s="45">
        <f t="shared" ca="1" si="22"/>
        <v>161</v>
      </c>
      <c r="D183" s="46">
        <f t="shared" ca="1" si="16"/>
        <v>48764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75" x14ac:dyDescent="0.25">
      <c r="C184" s="45">
        <f t="shared" ca="1" si="22"/>
        <v>162</v>
      </c>
      <c r="D184" s="46">
        <f t="shared" ca="1" si="16"/>
        <v>48795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75" x14ac:dyDescent="0.25">
      <c r="C185" s="45">
        <f t="shared" ca="1" si="22"/>
        <v>163</v>
      </c>
      <c r="D185" s="46">
        <f t="shared" ca="1" si="16"/>
        <v>48826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75" x14ac:dyDescent="0.25">
      <c r="C186" s="45">
        <f t="shared" ca="1" si="22"/>
        <v>164</v>
      </c>
      <c r="D186" s="46">
        <f t="shared" ca="1" si="16"/>
        <v>48856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75" x14ac:dyDescent="0.25">
      <c r="C187" s="45">
        <f t="shared" ca="1" si="22"/>
        <v>165</v>
      </c>
      <c r="D187" s="46">
        <f t="shared" ca="1" si="16"/>
        <v>48887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75" x14ac:dyDescent="0.25">
      <c r="C188" s="45">
        <f t="shared" ca="1" si="22"/>
        <v>166</v>
      </c>
      <c r="D188" s="46">
        <f t="shared" ca="1" si="16"/>
        <v>48917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75" x14ac:dyDescent="0.25">
      <c r="C189" s="45">
        <f t="shared" ca="1" si="22"/>
        <v>167</v>
      </c>
      <c r="D189" s="46">
        <f t="shared" ca="1" si="16"/>
        <v>48948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75" x14ac:dyDescent="0.25">
      <c r="C190" s="45">
        <f t="shared" ca="1" si="22"/>
        <v>168</v>
      </c>
      <c r="D190" s="46">
        <f t="shared" ca="1" si="16"/>
        <v>48979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75" x14ac:dyDescent="0.25">
      <c r="C191" s="45">
        <f t="shared" ca="1" si="22"/>
        <v>169</v>
      </c>
      <c r="D191" s="46">
        <f t="shared" ca="1" si="16"/>
        <v>49007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75" x14ac:dyDescent="0.25">
      <c r="C192" s="45">
        <f t="shared" ca="1" si="22"/>
        <v>170</v>
      </c>
      <c r="D192" s="46">
        <f t="shared" ca="1" si="16"/>
        <v>49038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75" x14ac:dyDescent="0.25">
      <c r="C193" s="45">
        <f t="shared" ca="1" si="22"/>
        <v>171</v>
      </c>
      <c r="D193" s="46">
        <f t="shared" ca="1" si="16"/>
        <v>49068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75" x14ac:dyDescent="0.25">
      <c r="C194" s="45">
        <f t="shared" ca="1" si="22"/>
        <v>172</v>
      </c>
      <c r="D194" s="46">
        <f t="shared" ca="1" si="16"/>
        <v>49099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75" x14ac:dyDescent="0.25">
      <c r="C195" s="45">
        <f t="shared" ca="1" si="22"/>
        <v>173</v>
      </c>
      <c r="D195" s="46">
        <f t="shared" ca="1" si="16"/>
        <v>49129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75" x14ac:dyDescent="0.25">
      <c r="C196" s="45">
        <f t="shared" ca="1" si="22"/>
        <v>174</v>
      </c>
      <c r="D196" s="46">
        <f t="shared" ca="1" si="16"/>
        <v>49160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75" x14ac:dyDescent="0.25">
      <c r="C197" s="45">
        <f t="shared" ca="1" si="22"/>
        <v>175</v>
      </c>
      <c r="D197" s="46">
        <f t="shared" ca="1" si="16"/>
        <v>49191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75" x14ac:dyDescent="0.25">
      <c r="C198" s="45">
        <f t="shared" ca="1" si="22"/>
        <v>176</v>
      </c>
      <c r="D198" s="46">
        <f t="shared" ca="1" si="16"/>
        <v>49221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75" x14ac:dyDescent="0.25">
      <c r="C199" s="45">
        <f t="shared" ca="1" si="22"/>
        <v>177</v>
      </c>
      <c r="D199" s="46">
        <f t="shared" ca="1" si="16"/>
        <v>49252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75" x14ac:dyDescent="0.25">
      <c r="C200" s="45">
        <f t="shared" ca="1" si="22"/>
        <v>178</v>
      </c>
      <c r="D200" s="46">
        <f t="shared" ca="1" si="16"/>
        <v>49282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75" x14ac:dyDescent="0.25">
      <c r="C201" s="45">
        <f t="shared" ca="1" si="22"/>
        <v>179</v>
      </c>
      <c r="D201" s="46">
        <f t="shared" ca="1" si="16"/>
        <v>49313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75" x14ac:dyDescent="0.25">
      <c r="C202" s="45">
        <f t="shared" ca="1" si="22"/>
        <v>180</v>
      </c>
      <c r="D202" s="46">
        <f t="shared" ca="1" si="16"/>
        <v>49344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75" x14ac:dyDescent="0.25">
      <c r="C203" s="45">
        <f t="shared" ca="1" si="22"/>
        <v>181</v>
      </c>
      <c r="D203" s="46">
        <f t="shared" ca="1" si="16"/>
        <v>49372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75" x14ac:dyDescent="0.25">
      <c r="C204" s="9">
        <f t="shared" ca="1" si="22"/>
        <v>182</v>
      </c>
      <c r="D204" s="5">
        <f t="shared" ca="1" si="16"/>
        <v>49403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75" x14ac:dyDescent="0.25">
      <c r="C205" s="9">
        <f t="shared" ca="1" si="22"/>
        <v>183</v>
      </c>
      <c r="D205" s="5">
        <f t="shared" ca="1" si="16"/>
        <v>49433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75" x14ac:dyDescent="0.25">
      <c r="C206" s="9">
        <f t="shared" ca="1" si="22"/>
        <v>184</v>
      </c>
      <c r="D206" s="5">
        <f t="shared" ca="1" si="16"/>
        <v>49464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75" x14ac:dyDescent="0.25">
      <c r="C207" s="9">
        <f t="shared" ca="1" si="22"/>
        <v>185</v>
      </c>
      <c r="D207" s="5">
        <f t="shared" ca="1" si="16"/>
        <v>49494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75" x14ac:dyDescent="0.25">
      <c r="C208" s="9">
        <f t="shared" ca="1" si="22"/>
        <v>186</v>
      </c>
      <c r="D208" s="5">
        <f t="shared" ca="1" si="16"/>
        <v>49525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75" x14ac:dyDescent="0.25">
      <c r="C209" s="9">
        <f t="shared" ca="1" si="22"/>
        <v>187</v>
      </c>
      <c r="D209" s="5">
        <f t="shared" ca="1" si="16"/>
        <v>49556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75" x14ac:dyDescent="0.25">
      <c r="C210" s="9">
        <f t="shared" ca="1" si="22"/>
        <v>188</v>
      </c>
      <c r="D210" s="5">
        <f t="shared" ca="1" si="16"/>
        <v>49586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">
      <c r="C211" s="9">
        <f t="shared" ca="1" si="22"/>
        <v>189</v>
      </c>
      <c r="D211" s="5">
        <f t="shared" ca="1" si="16"/>
        <v>49617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">
      <c r="C212" s="9">
        <f t="shared" ca="1" si="22"/>
        <v>190</v>
      </c>
      <c r="D212" s="5">
        <f t="shared" ca="1" si="16"/>
        <v>49647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">
      <c r="C213" s="9">
        <f t="shared" ca="1" si="22"/>
        <v>191</v>
      </c>
      <c r="D213" s="5">
        <f t="shared" ca="1" si="16"/>
        <v>49678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">
      <c r="C214" s="9">
        <f t="shared" ca="1" si="22"/>
        <v>192</v>
      </c>
      <c r="D214" s="5">
        <f t="shared" ca="1" si="16"/>
        <v>49709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">
      <c r="C215" s="9">
        <f t="shared" ca="1" si="22"/>
        <v>193</v>
      </c>
      <c r="D215" s="5">
        <f t="shared" ref="D215:D278" ca="1" si="24">IF(Loan_Not_Paid*Values_Entered,Payment_Date,"")</f>
        <v>49738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">
      <c r="C216" s="9">
        <f t="shared" ref="C216:C279" ca="1" si="30">IF(Loan_Not_Paid*Values_Entered,Payment_Number,"")</f>
        <v>194</v>
      </c>
      <c r="D216" s="5">
        <f t="shared" ca="1" si="24"/>
        <v>49769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">
      <c r="C217" s="9">
        <f t="shared" ca="1" si="30"/>
        <v>195</v>
      </c>
      <c r="D217" s="5">
        <f t="shared" ca="1" si="24"/>
        <v>49799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">
      <c r="C218" s="9">
        <f t="shared" ca="1" si="30"/>
        <v>196</v>
      </c>
      <c r="D218" s="5">
        <f t="shared" ca="1" si="24"/>
        <v>49830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">
      <c r="C219" s="9">
        <f t="shared" ca="1" si="30"/>
        <v>197</v>
      </c>
      <c r="D219" s="5">
        <f t="shared" ca="1" si="24"/>
        <v>49860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">
      <c r="C220" s="9">
        <f t="shared" ca="1" si="30"/>
        <v>198</v>
      </c>
      <c r="D220" s="5">
        <f t="shared" ca="1" si="24"/>
        <v>49891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">
      <c r="C221" s="9">
        <f t="shared" ca="1" si="30"/>
        <v>199</v>
      </c>
      <c r="D221" s="5">
        <f t="shared" ca="1" si="24"/>
        <v>49922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">
      <c r="C222" s="9">
        <f t="shared" ca="1" si="30"/>
        <v>200</v>
      </c>
      <c r="D222" s="5">
        <f t="shared" ca="1" si="24"/>
        <v>49952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">
      <c r="C223" s="9">
        <f t="shared" ca="1" si="30"/>
        <v>201</v>
      </c>
      <c r="D223" s="5">
        <f t="shared" ca="1" si="24"/>
        <v>49983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">
      <c r="C224" s="9">
        <f t="shared" ca="1" si="30"/>
        <v>202</v>
      </c>
      <c r="D224" s="5">
        <f t="shared" ca="1" si="24"/>
        <v>50013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">
      <c r="C225" s="9">
        <f t="shared" ca="1" si="30"/>
        <v>203</v>
      </c>
      <c r="D225" s="5">
        <f t="shared" ca="1" si="24"/>
        <v>50044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">
      <c r="C226" s="9">
        <f t="shared" ca="1" si="30"/>
        <v>204</v>
      </c>
      <c r="D226" s="5">
        <f t="shared" ca="1" si="24"/>
        <v>50075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">
      <c r="C227" s="9">
        <f t="shared" ca="1" si="30"/>
        <v>205</v>
      </c>
      <c r="D227" s="5">
        <f t="shared" ca="1" si="24"/>
        <v>50103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">
      <c r="C228" s="9">
        <f t="shared" ca="1" si="30"/>
        <v>206</v>
      </c>
      <c r="D228" s="5">
        <f t="shared" ca="1" si="24"/>
        <v>50134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">
      <c r="C229" s="9">
        <f t="shared" ca="1" si="30"/>
        <v>207</v>
      </c>
      <c r="D229" s="5">
        <f t="shared" ca="1" si="24"/>
        <v>50164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">
      <c r="C230" s="9">
        <f t="shared" ca="1" si="30"/>
        <v>208</v>
      </c>
      <c r="D230" s="5">
        <f t="shared" ca="1" si="24"/>
        <v>50195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">
      <c r="C231" s="9">
        <f t="shared" ca="1" si="30"/>
        <v>209</v>
      </c>
      <c r="D231" s="5">
        <f t="shared" ca="1" si="24"/>
        <v>50225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">
      <c r="C232" s="9">
        <f t="shared" ca="1" si="30"/>
        <v>210</v>
      </c>
      <c r="D232" s="5">
        <f t="shared" ca="1" si="24"/>
        <v>50256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">
      <c r="C233" s="9">
        <f t="shared" ca="1" si="30"/>
        <v>211</v>
      </c>
      <c r="D233" s="5">
        <f t="shared" ca="1" si="24"/>
        <v>50287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">
      <c r="C234" s="9">
        <f t="shared" ca="1" si="30"/>
        <v>212</v>
      </c>
      <c r="D234" s="5">
        <f t="shared" ca="1" si="24"/>
        <v>50317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">
      <c r="C235" s="9">
        <f t="shared" ca="1" si="30"/>
        <v>213</v>
      </c>
      <c r="D235" s="5">
        <f t="shared" ca="1" si="24"/>
        <v>50348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">
      <c r="C236" s="9">
        <f t="shared" ca="1" si="30"/>
        <v>214</v>
      </c>
      <c r="D236" s="5">
        <f t="shared" ca="1" si="24"/>
        <v>50378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">
      <c r="C237" s="9">
        <f t="shared" ca="1" si="30"/>
        <v>215</v>
      </c>
      <c r="D237" s="5">
        <f t="shared" ca="1" si="24"/>
        <v>50409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">
      <c r="C238" s="9">
        <f t="shared" ca="1" si="30"/>
        <v>216</v>
      </c>
      <c r="D238" s="5">
        <f t="shared" ca="1" si="24"/>
        <v>50440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">
      <c r="C239" s="9">
        <f t="shared" ca="1" si="30"/>
        <v>217</v>
      </c>
      <c r="D239" s="5">
        <f t="shared" ca="1" si="24"/>
        <v>50468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">
      <c r="C240" s="9">
        <f t="shared" ca="1" si="30"/>
        <v>218</v>
      </c>
      <c r="D240" s="5">
        <f t="shared" ca="1" si="24"/>
        <v>50499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">
      <c r="C241" s="9">
        <f t="shared" ca="1" si="30"/>
        <v>219</v>
      </c>
      <c r="D241" s="5">
        <f t="shared" ca="1" si="24"/>
        <v>50529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">
      <c r="C242" s="9">
        <f t="shared" ca="1" si="30"/>
        <v>220</v>
      </c>
      <c r="D242" s="5">
        <f t="shared" ca="1" si="24"/>
        <v>50560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">
      <c r="C243" s="9">
        <f t="shared" ca="1" si="30"/>
        <v>221</v>
      </c>
      <c r="D243" s="5">
        <f t="shared" ca="1" si="24"/>
        <v>50590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">
      <c r="C244" s="9">
        <f t="shared" ca="1" si="30"/>
        <v>222</v>
      </c>
      <c r="D244" s="5">
        <f t="shared" ca="1" si="24"/>
        <v>50621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">
      <c r="C245" s="9">
        <f t="shared" ca="1" si="30"/>
        <v>223</v>
      </c>
      <c r="D245" s="5">
        <f t="shared" ca="1" si="24"/>
        <v>50652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">
      <c r="C246" s="9">
        <f t="shared" ca="1" si="30"/>
        <v>224</v>
      </c>
      <c r="D246" s="5">
        <f t="shared" ca="1" si="24"/>
        <v>50682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">
      <c r="C247" s="9">
        <f t="shared" ca="1" si="30"/>
        <v>225</v>
      </c>
      <c r="D247" s="5">
        <f t="shared" ca="1" si="24"/>
        <v>50713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">
      <c r="C248" s="9">
        <f t="shared" ca="1" si="30"/>
        <v>226</v>
      </c>
      <c r="D248" s="5">
        <f t="shared" ca="1" si="24"/>
        <v>50743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">
      <c r="C249" s="9">
        <f t="shared" ca="1" si="30"/>
        <v>227</v>
      </c>
      <c r="D249" s="5">
        <f t="shared" ca="1" si="24"/>
        <v>50774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">
      <c r="C250" s="9">
        <f t="shared" ca="1" si="30"/>
        <v>228</v>
      </c>
      <c r="D250" s="5">
        <f t="shared" ca="1" si="24"/>
        <v>50805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">
      <c r="C251" s="9">
        <f t="shared" ca="1" si="30"/>
        <v>229</v>
      </c>
      <c r="D251" s="5">
        <f t="shared" ca="1" si="24"/>
        <v>50833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">
      <c r="C252" s="9">
        <f t="shared" ca="1" si="30"/>
        <v>230</v>
      </c>
      <c r="D252" s="5">
        <f t="shared" ca="1" si="24"/>
        <v>50864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">
      <c r="C253" s="9">
        <f t="shared" ca="1" si="30"/>
        <v>231</v>
      </c>
      <c r="D253" s="5">
        <f t="shared" ca="1" si="24"/>
        <v>50894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">
      <c r="C254" s="9">
        <f t="shared" ca="1" si="30"/>
        <v>232</v>
      </c>
      <c r="D254" s="5">
        <f t="shared" ca="1" si="24"/>
        <v>50925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">
      <c r="C255" s="9">
        <f t="shared" ca="1" si="30"/>
        <v>233</v>
      </c>
      <c r="D255" s="5">
        <f t="shared" ca="1" si="24"/>
        <v>50955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">
      <c r="C256" s="9">
        <f t="shared" ca="1" si="30"/>
        <v>234</v>
      </c>
      <c r="D256" s="5">
        <f t="shared" ca="1" si="24"/>
        <v>50986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">
      <c r="C257" s="9">
        <f t="shared" ca="1" si="30"/>
        <v>235</v>
      </c>
      <c r="D257" s="5">
        <f t="shared" ca="1" si="24"/>
        <v>51017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">
      <c r="C258" s="9">
        <f t="shared" ca="1" si="30"/>
        <v>236</v>
      </c>
      <c r="D258" s="5">
        <f t="shared" ca="1" si="24"/>
        <v>51047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">
      <c r="C259" s="9">
        <f t="shared" ca="1" si="30"/>
        <v>237</v>
      </c>
      <c r="D259" s="5">
        <f t="shared" ca="1" si="24"/>
        <v>51078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">
      <c r="C260" s="9">
        <f t="shared" ca="1" si="30"/>
        <v>238</v>
      </c>
      <c r="D260" s="5">
        <f t="shared" ca="1" si="24"/>
        <v>51108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">
      <c r="C261" s="9">
        <f t="shared" ca="1" si="30"/>
        <v>239</v>
      </c>
      <c r="D261" s="5">
        <f t="shared" ca="1" si="24"/>
        <v>51139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">
      <c r="C262" s="9">
        <f t="shared" ca="1" si="30"/>
        <v>240</v>
      </c>
      <c r="D262" s="5">
        <f t="shared" ca="1" si="24"/>
        <v>51170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7109375" style="117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42094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27975.35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.5" thickBot="1" x14ac:dyDescent="0.3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.5" thickBot="1" x14ac:dyDescent="0.3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-19518.349999999999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16617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497026.32</v>
      </c>
    </row>
    <row r="36" spans="2:12" ht="16.5" thickBot="1" x14ac:dyDescent="0.3">
      <c r="C36" s="125" t="s">
        <v>41</v>
      </c>
      <c r="H36" s="118"/>
      <c r="I36" s="132">
        <v>58473.68</v>
      </c>
    </row>
    <row r="37" spans="2:12" ht="16.5" thickBot="1" x14ac:dyDescent="0.3">
      <c r="C37" s="117" t="s">
        <v>42</v>
      </c>
      <c r="H37" s="118"/>
      <c r="I37" s="132">
        <v>14472.23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28515625" defaultRowHeight="15.75" x14ac:dyDescent="0.25"/>
  <cols>
    <col min="1" max="1" width="9.28515625" style="87"/>
    <col min="2" max="2" width="7" style="87" customWidth="1"/>
    <col min="3" max="5" width="9.28515625" style="87"/>
    <col min="6" max="6" width="3.28515625" style="87" customWidth="1"/>
    <col min="7" max="7" width="11.7109375" style="87" bestFit="1" customWidth="1"/>
    <col min="8" max="8" width="10.7109375" style="87" customWidth="1"/>
    <col min="9" max="9" width="11.7109375" style="87" bestFit="1" customWidth="1"/>
    <col min="10" max="10" width="3.42578125" style="87" customWidth="1"/>
    <col min="11" max="11" width="15.42578125" style="87" bestFit="1" customWidth="1"/>
    <col min="12" max="12" width="3.7109375" style="87" customWidth="1"/>
    <col min="13" max="13" width="10.28515625" style="87" bestFit="1" customWidth="1"/>
    <col min="14" max="16384" width="9.28515625" style="87"/>
  </cols>
  <sheetData>
    <row r="3" spans="2:13" ht="16.5" thickBot="1" x14ac:dyDescent="0.3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2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25">
      <c r="B6" s="87" t="s">
        <v>25</v>
      </c>
      <c r="K6" s="89" t="s">
        <v>26</v>
      </c>
      <c r="L6" s="103" t="s">
        <v>47</v>
      </c>
      <c r="M6" s="90"/>
    </row>
    <row r="7" spans="2:13" ht="16.5" thickBot="1" x14ac:dyDescent="0.3">
      <c r="B7" s="87" t="s">
        <v>27</v>
      </c>
      <c r="E7" s="106">
        <v>42004</v>
      </c>
      <c r="F7" s="88"/>
      <c r="G7" s="88"/>
      <c r="H7" s="88"/>
    </row>
    <row r="9" spans="2:13" ht="16.5" thickBot="1" x14ac:dyDescent="0.3">
      <c r="B9" s="87" t="s">
        <v>28</v>
      </c>
      <c r="L9" s="91" t="s">
        <v>29</v>
      </c>
      <c r="M9" s="100">
        <v>0</v>
      </c>
    </row>
    <row r="10" spans="2:13" ht="16.5" thickTop="1" x14ac:dyDescent="0.25">
      <c r="B10" s="87" t="s">
        <v>56</v>
      </c>
    </row>
    <row r="11" spans="2:13" ht="31.5" x14ac:dyDescent="0.2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.5" thickBot="1" x14ac:dyDescent="0.3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.5" thickBot="1" x14ac:dyDescent="0.3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.5" thickBot="1" x14ac:dyDescent="0.3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2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.5" thickBot="1" x14ac:dyDescent="0.3">
      <c r="F16" s="93" t="s">
        <v>35</v>
      </c>
      <c r="J16" s="94" t="s">
        <v>29</v>
      </c>
      <c r="K16" s="112">
        <f>SUM(I12:I14)+I15</f>
        <v>27975.35</v>
      </c>
    </row>
    <row r="18" spans="1:14" x14ac:dyDescent="0.25">
      <c r="B18" s="93" t="s">
        <v>36</v>
      </c>
    </row>
    <row r="19" spans="1:14" ht="16.5" thickBot="1" x14ac:dyDescent="0.3">
      <c r="C19" s="88"/>
      <c r="D19" s="88"/>
      <c r="E19" s="88"/>
      <c r="I19" s="102">
        <v>0</v>
      </c>
      <c r="J19" s="16"/>
      <c r="K19" s="16"/>
    </row>
    <row r="20" spans="1:14" ht="16.5" thickBot="1" x14ac:dyDescent="0.3">
      <c r="C20" s="88"/>
      <c r="D20" s="88"/>
      <c r="E20" s="88"/>
      <c r="I20" s="102">
        <v>0</v>
      </c>
      <c r="J20" s="16"/>
      <c r="K20" s="16"/>
    </row>
    <row r="21" spans="1:14" ht="16.5" thickBot="1" x14ac:dyDescent="0.3">
      <c r="C21" s="88"/>
      <c r="D21" s="88"/>
      <c r="E21" s="88"/>
      <c r="I21" s="102">
        <v>0</v>
      </c>
      <c r="J21" s="16"/>
      <c r="K21" s="16"/>
    </row>
    <row r="22" spans="1:14" ht="16.5" thickBot="1" x14ac:dyDescent="0.3">
      <c r="C22" s="88"/>
      <c r="D22" s="88"/>
      <c r="E22" s="88"/>
      <c r="I22" s="102">
        <v>0</v>
      </c>
      <c r="J22" s="16"/>
      <c r="K22" s="16"/>
    </row>
    <row r="23" spans="1:14" ht="16.5" thickBot="1" x14ac:dyDescent="0.3">
      <c r="C23" s="88"/>
      <c r="D23" s="88"/>
      <c r="E23" s="88"/>
      <c r="I23" s="102">
        <v>0</v>
      </c>
      <c r="J23" s="16"/>
      <c r="K23" s="16"/>
    </row>
    <row r="24" spans="1:14" ht="16.5" thickBot="1" x14ac:dyDescent="0.3">
      <c r="C24" s="88"/>
      <c r="D24" s="88"/>
      <c r="E24" s="88"/>
      <c r="I24" s="102">
        <v>0</v>
      </c>
      <c r="J24" s="16"/>
      <c r="K24" s="16"/>
    </row>
    <row r="25" spans="1:14" ht="16.5" thickBot="1" x14ac:dyDescent="0.3">
      <c r="C25" s="88"/>
      <c r="D25" s="88"/>
      <c r="E25" s="88"/>
      <c r="I25" s="102">
        <v>0</v>
      </c>
      <c r="J25" s="16"/>
      <c r="K25" s="16"/>
    </row>
    <row r="26" spans="1:14" ht="16.5" thickBot="1" x14ac:dyDescent="0.3">
      <c r="C26" s="88"/>
      <c r="D26" s="88"/>
      <c r="E26" s="88"/>
      <c r="I26" s="102">
        <v>0</v>
      </c>
      <c r="J26" s="16"/>
      <c r="K26" s="16"/>
    </row>
    <row r="27" spans="1:14" x14ac:dyDescent="0.25">
      <c r="C27" s="16"/>
      <c r="D27" s="16"/>
      <c r="E27" s="16"/>
      <c r="G27" s="16"/>
      <c r="I27" s="16"/>
      <c r="J27" s="16"/>
      <c r="K27" s="16"/>
    </row>
    <row r="28" spans="1:14" ht="16.5" thickBot="1" x14ac:dyDescent="0.3">
      <c r="F28" s="93" t="s">
        <v>37</v>
      </c>
      <c r="J28" s="94" t="s">
        <v>29</v>
      </c>
      <c r="K28" s="88">
        <f>SUM(I19:I26)</f>
        <v>0</v>
      </c>
    </row>
    <row r="30" spans="1:14" ht="16.5" thickBot="1" x14ac:dyDescent="0.3">
      <c r="B30" s="93" t="s">
        <v>38</v>
      </c>
      <c r="L30" s="91" t="s">
        <v>29</v>
      </c>
      <c r="M30" s="113">
        <f>+K16+M9</f>
        <v>27975.35</v>
      </c>
    </row>
    <row r="31" spans="1:14" ht="16.5" thickTop="1" x14ac:dyDescent="0.2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.5" thickBot="1" x14ac:dyDescent="0.3">
      <c r="B33" s="87" t="s">
        <v>39</v>
      </c>
      <c r="J33" s="88"/>
      <c r="K33" s="88">
        <v>85</v>
      </c>
    </row>
    <row r="34" spans="2:12" x14ac:dyDescent="0.25">
      <c r="B34" s="87" t="s">
        <v>57</v>
      </c>
    </row>
    <row r="35" spans="2:12" ht="16.5" thickBot="1" x14ac:dyDescent="0.3">
      <c r="B35" s="87" t="s">
        <v>40</v>
      </c>
      <c r="J35" s="94" t="s">
        <v>29</v>
      </c>
      <c r="K35" s="88">
        <v>0</v>
      </c>
    </row>
    <row r="36" spans="2:12" ht="16.5" thickBot="1" x14ac:dyDescent="0.3">
      <c r="C36" s="93" t="s">
        <v>41</v>
      </c>
      <c r="H36" s="16"/>
      <c r="I36" s="102">
        <v>0</v>
      </c>
    </row>
    <row r="37" spans="2:12" ht="16.5" thickBot="1" x14ac:dyDescent="0.3">
      <c r="C37" s="87" t="s">
        <v>42</v>
      </c>
      <c r="H37" s="16"/>
      <c r="I37" s="102">
        <v>0</v>
      </c>
    </row>
    <row r="38" spans="2:12" ht="16.5" thickBot="1" x14ac:dyDescent="0.3">
      <c r="B38" s="93" t="s">
        <v>43</v>
      </c>
      <c r="J38" s="94" t="s">
        <v>29</v>
      </c>
      <c r="K38" s="114">
        <v>497026.32</v>
      </c>
    </row>
    <row r="39" spans="2:12" x14ac:dyDescent="0.25">
      <c r="B39" s="93"/>
      <c r="J39" s="98"/>
      <c r="K39" s="16"/>
    </row>
    <row r="40" spans="2:12" x14ac:dyDescent="0.2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2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.5" thickBot="1" x14ac:dyDescent="0.3">
      <c r="B43" s="92"/>
      <c r="C43" s="92"/>
      <c r="D43" s="92"/>
      <c r="E43" s="92"/>
      <c r="F43" s="92"/>
      <c r="H43" s="92"/>
      <c r="I43" s="92"/>
    </row>
    <row r="44" spans="2:12" ht="16.5" thickTop="1" x14ac:dyDescent="0.25">
      <c r="B44" s="87" t="s">
        <v>45</v>
      </c>
      <c r="H44" s="87" t="s">
        <v>46</v>
      </c>
    </row>
    <row r="46" spans="2:12" x14ac:dyDescent="0.25">
      <c r="B46" s="93"/>
    </row>
  </sheetData>
  <pageMargins left="0.7" right="0.7" top="0.75" bottom="0.75" header="0.3" footer="0.3"/>
  <pageSetup scale="80" orientation="portrait" r:id="rId1"/>
  <headerFooter>
    <oddFooter>&amp;L&amp;Z&amp;F&amp;F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2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43646</v>
      </c>
      <c r="F7" s="116"/>
      <c r="G7" s="116"/>
      <c r="H7" s="116"/>
    </row>
    <row r="9" spans="2:13" ht="16.5" thickBot="1" x14ac:dyDescent="0.3">
      <c r="B9" s="117" t="s">
        <v>28</v>
      </c>
      <c r="L9" s="149">
        <v>43555</v>
      </c>
      <c r="M9" s="124">
        <v>147273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43556</v>
      </c>
      <c r="E12" s="116"/>
      <c r="G12" s="130">
        <v>2720</v>
      </c>
      <c r="H12" s="131">
        <v>85</v>
      </c>
      <c r="I12" s="130">
        <v>2720</v>
      </c>
      <c r="J12" s="118"/>
      <c r="K12" s="133">
        <v>43585</v>
      </c>
    </row>
    <row r="13" spans="2:13" ht="16.5" thickBot="1" x14ac:dyDescent="0.3">
      <c r="C13" s="117" t="s">
        <v>33</v>
      </c>
      <c r="D13" s="129">
        <v>43586</v>
      </c>
      <c r="E13" s="129"/>
      <c r="G13" s="132">
        <v>2720</v>
      </c>
      <c r="H13" s="131">
        <v>85</v>
      </c>
      <c r="I13" s="130">
        <v>2720</v>
      </c>
      <c r="J13" s="118"/>
      <c r="K13" s="133">
        <v>43616</v>
      </c>
    </row>
    <row r="14" spans="2:13" ht="16.5" thickBot="1" x14ac:dyDescent="0.3">
      <c r="C14" s="117" t="s">
        <v>34</v>
      </c>
      <c r="D14" s="129">
        <v>43617</v>
      </c>
      <c r="E14" s="116"/>
      <c r="G14" s="132">
        <f>2688+30.06</f>
        <v>2718.06</v>
      </c>
      <c r="H14" s="131">
        <v>85</v>
      </c>
      <c r="I14" s="130">
        <f>+G14</f>
        <v>2718.06</v>
      </c>
      <c r="J14" s="118"/>
      <c r="K14" s="133">
        <v>43646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8158.0599999999995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155431.06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323314.46000000002</v>
      </c>
    </row>
    <row r="36" spans="2:12" ht="16.5" thickBot="1" x14ac:dyDescent="0.3">
      <c r="C36" s="125" t="s">
        <v>41</v>
      </c>
      <c r="H36" s="118"/>
      <c r="I36" s="132">
        <v>0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0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43686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B6" sqref="B6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43555</v>
      </c>
      <c r="F7" s="116"/>
      <c r="G7" s="116"/>
      <c r="H7" s="116"/>
    </row>
    <row r="9" spans="2:13" ht="16.5" thickBot="1" x14ac:dyDescent="0.3">
      <c r="B9" s="117" t="s">
        <v>28</v>
      </c>
      <c r="L9" s="149">
        <v>43465</v>
      </c>
      <c r="M9" s="124">
        <v>139113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43496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43496</v>
      </c>
    </row>
    <row r="13" spans="2:13" ht="16.5" thickBot="1" x14ac:dyDescent="0.3">
      <c r="C13" s="117" t="s">
        <v>33</v>
      </c>
      <c r="D13" s="129">
        <v>43524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43524</v>
      </c>
    </row>
    <row r="14" spans="2:13" ht="16.5" thickBot="1" x14ac:dyDescent="0.3">
      <c r="C14" s="117" t="s">
        <v>34</v>
      </c>
      <c r="D14" s="129">
        <v>43555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43555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147273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323314.46000000002</v>
      </c>
    </row>
    <row r="36" spans="2:12" ht="16.5" thickBot="1" x14ac:dyDescent="0.3">
      <c r="C36" s="125" t="s">
        <v>41</v>
      </c>
      <c r="H36" s="118"/>
      <c r="I36" s="132">
        <v>0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0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43615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2" zoomScaleNormal="100" zoomScaleSheetLayoutView="90" workbookViewId="0">
      <selection activeCell="L16" sqref="L16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43465</v>
      </c>
      <c r="F7" s="116"/>
      <c r="G7" s="116"/>
      <c r="H7" s="116"/>
    </row>
    <row r="9" spans="2:13" ht="16.5" thickBot="1" x14ac:dyDescent="0.3">
      <c r="B9" s="117" t="s">
        <v>28</v>
      </c>
      <c r="L9" s="149">
        <v>43373</v>
      </c>
      <c r="M9" s="124">
        <v>130953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43404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43404</v>
      </c>
    </row>
    <row r="13" spans="2:13" ht="16.5" thickBot="1" x14ac:dyDescent="0.3">
      <c r="C13" s="117" t="s">
        <v>33</v>
      </c>
      <c r="D13" s="129">
        <v>43434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43434</v>
      </c>
    </row>
    <row r="14" spans="2:13" ht="16.5" thickBot="1" x14ac:dyDescent="0.3">
      <c r="C14" s="117" t="s">
        <v>34</v>
      </c>
      <c r="D14" s="129">
        <v>43465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43465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139113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27527.66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5262.63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43496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5" zoomScaleNormal="100" zoomScaleSheetLayoutView="90" workbookViewId="0">
      <selection activeCell="E7" sqref="E7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43373</v>
      </c>
      <c r="F7" s="116"/>
      <c r="G7" s="116"/>
      <c r="H7" s="116"/>
    </row>
    <row r="9" spans="2:13" ht="16.5" thickBot="1" x14ac:dyDescent="0.3">
      <c r="B9" s="117" t="s">
        <v>28</v>
      </c>
      <c r="L9" s="149">
        <v>43281</v>
      </c>
      <c r="M9" s="124">
        <v>122793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43312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43312</v>
      </c>
    </row>
    <row r="13" spans="2:13" ht="16.5" thickBot="1" x14ac:dyDescent="0.3">
      <c r="C13" s="117" t="s">
        <v>33</v>
      </c>
      <c r="D13" s="129">
        <v>43343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43343</v>
      </c>
    </row>
    <row r="14" spans="2:13" ht="16.5" thickBot="1" x14ac:dyDescent="0.3">
      <c r="C14" s="117" t="s">
        <v>34</v>
      </c>
      <c r="D14" s="129">
        <v>43373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43373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130953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0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43434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3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2" zoomScaleNormal="100" zoomScaleSheetLayoutView="90" workbookViewId="0">
      <selection activeCell="M30" sqref="M30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43281</v>
      </c>
      <c r="F7" s="116"/>
      <c r="G7" s="116"/>
      <c r="H7" s="116"/>
    </row>
    <row r="9" spans="2:13" ht="16.5" thickBot="1" x14ac:dyDescent="0.3">
      <c r="B9" s="117" t="s">
        <v>28</v>
      </c>
      <c r="L9" s="148">
        <v>43190</v>
      </c>
      <c r="M9" s="124">
        <v>114633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43220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43220</v>
      </c>
    </row>
    <row r="13" spans="2:13" ht="16.5" thickBot="1" x14ac:dyDescent="0.3">
      <c r="C13" s="117" t="s">
        <v>33</v>
      </c>
      <c r="D13" s="129">
        <v>43251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43251</v>
      </c>
    </row>
    <row r="14" spans="2:13" ht="16.5" thickBot="1" x14ac:dyDescent="0.3">
      <c r="C14" s="117" t="s">
        <v>34</v>
      </c>
      <c r="D14" s="129">
        <v>43281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43281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122793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5" zoomScaleNormal="100" zoomScaleSheetLayoutView="90" workbookViewId="0">
      <selection activeCell="L6" sqref="L6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43190</v>
      </c>
      <c r="F7" s="116"/>
      <c r="G7" s="116"/>
      <c r="H7" s="116"/>
    </row>
    <row r="9" spans="2:13" ht="16.5" thickBot="1" x14ac:dyDescent="0.3">
      <c r="B9" s="117" t="s">
        <v>28</v>
      </c>
      <c r="L9" s="148">
        <v>43100</v>
      </c>
      <c r="M9" s="124">
        <v>106473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43131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43131</v>
      </c>
    </row>
    <row r="13" spans="2:13" ht="16.5" thickBot="1" x14ac:dyDescent="0.3">
      <c r="C13" s="117" t="s">
        <v>33</v>
      </c>
      <c r="D13" s="129">
        <v>43159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43159</v>
      </c>
    </row>
    <row r="14" spans="2:13" ht="16.5" thickBot="1" x14ac:dyDescent="0.3">
      <c r="C14" s="117" t="s">
        <v>34</v>
      </c>
      <c r="D14" s="129">
        <v>43190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43190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114633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4" zoomScale="90" zoomScaleNormal="100" zoomScaleSheetLayoutView="90" workbookViewId="0">
      <selection activeCell="I41" sqref="I41"/>
    </sheetView>
  </sheetViews>
  <sheetFormatPr defaultColWidth="9.28515625" defaultRowHeight="15.75" x14ac:dyDescent="0.25"/>
  <cols>
    <col min="1" max="1" width="9.28515625" style="117"/>
    <col min="2" max="2" width="7" style="117" customWidth="1"/>
    <col min="3" max="5" width="9.28515625" style="117"/>
    <col min="6" max="6" width="3.28515625" style="117" customWidth="1"/>
    <col min="7" max="7" width="11.7109375" style="117" bestFit="1" customWidth="1"/>
    <col min="8" max="8" width="10.71093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28515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43100</v>
      </c>
      <c r="F7" s="116"/>
      <c r="G7" s="116"/>
      <c r="H7" s="116"/>
    </row>
    <row r="9" spans="2:13" ht="16.5" thickBot="1" x14ac:dyDescent="0.3">
      <c r="B9" s="117" t="s">
        <v>28</v>
      </c>
      <c r="L9" s="148">
        <v>43008</v>
      </c>
      <c r="M9" s="124">
        <v>98313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.5" thickBot="1" x14ac:dyDescent="0.3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.5" thickBot="1" x14ac:dyDescent="0.3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106473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2020-02-04T08:00:00+00:00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CA081C1-213B-49CF-9B9D-CBBA178B04C9}"/>
</file>

<file path=customXml/itemProps2.xml><?xml version="1.0" encoding="utf-8"?>
<ds:datastoreItem xmlns:ds="http://schemas.openxmlformats.org/officeDocument/2006/customXml" ds:itemID="{D25A481C-A387-4027-B206-7A7BCF8EC22A}"/>
</file>

<file path=customXml/itemProps3.xml><?xml version="1.0" encoding="utf-8"?>
<ds:datastoreItem xmlns:ds="http://schemas.openxmlformats.org/officeDocument/2006/customXml" ds:itemID="{E1F6B8C0-D830-4E56-B0DF-D7CB2D873CB3}"/>
</file>

<file path=customXml/itemProps4.xml><?xml version="1.0" encoding="utf-8"?>
<ds:datastoreItem xmlns:ds="http://schemas.openxmlformats.org/officeDocument/2006/customXml" ds:itemID="{1DD3B15B-B2E7-4351-8CFD-D83BA0E76D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31</vt:i4>
      </vt:variant>
    </vt:vector>
  </HeadingPairs>
  <TitlesOfParts>
    <vt:vector size="53" baseType="lpstr">
      <vt:lpstr>Q4_2019</vt:lpstr>
      <vt:lpstr>Q3_2019</vt:lpstr>
      <vt:lpstr>Q2_2019</vt:lpstr>
      <vt:lpstr>Q1_2019</vt:lpstr>
      <vt:lpstr>Q4_2018</vt:lpstr>
      <vt:lpstr>Q3_2018</vt:lpstr>
      <vt:lpstr>Q2_2018 </vt:lpstr>
      <vt:lpstr>Q1_2018</vt:lpstr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Q1_2018!Print_Area</vt:lpstr>
      <vt:lpstr>Q1_2019!Print_Area</vt:lpstr>
      <vt:lpstr>Q2_2015!Print_Area</vt:lpstr>
      <vt:lpstr>Q2_2016!Print_Area</vt:lpstr>
      <vt:lpstr>Q2_2017!Print_Area</vt:lpstr>
      <vt:lpstr>'Q2_2018 '!Print_Area</vt:lpstr>
      <vt:lpstr>Q2_2019!Print_Area</vt:lpstr>
      <vt:lpstr>Q3_2015!Print_Area</vt:lpstr>
      <vt:lpstr>Q3_2016!Print_Area</vt:lpstr>
      <vt:lpstr>Q3_2017!Print_Area</vt:lpstr>
      <vt:lpstr>Q3_2018!Print_Area</vt:lpstr>
      <vt:lpstr>Q3_2019!Print_Area</vt:lpstr>
      <vt:lpstr>Q4_2014!Print_Area</vt:lpstr>
      <vt:lpstr>'Q4_2015 '!Print_Area</vt:lpstr>
      <vt:lpstr>Q4_2016!Print_Area</vt:lpstr>
      <vt:lpstr>Q4_2017!Print_Area</vt:lpstr>
      <vt:lpstr>Q4_2018!Print_Area</vt:lpstr>
      <vt:lpstr>Q4_2019!Print_Area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Flowers, Lisa</cp:lastModifiedBy>
  <cp:lastPrinted>2019-04-04T17:29:50Z</cp:lastPrinted>
  <dcterms:created xsi:type="dcterms:W3CDTF">2000-08-25T00:46:01Z</dcterms:created>
  <dcterms:modified xsi:type="dcterms:W3CDTF">2020-02-04T20:39:09Z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