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65" windowHeight="12360" activeTab="0"/>
  </bookViews>
  <sheets>
    <sheet name="Confidential" sheetId="1" r:id="rId1"/>
    <sheet name="Total Revenue Requirement LSR" sheetId="2" r:id="rId2"/>
    <sheet name="Exhibit No. __(JHS-5), Page 3 " sheetId="3" r:id="rId3"/>
    <sheet name="Exhibit No.__(JHS-5), Page 4" sheetId="4" r:id="rId4"/>
    <sheet name="LSR Decrease to Power Costs (C)" sheetId="5" r:id="rId5"/>
    <sheet name="AURORA LSR vs no LSR (C)" sheetId="6" r:id="rId6"/>
    <sheet name="Exhibit No.__(JHS-7) Page 2" sheetId="7" r:id="rId7"/>
    <sheet name="Exhibit No.___(JHS-7), Page 3" sheetId="8" r:id="rId8"/>
  </sheets>
  <externalReferences>
    <externalReference r:id="rId11"/>
    <externalReference r:id="rId12"/>
    <externalReference r:id="rId13"/>
  </externalReferences>
  <definedNames>
    <definedName name="__123Graph_ECURRENT" localSheetId="3" hidden="1">'[3]ConsolidatingPL'!#REF!</definedName>
    <definedName name="__123Graph_ECURRENT" hidden="1">#N/A</definedName>
    <definedName name="_Fill" hidden="1">#REF!</definedName>
    <definedName name="_Order1" hidden="1">255</definedName>
    <definedName name="_Order2" hidden="1">255</definedName>
    <definedName name="a" localSheetId="5" hidden="1">{#N/A,#N/A,FALSE,"Coversheet";#N/A,#N/A,FALSE,"QA"}</definedName>
    <definedName name="a" localSheetId="3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b" localSheetId="5" hidden="1">{#N/A,#N/A,FALSE,"Coversheet";#N/A,#N/A,FALSE,"QA"}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5" hidden="1">{#N/A,#N/A,FALSE,"Coversheet";#N/A,#N/A,FALSE,"QA"}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hidden="1">{#N/A,#N/A,FALSE,"Coversheet";#N/A,#N/A,FALSE,"QA"}</definedName>
    <definedName name="DELETE02" localSheetId="5" hidden="1">{#N/A,#N/A,FALSE,"Schedule F";#N/A,#N/A,FALSE,"Schedule G"}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hidden="1">{#N/A,#N/A,FALSE,"Schedule F";#N/A,#N/A,FALSE,"Schedule G"}</definedName>
    <definedName name="Delete06" localSheetId="5" hidden="1">{#N/A,#N/A,FALSE,"Coversheet";#N/A,#N/A,FALSE,"QA"}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hidden="1">{#N/A,#N/A,FALSE,"Coversheet";#N/A,#N/A,FALSE,"QA"}</definedName>
    <definedName name="Delete09" localSheetId="5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hidden="1">{#N/A,#N/A,FALSE,"Coversheet";#N/A,#N/A,FALSE,"QA"}</definedName>
    <definedName name="Delete1" localSheetId="5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hidden="1">{#N/A,#N/A,FALSE,"Coversheet";#N/A,#N/A,FALSE,"QA"}</definedName>
    <definedName name="Delete10" localSheetId="5" hidden="1">{#N/A,#N/A,FALSE,"Schedule F";#N/A,#N/A,FALSE,"Schedule G"}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hidden="1">{#N/A,#N/A,FALSE,"Schedule F";#N/A,#N/A,FALSE,"Schedule G"}</definedName>
    <definedName name="Delete21" localSheetId="5" hidden="1">{#N/A,#N/A,FALSE,"Coversheet";#N/A,#N/A,FALSE,"QA"}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hidden="1">{#N/A,#N/A,FALSE,"Coversheet";#N/A,#N/A,FALSE,"QA"}</definedName>
    <definedName name="DFIT" localSheetId="5" hidden="1">{#N/A,#N/A,FALSE,"Coversheet";#N/A,#N/A,FALSE,"QA"}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localSheetId="3" hidden="1">{#N/A,#N/A,FALSE,"Summ";#N/A,#N/A,FALSE,"General"}</definedName>
    <definedName name="Estimate" hidden="1">{#N/A,#N/A,FALSE,"Summ";#N/A,#N/A,FALSE,"General"}</definedName>
    <definedName name="ex" localSheetId="3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IT">'Exhibit No.__(JHS-7) Page 2'!$D$19</definedName>
    <definedName name="HELP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localSheetId="3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3" hidden="1">{#N/A,#N/A,FALSE,"Summ";#N/A,#N/A,FALSE,"General"}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3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localSheetId="3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ix6" localSheetId="3" hidden="1">{#N/A,#N/A,FALSE,"CRPT";#N/A,#N/A,FALSE,"TREND";#N/A,#N/A,FALSE,"%Curve"}</definedName>
    <definedName name="six6" hidden="1">{#N/A,#N/A,FALSE,"CRPT";#N/A,#N/A,FALSE,"TREND";#N/A,#N/A,FALSE,"%Curve"}</definedName>
    <definedName name="t" localSheetId="3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3" hidden="1">{#N/A,#N/A,FALSE,"Summ";#N/A,#N/A,FALSE,"General"}</definedName>
    <definedName name="TEMP" hidden="1">{#N/A,#N/A,FALSE,"Summ";#N/A,#N/A,FALSE,"General"}</definedName>
    <definedName name="Temp1" localSheetId="3" hidden="1">{#N/A,#N/A,FALSE,"CESTSUM";#N/A,#N/A,FALSE,"est sum A";#N/A,#N/A,FALSE,"est detail A"}</definedName>
    <definedName name="Temp1" hidden="1">{#N/A,#N/A,FALSE,"CESTSUM";#N/A,#N/A,FALSE,"est sum A";#N/A,#N/A,FALSE,"est detail A"}</definedName>
    <definedName name="u" localSheetId="3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3" hidden="1">{#N/A,#N/A,FALSE,"Coversheet";#N/A,#N/A,FALSE,"QA"}</definedName>
    <definedName name="v" hidden="1">{#N/A,#N/A,FALSE,"Coversheet";#N/A,#N/A,FALSE,"QA"}</definedName>
    <definedName name="w" localSheetId="3" hidden="1">{#N/A,#N/A,FALSE,"Schedule F";#N/A,#N/A,FALSE,"Schedule G"}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3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3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3" hidden="1">{#N/A,#N/A,FALSE,"schA"}</definedName>
    <definedName name="wrn.ECR." hidden="1">{#N/A,#N/A,FALSE,"schA"}</definedName>
    <definedName name="wrn.ESTIMATE." localSheetId="3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5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3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5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hidden="1">{#N/A,#N/A,FALSE,"Coversheet";#N/A,#N/A,FALSE,"QA"}</definedName>
    <definedName name="wrn.limit_reports." localSheetId="5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hidden="1">{#N/A,#N/A,FALSE,"Schedule F";#N/A,#N/A,FALSE,"Schedule G"}</definedName>
    <definedName name="wrn.MARGIN_WO_QTR." localSheetId="5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3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3" hidden="1">{#N/A,#N/A,FALSE,"7617 Fab";#N/A,#N/A,FALSE,"7617 NSK"}</definedName>
    <definedName name="wrn.SCHEDULE." hidden="1">{#N/A,#N/A,FALSE,"7617 Fab";#N/A,#N/A,FALSE,"7617 NSK"}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hidden="1">{#N/A,#N/A,FALSE,"2002 Small Tool OH";#N/A,#N/A,FALSE,"QA"}</definedName>
    <definedName name="wrn.Summary." localSheetId="3" hidden="1">{#N/A,#N/A,FALSE,"Summ";#N/A,#N/A,FALSE,"General"}</definedName>
    <definedName name="wrn.Summary." hidden="1">{#N/A,#N/A,FALSE,"Summ";#N/A,#N/A,FALSE,"General"}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3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3" hidden="1">{#N/A,#N/A,FALSE,"schA"}</definedName>
    <definedName name="www" hidden="1">{#N/A,#N/A,FALSE,"schA"}</definedName>
    <definedName name="www1" localSheetId="3" hidden="1">{#N/A,#N/A,FALSE,"schA"}</definedName>
    <definedName name="www1" hidden="1">{#N/A,#N/A,FALSE,"schA"}</definedName>
    <definedName name="x" localSheetId="3" hidden="1">{#N/A,#N/A,FALSE,"Coversheet";#N/A,#N/A,FALSE,"QA"}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localSheetId="3" hidden="1">{#N/A,#N/A,FALSE,"Coversheet";#N/A,#N/A,FALSE,"QA"}</definedName>
    <definedName name="z" hidden="1">{#N/A,#N/A,FALSE,"Coversheet";#N/A,#N/A,FALSE,"QA"}</definedName>
  </definedNames>
  <calcPr fullCalcOnLoad="1"/>
</workbook>
</file>

<file path=xl/sharedStrings.xml><?xml version="1.0" encoding="utf-8"?>
<sst xmlns="http://schemas.openxmlformats.org/spreadsheetml/2006/main" count="573" uniqueCount="198">
  <si>
    <t>PUGET SOUND ENERGY-ELECTRIC</t>
  </si>
  <si>
    <t>LOWER SNAKE RIVER PROJECT</t>
  </si>
  <si>
    <t>FOR THE TWELVE MONTHS ENDED DECEMBER 31, 2010</t>
  </si>
  <si>
    <t>GENERAL RATE INCREASE</t>
  </si>
  <si>
    <t>LINE</t>
  </si>
  <si>
    <t>NO.</t>
  </si>
  <si>
    <t>DESCRIPTION</t>
  </si>
  <si>
    <t>TEST YEAR</t>
  </si>
  <si>
    <t>PROFORMA</t>
  </si>
  <si>
    <t>ADJUSTMENT</t>
  </si>
  <si>
    <t>LOWER SNAKE RIVER RATEBASE (AMA)</t>
  </si>
  <si>
    <t>UTILITY PLANT RATEBASE</t>
  </si>
  <si>
    <t>PLANT BALANCE</t>
  </si>
  <si>
    <t xml:space="preserve">ACCUM DEPRECIATION </t>
  </si>
  <si>
    <t>DEFERRED INCOME TAX LIABILITY</t>
  </si>
  <si>
    <t>LOWER SNAKE RIVER OPERATING EXPENSE</t>
  </si>
  <si>
    <t>TAXABLE DEPRECIATION EXPENSE</t>
  </si>
  <si>
    <t>NON-TAXABLE DEPRECIATION EXPENSE</t>
  </si>
  <si>
    <t>TOTAL DEPRECIATION EXPENSE</t>
  </si>
  <si>
    <t>PROPERTY INSURANCE</t>
  </si>
  <si>
    <t>PROPERTY TAXES</t>
  </si>
  <si>
    <t>TOTAL POWER COST AND PROD O&amp;M</t>
  </si>
  <si>
    <t>INCREASE (DECREASE) NOI</t>
  </si>
  <si>
    <t xml:space="preserve">     CARRYING CHARGES  BALANCE</t>
  </si>
  <si>
    <t xml:space="preserve"> DEFERRED INCOME TAX</t>
  </si>
  <si>
    <t>TOTAL RATEBASE</t>
  </si>
  <si>
    <t>OPERATING EXPENSE</t>
  </si>
  <si>
    <t>Ratebase</t>
  </si>
  <si>
    <t>Return on Ratebase</t>
  </si>
  <si>
    <t>Subtotal</t>
  </si>
  <si>
    <t>Grossup Factor</t>
  </si>
  <si>
    <t>Net Revenue Requirement</t>
  </si>
  <si>
    <t>Total</t>
  </si>
  <si>
    <t>Data per:</t>
  </si>
  <si>
    <t>Power Cost workpaper Electronic File "DEM-WP(C) Lower Snake River Phase 1 Proforma As Filed.xls", tab "Proforma Summary per Power Cost".</t>
  </si>
  <si>
    <t>Fixed Transmission (PTP, ASI, ASII)</t>
  </si>
  <si>
    <t>Fixed Wind Integration Costs (VERBS)</t>
  </si>
  <si>
    <t>Variable Transmission (ASIV, ASV, ASVI)</t>
  </si>
  <si>
    <t>Day Ahead Wind Integration Costs</t>
  </si>
  <si>
    <t>Transmission Prepayment Interest Credit</t>
  </si>
  <si>
    <t>Land Royalty</t>
  </si>
  <si>
    <t>Wind Turbine Generator O&amp;M</t>
  </si>
  <si>
    <t>PSE Balance of Plant O&amp;M</t>
  </si>
  <si>
    <t>CONFIDENTIAL per Protective Order in WUTC Docket Nos. UE-111048 / UG-111049</t>
  </si>
  <si>
    <t xml:space="preserve">Puget Sound Energy, Inc. </t>
  </si>
  <si>
    <t>AURORA 70-Year Model Runs</t>
  </si>
  <si>
    <t>Power Cost workpaper Electronic File "DEM-WP(C) Power Cost Summary 2011GRC As Filed.xls", tab "Portfolio Average".</t>
  </si>
  <si>
    <t>AURORA TOTAL w/o LSR</t>
  </si>
  <si>
    <t>2011 GRC As Filed Power Costs with 3-month Avg Gas Prices at 4.12.11</t>
  </si>
  <si>
    <t>With LSR</t>
  </si>
  <si>
    <t>Without LSR</t>
  </si>
  <si>
    <t>AURORA Change due to LSR</t>
  </si>
  <si>
    <t>current</t>
  </si>
  <si>
    <t>Current Run</t>
  </si>
  <si>
    <t xml:space="preserve"> </t>
  </si>
  <si>
    <t>Cost ($x1000)</t>
  </si>
  <si>
    <t>H</t>
  </si>
  <si>
    <t>$</t>
  </si>
  <si>
    <t>555H</t>
  </si>
  <si>
    <t>Electron</t>
  </si>
  <si>
    <t>Lower Baker</t>
  </si>
  <si>
    <t>Upper Baker</t>
  </si>
  <si>
    <t>Snoqualmie Falls</t>
  </si>
  <si>
    <t>Mid-C Canadian EA</t>
  </si>
  <si>
    <t>M</t>
  </si>
  <si>
    <t>Mid-C Rock Island</t>
  </si>
  <si>
    <t>Mid-C Rocky Reach</t>
  </si>
  <si>
    <t>Mid-C Priest Rapids Project</t>
  </si>
  <si>
    <t>Mid-C Douglas Wells</t>
  </si>
  <si>
    <t>C</t>
  </si>
  <si>
    <t>Colstrip 1&amp;2</t>
  </si>
  <si>
    <t>Colstrip 3&amp;4</t>
  </si>
  <si>
    <t>PP</t>
  </si>
  <si>
    <t>Northwestern</t>
  </si>
  <si>
    <t>G</t>
  </si>
  <si>
    <t>Goldendale</t>
  </si>
  <si>
    <t>Mint Farm</t>
  </si>
  <si>
    <t>Sumas</t>
  </si>
  <si>
    <t>Freddy1</t>
  </si>
  <si>
    <t>Encogen</t>
  </si>
  <si>
    <t>Fredonia 1&amp;2</t>
  </si>
  <si>
    <t>Fredonia 3&amp;4</t>
  </si>
  <si>
    <t>Frederickson 1&amp;2</t>
  </si>
  <si>
    <t>Whitehorn 2&amp;3</t>
  </si>
  <si>
    <t>CG</t>
  </si>
  <si>
    <t>KlamathPeaker</t>
  </si>
  <si>
    <t>QF March Point 1</t>
  </si>
  <si>
    <t>QF March Point 2</t>
  </si>
  <si>
    <t>QF Tenaska</t>
  </si>
  <si>
    <t>Tenaska Excess Energy</t>
  </si>
  <si>
    <t>W</t>
  </si>
  <si>
    <t>555W</t>
  </si>
  <si>
    <t>Hopkins Ridge</t>
  </si>
  <si>
    <t>Wild Horse</t>
  </si>
  <si>
    <t>Wild Horse Expansion</t>
  </si>
  <si>
    <t>LSR1</t>
  </si>
  <si>
    <t>Klondike Wind PPA</t>
  </si>
  <si>
    <t>Baker Replacement</t>
  </si>
  <si>
    <t>Barclays PPA</t>
  </si>
  <si>
    <t>Credit Suisse</t>
  </si>
  <si>
    <t>PG&amp;E Exchange</t>
  </si>
  <si>
    <t>Point Roberts BC Hydro</t>
  </si>
  <si>
    <t>Powerex OnPeak PPA</t>
  </si>
  <si>
    <t>PR Displacement Product</t>
  </si>
  <si>
    <t>QF Koma Kulshan</t>
  </si>
  <si>
    <t>QF Nooksack</t>
  </si>
  <si>
    <t>QF Spokane MSW</t>
  </si>
  <si>
    <t>QF Sygitowicz</t>
  </si>
  <si>
    <t>QF Twin Falls</t>
  </si>
  <si>
    <t>QF Weeks Falls</t>
  </si>
  <si>
    <t>JP Morgan</t>
  </si>
  <si>
    <t>Shell Energy PPA</t>
  </si>
  <si>
    <t>TransAlta Exchange</t>
  </si>
  <si>
    <t>Wasco Hydro</t>
  </si>
  <si>
    <t>WNP-3 Exchange BPA Firm</t>
  </si>
  <si>
    <t>WNP-3 Return</t>
  </si>
  <si>
    <t>Qualco Dairy Digester</t>
  </si>
  <si>
    <t>Sch91Contracts</t>
  </si>
  <si>
    <t>ST</t>
  </si>
  <si>
    <t>Market Sale PSE's</t>
  </si>
  <si>
    <t>Market Purchase PSE's</t>
  </si>
  <si>
    <t>Spot</t>
  </si>
  <si>
    <t>555MP</t>
  </si>
  <si>
    <t>Market Purchase</t>
  </si>
  <si>
    <t>Market Sale</t>
  </si>
  <si>
    <t>Subtotal AURORA Cost</t>
  </si>
  <si>
    <t>ck = 0</t>
  </si>
  <si>
    <t>Puget Sound Energy, Inc.</t>
  </si>
  <si>
    <t>LSR  Costs for 2011 GRC Rate Year May12-Apr13</t>
  </si>
  <si>
    <t>('000s)</t>
  </si>
  <si>
    <t>Source</t>
  </si>
  <si>
    <t>Decrease AURORA power costs *</t>
  </si>
  <si>
    <t>LSR Decrease to Power Costs</t>
  </si>
  <si>
    <t>LSR Increase to Production O&amp;M:</t>
  </si>
  <si>
    <t>LSR Total Production O&amp;M Costs</t>
  </si>
  <si>
    <t>Description</t>
  </si>
  <si>
    <t>Rate Year</t>
  </si>
  <si>
    <t>5.02, 5.03</t>
  </si>
  <si>
    <t>PRO FORMA COST OF CAPITAL</t>
  </si>
  <si>
    <t>PRO FORMA</t>
  </si>
  <si>
    <t>COST OF</t>
  </si>
  <si>
    <t>CAPITAL %</t>
  </si>
  <si>
    <t>COST %</t>
  </si>
  <si>
    <t>CAPITAL</t>
  </si>
  <si>
    <t>SHORT TERM DEBT</t>
  </si>
  <si>
    <t>LONG TERM DEBT</t>
  </si>
  <si>
    <t>PREFERRED</t>
  </si>
  <si>
    <t>EQUITY</t>
  </si>
  <si>
    <t>TOTAL</t>
  </si>
  <si>
    <t>AFTER TAX SHORT TERM DEBT ( (LINE 1)* 65%)</t>
  </si>
  <si>
    <t>AFTER TAX LONG TERM DEBT ( (LINE 2)* 65%)</t>
  </si>
  <si>
    <t>TOTAL AFTER TAX COST OF CAPITAL</t>
  </si>
  <si>
    <t>CONVERSION FACTOR</t>
  </si>
  <si>
    <t>RATE</t>
  </si>
  <si>
    <t>BAD DEBTS</t>
  </si>
  <si>
    <t>ANNUAL FILING FEE</t>
  </si>
  <si>
    <t>SUM OF TAXES OTHER</t>
  </si>
  <si>
    <t>FEDERAL INCOME TAX (LINE 7 * 35%)</t>
  </si>
  <si>
    <t>CONVERSION FACTOR EXCLUDING FEDERAL INCOME TAX ( 1 - LINE 5 )</t>
  </si>
  <si>
    <t xml:space="preserve">Taxable Depreciation Expense  </t>
  </si>
  <si>
    <t xml:space="preserve">Power Cost - Wheeling  </t>
  </si>
  <si>
    <t xml:space="preserve">Production O&amp;M   </t>
  </si>
  <si>
    <t xml:space="preserve">Property Insurance  </t>
  </si>
  <si>
    <t xml:space="preserve">Property Taxes  </t>
  </si>
  <si>
    <t xml:space="preserve">Amortization of Carrying Charges  </t>
  </si>
  <si>
    <t>Reduction in Power Costs due to Lower Snake River generation</t>
  </si>
  <si>
    <t xml:space="preserve">Non-Taxable Depreciation Expense </t>
  </si>
  <si>
    <t>Total Revenue Requirement for Lower Snake River in the 2011 General Rate Case</t>
  </si>
  <si>
    <t>Power Cost -Purchased Power  (Wind Integration)</t>
  </si>
  <si>
    <t>Lower Snake River Plant Recovery, pre-tax</t>
  </si>
  <si>
    <t>Rate of Return-Prposed After-Tax</t>
  </si>
  <si>
    <t>Test Year (Note 1)</t>
  </si>
  <si>
    <t>Note (1) Production Factor: (From Exhibit A-1)</t>
  </si>
  <si>
    <t>PUGET SOUND ENERGY, INC.-ELECTRIC</t>
  </si>
  <si>
    <t>NET LSR EXPANSION PLANT RATEBASE</t>
  </si>
  <si>
    <t>POWER COST AND O&amp;M RELATED TO LOWER SNAKE RIVER</t>
  </si>
  <si>
    <t>PURCHASED POWER</t>
  </si>
  <si>
    <t>WHEELING</t>
  </si>
  <si>
    <t>PRODUCTION O&amp;M</t>
  </si>
  <si>
    <t>INCREASE ( DECREASE ) EXPENSE</t>
  </si>
  <si>
    <t>INCREASE (DECREASE) FIT ON ALL EXPENSES EXCEPT LINE 11 @</t>
  </si>
  <si>
    <t>LOWER SNAKE RIVER PREPAID TRANSMISSION DEPOSITS</t>
  </si>
  <si>
    <t>PRINCIPAL PORTION OF LSR PREPAID TRANSMISSION (AMA)</t>
  </si>
  <si>
    <t>TOTAL PREPAID DEPOSIT</t>
  </si>
  <si>
    <t>ACCUM AMORT. CREDIT PYMT FR. BPA</t>
  </si>
  <si>
    <t>NET LSR PREPAID TRANS. RATEBASE</t>
  </si>
  <si>
    <t>DEFERRED CARRYING CHARGES (AMA)</t>
  </si>
  <si>
    <t xml:space="preserve"> ACCUM AMORT. CARRYING CHARGES</t>
  </si>
  <si>
    <t>NET LSR CARRYING CHARGES RATEBASE</t>
  </si>
  <si>
    <t>AMORTIZATION OF PRINCIPAL (565)</t>
  </si>
  <si>
    <t>AMORTIZATION OF CARRYING CHARGES (407.3)</t>
  </si>
  <si>
    <t>INCREASE (DECREASE) EXPENSE</t>
  </si>
  <si>
    <t xml:space="preserve">INCREASE (DECREASE) FIT @ </t>
  </si>
  <si>
    <t>Revenue Requirement - Lower Snake River</t>
  </si>
  <si>
    <t>Adjustment</t>
  </si>
  <si>
    <t>Number</t>
  </si>
  <si>
    <t>Line</t>
  </si>
  <si>
    <t>No.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</si>
</sst>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.000000"/>
    <numFmt numFmtId="166" formatCode="_(&quot;$&quot;* #,##0_);_(&quot;$&quot;* \(#,##0\);_(&quot;$&quot;* &quot;-&quot;??_);_(@_)"/>
    <numFmt numFmtId="167" formatCode="_(* #,##0.00000_);_(* \(#,##0.00000\);_(* &quot;-&quot;??_);_(@_)"/>
    <numFmt numFmtId="168" formatCode="0.0000000"/>
    <numFmt numFmtId="169" formatCode="d\.mmm\.yy"/>
    <numFmt numFmtId="170" formatCode="#."/>
    <numFmt numFmtId="171" formatCode="_(* ###0_);_(* \(###0\);_(* &quot;-&quot;_);_(@_)"/>
    <numFmt numFmtId="172" formatCode="_([$€-2]* #,##0.00_);_([$€-2]* \(#,##0.00\);_([$€-2]* &quot;-&quot;??_)"/>
    <numFmt numFmtId="173" formatCode="0000000"/>
    <numFmt numFmtId="174" formatCode="&quot;$&quot;#,##0;\-&quot;$&quot;#,##0"/>
    <numFmt numFmtId="175" formatCode="mmmm\ d\,\ yyyy"/>
    <numFmt numFmtId="176" formatCode="0.000%"/>
    <numFmt numFmtId="177" formatCode="0.00000"/>
    <numFmt numFmtId="178" formatCode="_(&quot;$&quot;* #,##0.0000_);_(&quot;$&quot;* \(#,##0.0000\);_(&quot;$&quot;* &quot;-&quot;????_);_(@_)"/>
    <numFmt numFmtId="179" formatCode="_(* #,##0_);_(* \(#,##0\);_(* &quot;-&quot;??_);_(@_)"/>
    <numFmt numFmtId="180" formatCode="_(* #,##0.0_);_(* \(#,##0.0\);_(* &quot;-&quot;_);_(@_)"/>
    <numFmt numFmtId="181" formatCode="_(&quot;$&quot;* #,##0.000_);_(&quot;$&quot;* \(#,##0.000\);_(&quot;$&quot;* &quot;-&quot;??_);_(@_)"/>
    <numFmt numFmtId="182" formatCode="&quot;$&quot;#,##0.00"/>
    <numFmt numFmtId="183" formatCode="_(* #,##0.000_);_(* \(#,##0.000\);_(* &quot;-&quot;??_);_(@_)"/>
    <numFmt numFmtId="184" formatCode="[$-409]mmm\-yy;@"/>
    <numFmt numFmtId="185" formatCode="0.00000%"/>
    <numFmt numFmtId="186" formatCode="0.0%"/>
    <numFmt numFmtId="187" formatCode="m/d/yy"/>
    <numFmt numFmtId="188" formatCode="_(* #,##0.000000_);_(* \(#,##0.000000\);_(* &quot;-&quot;??????_);_(@_)"/>
    <numFmt numFmtId="189" formatCode="_(* #,##0.00000_);_(* \(#,##0.00000\);_(* &quot;-&quot;?????_);_(@_)"/>
    <numFmt numFmtId="190" formatCode="_(* #,##0.000_);_(* \(#,##0.000\);_(* &quot;-&quot;???_);_(@_)"/>
    <numFmt numFmtId="191" formatCode="_(&quot;$&quot;* #,##0.000_);_(&quot;$&quot;* \(#,##0.000\);_(&quot;$&quot;* &quot;-&quot;???_);_(@_)"/>
    <numFmt numFmtId="192" formatCode="0.0000%"/>
    <numFmt numFmtId="193" formatCode="mmm\-yyyy"/>
    <numFmt numFmtId="194" formatCode="_(* #,##0.0_);_(* \(#,##0.0\);_(* &quot;-&quot;??_);_(@_)"/>
    <numFmt numFmtId="195" formatCode="0.00_)"/>
    <numFmt numFmtId="196" formatCode="_(&quot;$&quot;* #,##0.0000_);_(&quot;$&quot;* \(#,##0.0000\);_(&quot;$&quot;* &quot;-&quot;??_);_(@_)"/>
    <numFmt numFmtId="197" formatCode="_(* #,##0.0000000_);_(* \(#,##0.0000000\);_(* &quot;-&quot;??_);_(@_)"/>
    <numFmt numFmtId="198" formatCode="&quot;PAGE&quot;\ 0.00"/>
    <numFmt numFmtId="199" formatCode="#,##0.000"/>
  </numFmts>
  <fonts count="10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1"/>
      <name val="univers (E1)"/>
      <family val="0"/>
    </font>
    <font>
      <sz val="10"/>
      <color indexed="8"/>
      <name val="Arial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Geneva"/>
      <family val="0"/>
    </font>
    <font>
      <sz val="8"/>
      <name val="Helv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8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name val="Arial Unicode MS"/>
      <family val="2"/>
    </font>
    <font>
      <sz val="10"/>
      <name val="Arial Unicode MS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10"/>
      <name val="Calibri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sz val="8"/>
      <color indexed="8"/>
      <name val="Arial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Calibri"/>
      <family val="2"/>
    </font>
    <font>
      <sz val="12"/>
      <name val="TIMES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i/>
      <sz val="16"/>
      <name val="Helv"/>
      <family val="0"/>
    </font>
    <font>
      <sz val="12"/>
      <color indexed="10"/>
      <name val="TIMES"/>
      <family val="0"/>
    </font>
    <font>
      <b/>
      <sz val="11"/>
      <color indexed="8"/>
      <name val="Arial"/>
      <family val="2"/>
    </font>
    <font>
      <sz val="8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1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13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 style="thick">
        <color indexed="13"/>
      </top>
      <bottom style="thick">
        <color indexed="13"/>
      </bottom>
    </border>
    <border>
      <left style="medium"/>
      <right style="medium"/>
      <top style="thick">
        <color indexed="13"/>
      </top>
      <bottom style="thick">
        <color indexed="13"/>
      </bottom>
    </border>
    <border>
      <left style="medium"/>
      <right style="thick">
        <color indexed="13"/>
      </right>
      <top style="thick">
        <color indexed="13"/>
      </top>
      <bottom style="thick">
        <color indexed="1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medium"/>
    </border>
    <border>
      <left style="thick">
        <color indexed="13"/>
      </left>
      <right style="thick">
        <color indexed="13"/>
      </right>
      <top>
        <color indexed="63"/>
      </top>
      <bottom style="thick">
        <color indexed="13"/>
      </bottom>
    </border>
    <border>
      <left style="thick">
        <color indexed="13"/>
      </left>
      <right style="thick">
        <color indexed="13"/>
      </right>
      <top>
        <color indexed="63"/>
      </top>
      <bottom>
        <color indexed="63"/>
      </bottom>
    </border>
    <border>
      <left style="thick">
        <color indexed="13"/>
      </left>
      <right style="thick">
        <color indexed="13"/>
      </right>
      <top style="thick">
        <color indexed="1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medium"/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>
        <color indexed="63"/>
      </right>
      <top style="medium">
        <color indexed="13"/>
      </top>
      <bottom style="medium">
        <color indexed="13"/>
      </bottom>
    </border>
    <border>
      <left style="medium">
        <color indexed="1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041">
    <xf numFmtId="165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8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7" fillId="0" borderId="0">
      <alignment/>
      <protection/>
    </xf>
    <xf numFmtId="0" fontId="7" fillId="0" borderId="0">
      <alignment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7" fillId="0" borderId="0">
      <alignment/>
      <protection/>
    </xf>
    <xf numFmtId="165" fontId="0" fillId="0" borderId="0">
      <alignment horizontal="left" wrapText="1"/>
      <protection/>
    </xf>
    <xf numFmtId="0" fontId="7" fillId="0" borderId="0">
      <alignment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7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5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7" fillId="0" borderId="0">
      <alignment/>
      <protection/>
    </xf>
    <xf numFmtId="0" fontId="7" fillId="0" borderId="0">
      <alignment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0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5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7" fillId="0" borderId="0">
      <alignment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5" fillId="14" borderId="0" applyNumberFormat="0" applyBorder="0" applyAlignment="0" applyProtection="0"/>
    <xf numFmtId="0" fontId="1" fillId="15" borderId="0" applyNumberFormat="0" applyBorder="0" applyAlignment="0" applyProtection="0"/>
    <xf numFmtId="0" fontId="8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6" borderId="0" applyNumberFormat="0" applyBorder="0" applyAlignment="0" applyProtection="0"/>
    <xf numFmtId="0" fontId="1" fillId="17" borderId="0" applyNumberFormat="0" applyBorder="0" applyAlignment="0" applyProtection="0"/>
    <xf numFmtId="0" fontId="8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5" fillId="18" borderId="0" applyNumberFormat="0" applyBorder="0" applyAlignment="0" applyProtection="0"/>
    <xf numFmtId="0" fontId="1" fillId="19" borderId="0" applyNumberFormat="0" applyBorder="0" applyAlignment="0" applyProtection="0"/>
    <xf numFmtId="0" fontId="8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5" fillId="20" borderId="0" applyNumberFormat="0" applyBorder="0" applyAlignment="0" applyProtection="0"/>
    <xf numFmtId="0" fontId="1" fillId="9" borderId="0" applyNumberFormat="0" applyBorder="0" applyAlignment="0" applyProtection="0"/>
    <xf numFmtId="0" fontId="8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1" borderId="0" applyNumberFormat="0" applyBorder="0" applyAlignment="0" applyProtection="0"/>
    <xf numFmtId="0" fontId="1" fillId="15" borderId="0" applyNumberFormat="0" applyBorder="0" applyAlignment="0" applyProtection="0"/>
    <xf numFmtId="0" fontId="8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22" borderId="0" applyNumberFormat="0" applyBorder="0" applyAlignment="0" applyProtection="0"/>
    <xf numFmtId="0" fontId="1" fillId="23" borderId="0" applyNumberFormat="0" applyBorder="0" applyAlignment="0" applyProtection="0"/>
    <xf numFmtId="0" fontId="8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6" fillId="24" borderId="0" applyNumberFormat="0" applyBorder="0" applyAlignment="0" applyProtection="0"/>
    <xf numFmtId="0" fontId="8" fillId="11" borderId="0" applyNumberFormat="0" applyBorder="0" applyAlignment="0" applyProtection="0"/>
    <xf numFmtId="0" fontId="86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6" fillId="26" borderId="0" applyNumberFormat="0" applyBorder="0" applyAlignment="0" applyProtection="0"/>
    <xf numFmtId="0" fontId="8" fillId="27" borderId="0" applyNumberFormat="0" applyBorder="0" applyAlignment="0" applyProtection="0"/>
    <xf numFmtId="0" fontId="86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6" fillId="28" borderId="0" applyNumberFormat="0" applyBorder="0" applyAlignment="0" applyProtection="0"/>
    <xf numFmtId="0" fontId="8" fillId="23" borderId="0" applyNumberFormat="0" applyBorder="0" applyAlignment="0" applyProtection="0"/>
    <xf numFmtId="0" fontId="86" fillId="2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6" fillId="29" borderId="0" applyNumberFormat="0" applyBorder="0" applyAlignment="0" applyProtection="0"/>
    <xf numFmtId="0" fontId="8" fillId="5" borderId="0" applyNumberFormat="0" applyBorder="0" applyAlignment="0" applyProtection="0"/>
    <xf numFmtId="0" fontId="86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6" fillId="31" borderId="0" applyNumberFormat="0" applyBorder="0" applyAlignment="0" applyProtection="0"/>
    <xf numFmtId="0" fontId="8" fillId="11" borderId="0" applyNumberFormat="0" applyBorder="0" applyAlignment="0" applyProtection="0"/>
    <xf numFmtId="0" fontId="86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6" fillId="33" borderId="0" applyNumberFormat="0" applyBorder="0" applyAlignment="0" applyProtection="0"/>
    <xf numFmtId="0" fontId="8" fillId="17" borderId="0" applyNumberFormat="0" applyBorder="0" applyAlignment="0" applyProtection="0"/>
    <xf numFmtId="0" fontId="86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6" fillId="35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27" borderId="0" applyNumberFormat="0" applyBorder="0" applyAlignment="0" applyProtection="0"/>
    <xf numFmtId="0" fontId="86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23" borderId="0" applyNumberFormat="0" applyBorder="0" applyAlignment="0" applyProtection="0"/>
    <xf numFmtId="0" fontId="86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6" fillId="5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6" fillId="51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6" fillId="5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2" borderId="0" applyNumberFormat="0" applyBorder="0" applyAlignment="0" applyProtection="0"/>
    <xf numFmtId="0" fontId="86" fillId="5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6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43" borderId="0" applyNumberFormat="0" applyBorder="0" applyAlignment="0" applyProtection="0"/>
    <xf numFmtId="0" fontId="8" fillId="56" borderId="0" applyNumberFormat="0" applyBorder="0" applyAlignment="0" applyProtection="0"/>
    <xf numFmtId="0" fontId="8" fillId="45" borderId="0" applyNumberFormat="0" applyBorder="0" applyAlignment="0" applyProtection="0"/>
    <xf numFmtId="0" fontId="86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7" fillId="57" borderId="0" applyNumberFormat="0" applyBorder="0" applyAlignment="0" applyProtection="0"/>
    <xf numFmtId="0" fontId="48" fillId="9" borderId="0" applyNumberFormat="0" applyBorder="0" applyAlignment="0" applyProtection="0"/>
    <xf numFmtId="0" fontId="87" fillId="57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169" fontId="9" fillId="0" borderId="0" applyFill="0" applyBorder="0" applyAlignment="0">
      <protection/>
    </xf>
    <xf numFmtId="0" fontId="88" fillId="58" borderId="1" applyNumberFormat="0" applyAlignment="0" applyProtection="0"/>
    <xf numFmtId="0" fontId="88" fillId="58" borderId="1" applyNumberFormat="0" applyAlignment="0" applyProtection="0"/>
    <xf numFmtId="0" fontId="88" fillId="58" borderId="1" applyNumberFormat="0" applyAlignment="0" applyProtection="0"/>
    <xf numFmtId="0" fontId="59" fillId="59" borderId="2" applyNumberFormat="0" applyAlignment="0" applyProtection="0"/>
    <xf numFmtId="41" fontId="0" fillId="60" borderId="0">
      <alignment/>
      <protection/>
    </xf>
    <xf numFmtId="0" fontId="88" fillId="58" borderId="1" applyNumberFormat="0" applyAlignment="0" applyProtection="0"/>
    <xf numFmtId="0" fontId="62" fillId="60" borderId="2" applyNumberFormat="0" applyAlignment="0" applyProtection="0"/>
    <xf numFmtId="41" fontId="0" fillId="60" borderId="0">
      <alignment/>
      <protection/>
    </xf>
    <xf numFmtId="0" fontId="89" fillId="61" borderId="3" applyNumberFormat="0" applyAlignment="0" applyProtection="0"/>
    <xf numFmtId="0" fontId="49" fillId="62" borderId="4" applyNumberFormat="0" applyAlignment="0" applyProtection="0"/>
    <xf numFmtId="0" fontId="89" fillId="61" borderId="3" applyNumberFormat="0" applyAlignment="0" applyProtection="0"/>
    <xf numFmtId="0" fontId="49" fillId="62" borderId="4" applyNumberFormat="0" applyAlignment="0" applyProtection="0"/>
    <xf numFmtId="0" fontId="49" fillId="62" borderId="4" applyNumberFormat="0" applyAlignment="0" applyProtection="0"/>
    <xf numFmtId="41" fontId="0" fillId="59" borderId="0">
      <alignment/>
      <protection/>
    </xf>
    <xf numFmtId="41" fontId="0" fillId="59" borderId="0">
      <alignment/>
      <protection/>
    </xf>
    <xf numFmtId="41" fontId="0" fillId="59" borderId="0">
      <alignment/>
      <protection/>
    </xf>
    <xf numFmtId="41" fontId="0" fillId="59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76" fillId="0" borderId="0">
      <alignment/>
      <protection/>
    </xf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70" fontId="16" fillId="0" borderId="0">
      <alignment/>
      <protection locked="0"/>
    </xf>
    <xf numFmtId="0" fontId="14" fillId="0" borderId="0">
      <alignment/>
      <protection/>
    </xf>
    <xf numFmtId="0" fontId="76" fillId="0" borderId="0">
      <alignment/>
      <protection/>
    </xf>
    <xf numFmtId="0" fontId="17" fillId="0" borderId="0" applyNumberFormat="0" applyAlignment="0">
      <protection/>
    </xf>
    <xf numFmtId="0" fontId="18" fillId="0" borderId="0" applyNumberFormat="0" applyAlignment="0">
      <protection/>
    </xf>
    <xf numFmtId="0" fontId="13" fillId="0" borderId="0">
      <alignment/>
      <protection/>
    </xf>
    <xf numFmtId="0" fontId="14" fillId="0" borderId="0">
      <alignment/>
      <protection/>
    </xf>
    <xf numFmtId="0" fontId="76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76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2" fontId="12" fillId="0" borderId="0" applyFont="0" applyFill="0" applyBorder="0" applyAlignment="0" applyProtection="0"/>
    <xf numFmtId="0" fontId="13" fillId="0" borderId="0">
      <alignment/>
      <protection/>
    </xf>
    <xf numFmtId="0" fontId="91" fillId="66" borderId="0" applyNumberFormat="0" applyBorder="0" applyAlignment="0" applyProtection="0"/>
    <xf numFmtId="0" fontId="51" fillId="11" borderId="0" applyNumberFormat="0" applyBorder="0" applyAlignment="0" applyProtection="0"/>
    <xf numFmtId="0" fontId="91" fillId="66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38" fontId="4" fillId="59" borderId="0" applyNumberFormat="0" applyBorder="0" applyAlignment="0" applyProtection="0"/>
    <xf numFmtId="38" fontId="4" fillId="59" borderId="0" applyNumberFormat="0" applyBorder="0" applyAlignment="0" applyProtection="0"/>
    <xf numFmtId="38" fontId="4" fillId="59" borderId="0" applyNumberFormat="0" applyBorder="0" applyAlignment="0" applyProtection="0"/>
    <xf numFmtId="38" fontId="4" fillId="59" borderId="0" applyNumberFormat="0" applyBorder="0" applyAlignment="0" applyProtection="0"/>
    <xf numFmtId="38" fontId="4" fillId="59" borderId="0" applyNumberFormat="0" applyBorder="0" applyAlignment="0" applyProtection="0"/>
    <xf numFmtId="0" fontId="20" fillId="0" borderId="5" applyNumberFormat="0" applyAlignment="0" applyProtection="0"/>
    <xf numFmtId="0" fontId="20" fillId="0" borderId="5" applyNumberFormat="0" applyAlignment="0" applyProtection="0"/>
    <xf numFmtId="0" fontId="20" fillId="0" borderId="5" applyNumberFormat="0" applyAlignment="0" applyProtection="0"/>
    <xf numFmtId="0" fontId="20" fillId="0" borderId="6">
      <alignment horizontal="left"/>
      <protection/>
    </xf>
    <xf numFmtId="0" fontId="20" fillId="0" borderId="6">
      <alignment horizontal="left"/>
      <protection/>
    </xf>
    <xf numFmtId="0" fontId="20" fillId="0" borderId="6">
      <alignment horizontal="left"/>
      <protection/>
    </xf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60" fillId="0" borderId="8" applyNumberFormat="0" applyFill="0" applyAlignment="0" applyProtection="0"/>
    <xf numFmtId="0" fontId="77" fillId="0" borderId="9" applyNumberFormat="0" applyFill="0" applyAlignment="0" applyProtection="0"/>
    <xf numFmtId="0" fontId="9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93" fillId="0" borderId="10" applyNumberFormat="0" applyFill="0" applyAlignment="0" applyProtection="0"/>
    <xf numFmtId="0" fontId="93" fillId="0" borderId="10" applyNumberFormat="0" applyFill="0" applyAlignment="0" applyProtection="0"/>
    <xf numFmtId="0" fontId="93" fillId="0" borderId="10" applyNumberFormat="0" applyFill="0" applyAlignment="0" applyProtection="0"/>
    <xf numFmtId="0" fontId="61" fillId="0" borderId="11" applyNumberFormat="0" applyFill="0" applyAlignment="0" applyProtection="0"/>
    <xf numFmtId="0" fontId="78" fillId="0" borderId="12" applyNumberFormat="0" applyFill="0" applyAlignment="0" applyProtection="0"/>
    <xf numFmtId="0" fontId="93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94" fillId="0" borderId="13" applyNumberFormat="0" applyFill="0" applyAlignment="0" applyProtection="0"/>
    <xf numFmtId="0" fontId="73" fillId="0" borderId="14" applyNumberFormat="0" applyFill="0" applyAlignment="0" applyProtection="0"/>
    <xf numFmtId="0" fontId="94" fillId="0" borderId="13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9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8" fontId="21" fillId="0" borderId="0">
      <alignment/>
      <protection/>
    </xf>
    <xf numFmtId="38" fontId="21" fillId="0" borderId="0">
      <alignment/>
      <protection/>
    </xf>
    <xf numFmtId="40" fontId="21" fillId="0" borderId="0">
      <alignment/>
      <protection/>
    </xf>
    <xf numFmtId="40" fontId="21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5" fillId="67" borderId="1" applyNumberFormat="0" applyAlignment="0" applyProtection="0"/>
    <xf numFmtId="10" fontId="4" fillId="60" borderId="16" applyNumberFormat="0" applyBorder="0" applyAlignment="0" applyProtection="0"/>
    <xf numFmtId="10" fontId="4" fillId="60" borderId="16" applyNumberFormat="0" applyBorder="0" applyAlignment="0" applyProtection="0"/>
    <xf numFmtId="10" fontId="4" fillId="60" borderId="16" applyNumberFormat="0" applyBorder="0" applyAlignment="0" applyProtection="0"/>
    <xf numFmtId="10" fontId="4" fillId="60" borderId="16" applyNumberFormat="0" applyBorder="0" applyAlignment="0" applyProtection="0"/>
    <xf numFmtId="10" fontId="4" fillId="60" borderId="16" applyNumberFormat="0" applyBorder="0" applyAlignment="0" applyProtection="0"/>
    <xf numFmtId="0" fontId="53" fillId="13" borderId="2" applyNumberFormat="0" applyAlignment="0" applyProtection="0"/>
    <xf numFmtId="0" fontId="95" fillId="67" borderId="1" applyNumberFormat="0" applyAlignment="0" applyProtection="0"/>
    <xf numFmtId="0" fontId="95" fillId="67" borderId="1" applyNumberFormat="0" applyAlignment="0" applyProtection="0"/>
    <xf numFmtId="0" fontId="53" fillId="13" borderId="2" applyNumberFormat="0" applyAlignment="0" applyProtection="0"/>
    <xf numFmtId="0" fontId="53" fillId="13" borderId="2" applyNumberFormat="0" applyAlignment="0" applyProtection="0"/>
    <xf numFmtId="0" fontId="95" fillId="67" borderId="1" applyNumberFormat="0" applyAlignment="0" applyProtection="0"/>
    <xf numFmtId="0" fontId="95" fillId="67" borderId="1" applyNumberFormat="0" applyAlignment="0" applyProtection="0"/>
    <xf numFmtId="0" fontId="95" fillId="67" borderId="1" applyNumberFormat="0" applyAlignment="0" applyProtection="0"/>
    <xf numFmtId="0" fontId="53" fillId="68" borderId="2" applyNumberFormat="0" applyAlignment="0" applyProtection="0"/>
    <xf numFmtId="0" fontId="95" fillId="67" borderId="1" applyNumberFormat="0" applyAlignment="0" applyProtection="0"/>
    <xf numFmtId="0" fontId="53" fillId="13" borderId="2" applyNumberFormat="0" applyAlignment="0" applyProtection="0"/>
    <xf numFmtId="0" fontId="53" fillId="68" borderId="2" applyNumberFormat="0" applyAlignment="0" applyProtection="0"/>
    <xf numFmtId="0" fontId="95" fillId="67" borderId="1" applyNumberFormat="0" applyAlignment="0" applyProtection="0"/>
    <xf numFmtId="0" fontId="95" fillId="67" borderId="1" applyNumberFormat="0" applyAlignment="0" applyProtection="0"/>
    <xf numFmtId="0" fontId="95" fillId="67" borderId="1" applyNumberFormat="0" applyAlignment="0" applyProtection="0"/>
    <xf numFmtId="0" fontId="95" fillId="67" borderId="1" applyNumberFormat="0" applyAlignment="0" applyProtection="0"/>
    <xf numFmtId="0" fontId="95" fillId="67" borderId="1" applyNumberFormat="0" applyAlignment="0" applyProtection="0"/>
    <xf numFmtId="0" fontId="95" fillId="67" borderId="1" applyNumberFormat="0" applyAlignment="0" applyProtection="0"/>
    <xf numFmtId="41" fontId="22" fillId="68" borderId="17">
      <alignment horizontal="left"/>
      <protection locked="0"/>
    </xf>
    <xf numFmtId="41" fontId="22" fillId="68" borderId="17">
      <alignment horizontal="left"/>
      <protection locked="0"/>
    </xf>
    <xf numFmtId="10" fontId="22" fillId="68" borderId="17">
      <alignment horizontal="right"/>
      <protection locked="0"/>
    </xf>
    <xf numFmtId="10" fontId="22" fillId="68" borderId="17">
      <alignment horizontal="right"/>
      <protection locked="0"/>
    </xf>
    <xf numFmtId="10" fontId="22" fillId="68" borderId="17">
      <alignment horizontal="right"/>
      <protection locked="0"/>
    </xf>
    <xf numFmtId="41" fontId="22" fillId="68" borderId="17">
      <alignment horizontal="left"/>
      <protection locked="0"/>
    </xf>
    <xf numFmtId="0" fontId="4" fillId="59" borderId="0">
      <alignment/>
      <protection/>
    </xf>
    <xf numFmtId="0" fontId="4" fillId="59" borderId="0">
      <alignment/>
      <protection/>
    </xf>
    <xf numFmtId="3" fontId="23" fillId="0" borderId="0" applyFill="0" applyBorder="0" applyAlignment="0" applyProtection="0"/>
    <xf numFmtId="0" fontId="96" fillId="0" borderId="18" applyNumberFormat="0" applyFill="0" applyAlignment="0" applyProtection="0"/>
    <xf numFmtId="0" fontId="58" fillId="0" borderId="19" applyNumberFormat="0" applyFill="0" applyAlignment="0" applyProtection="0"/>
    <xf numFmtId="0" fontId="96" fillId="0" borderId="18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44" fontId="3" fillId="0" borderId="21" applyNumberFormat="0" applyFont="0" applyAlignment="0">
      <protection/>
    </xf>
    <xf numFmtId="44" fontId="3" fillId="0" borderId="21" applyNumberFormat="0" applyFont="0" applyAlignment="0">
      <protection/>
    </xf>
    <xf numFmtId="44" fontId="3" fillId="0" borderId="21" applyNumberFormat="0" applyFont="0" applyAlignment="0">
      <protection/>
    </xf>
    <xf numFmtId="44" fontId="3" fillId="0" borderId="21" applyNumberFormat="0" applyFont="0" applyAlignment="0">
      <protection/>
    </xf>
    <xf numFmtId="44" fontId="3" fillId="0" borderId="21" applyNumberFormat="0" applyFont="0" applyAlignment="0">
      <protection/>
    </xf>
    <xf numFmtId="44" fontId="3" fillId="0" borderId="22" applyNumberFormat="0" applyFont="0" applyAlignment="0">
      <protection/>
    </xf>
    <xf numFmtId="44" fontId="3" fillId="0" borderId="22" applyNumberFormat="0" applyFont="0" applyAlignment="0">
      <protection/>
    </xf>
    <xf numFmtId="44" fontId="3" fillId="0" borderId="22" applyNumberFormat="0" applyFont="0" applyAlignment="0">
      <protection/>
    </xf>
    <xf numFmtId="44" fontId="3" fillId="0" borderId="22" applyNumberFormat="0" applyFont="0" applyAlignment="0">
      <protection/>
    </xf>
    <xf numFmtId="44" fontId="3" fillId="0" borderId="22" applyNumberFormat="0" applyFont="0" applyAlignment="0">
      <protection/>
    </xf>
    <xf numFmtId="0" fontId="97" fillId="69" borderId="0" applyNumberFormat="0" applyBorder="0" applyAlignment="0" applyProtection="0"/>
    <xf numFmtId="0" fontId="74" fillId="68" borderId="0" applyNumberFormat="0" applyBorder="0" applyAlignment="0" applyProtection="0"/>
    <xf numFmtId="0" fontId="97" fillId="69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37" fontId="24" fillId="0" borderId="0">
      <alignment/>
      <protection/>
    </xf>
    <xf numFmtId="173" fontId="25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5" fontId="79" fillId="0" borderId="0">
      <alignment/>
      <protection/>
    </xf>
    <xf numFmtId="173" fontId="25" fillId="0" borderId="0">
      <alignment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174" fontId="26" fillId="0" borderId="0">
      <alignment horizontal="left" wrapText="1"/>
      <protection/>
    </xf>
    <xf numFmtId="174" fontId="26" fillId="0" borderId="0">
      <alignment horizontal="left" wrapText="1"/>
      <protection/>
    </xf>
    <xf numFmtId="0" fontId="0" fillId="0" borderId="0">
      <alignment/>
      <protection/>
    </xf>
    <xf numFmtId="174" fontId="26" fillId="0" borderId="0">
      <alignment horizontal="left" wrapText="1"/>
      <protection/>
    </xf>
    <xf numFmtId="174" fontId="26" fillId="0" borderId="0">
      <alignment horizontal="left" wrapText="1"/>
      <protection/>
    </xf>
    <xf numFmtId="174" fontId="26" fillId="0" borderId="0">
      <alignment horizontal="left" wrapText="1"/>
      <protection/>
    </xf>
    <xf numFmtId="174" fontId="26" fillId="0" borderId="0">
      <alignment horizontal="left" wrapText="1"/>
      <protection/>
    </xf>
    <xf numFmtId="174" fontId="26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 horizontal="left" wrapText="1"/>
      <protection/>
    </xf>
    <xf numFmtId="192" fontId="0" fillId="0" borderId="0">
      <alignment horizontal="left" wrapText="1"/>
      <protection/>
    </xf>
    <xf numFmtId="165" fontId="26" fillId="0" borderId="0">
      <alignment horizontal="left" wrapText="1"/>
      <protection/>
    </xf>
    <xf numFmtId="0" fontId="0" fillId="0" borderId="0">
      <alignment/>
      <protection/>
    </xf>
    <xf numFmtId="0" fontId="85" fillId="0" borderId="0">
      <alignment/>
      <protection/>
    </xf>
    <xf numFmtId="0" fontId="7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3" fontId="26" fillId="0" borderId="0">
      <alignment horizontal="left" wrapText="1"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26" fillId="0" borderId="0">
      <alignment horizontal="left" wrapText="1"/>
      <protection/>
    </xf>
    <xf numFmtId="175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6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70" borderId="23" applyNumberFormat="0" applyFont="0" applyAlignment="0" applyProtection="0"/>
    <xf numFmtId="0" fontId="1" fillId="70" borderId="23" applyNumberFormat="0" applyFont="0" applyAlignment="0" applyProtection="0"/>
    <xf numFmtId="0" fontId="1" fillId="71" borderId="24" applyNumberFormat="0" applyFont="0" applyAlignment="0" applyProtection="0"/>
    <xf numFmtId="0" fontId="1" fillId="70" borderId="23" applyNumberFormat="0" applyFont="0" applyAlignment="0" applyProtection="0"/>
    <xf numFmtId="0" fontId="1" fillId="70" borderId="23" applyNumberFormat="0" applyFont="0" applyAlignment="0" applyProtection="0"/>
    <xf numFmtId="0" fontId="1" fillId="71" borderId="24" applyNumberFormat="0" applyFont="0" applyAlignment="0" applyProtection="0"/>
    <xf numFmtId="0" fontId="1" fillId="70" borderId="23" applyNumberFormat="0" applyFont="0" applyAlignment="0" applyProtection="0"/>
    <xf numFmtId="0" fontId="1" fillId="71" borderId="24" applyNumberFormat="0" applyFont="0" applyAlignment="0" applyProtection="0"/>
    <xf numFmtId="0" fontId="1" fillId="71" borderId="24" applyNumberFormat="0" applyFont="0" applyAlignment="0" applyProtection="0"/>
    <xf numFmtId="0" fontId="1" fillId="71" borderId="24" applyNumberFormat="0" applyFont="0" applyAlignment="0" applyProtection="0"/>
    <xf numFmtId="0" fontId="1" fillId="71" borderId="24" applyNumberFormat="0" applyFont="0" applyAlignment="0" applyProtection="0"/>
    <xf numFmtId="0" fontId="1" fillId="71" borderId="24" applyNumberFormat="0" applyFont="0" applyAlignment="0" applyProtection="0"/>
    <xf numFmtId="0" fontId="1" fillId="71" borderId="24" applyNumberFormat="0" applyFont="0" applyAlignment="0" applyProtection="0"/>
    <xf numFmtId="0" fontId="1" fillId="71" borderId="24" applyNumberFormat="0" applyFont="0" applyAlignment="0" applyProtection="0"/>
    <xf numFmtId="0" fontId="1" fillId="71" borderId="24" applyNumberFormat="0" applyFont="0" applyAlignment="0" applyProtection="0"/>
    <xf numFmtId="0" fontId="1" fillId="71" borderId="24" applyNumberFormat="0" applyFont="0" applyAlignment="0" applyProtection="0"/>
    <xf numFmtId="0" fontId="1" fillId="71" borderId="24" applyNumberFormat="0" applyFont="0" applyAlignment="0" applyProtection="0"/>
    <xf numFmtId="0" fontId="1" fillId="71" borderId="24" applyNumberFormat="0" applyFont="0" applyAlignment="0" applyProtection="0"/>
    <xf numFmtId="0" fontId="1" fillId="71" borderId="24" applyNumberFormat="0" applyFont="0" applyAlignment="0" applyProtection="0"/>
    <xf numFmtId="0" fontId="1" fillId="71" borderId="24" applyNumberFormat="0" applyFont="0" applyAlignment="0" applyProtection="0"/>
    <xf numFmtId="0" fontId="1" fillId="71" borderId="24" applyNumberFormat="0" applyFont="0" applyAlignment="0" applyProtection="0"/>
    <xf numFmtId="0" fontId="1" fillId="71" borderId="24" applyNumberFormat="0" applyFont="0" applyAlignment="0" applyProtection="0"/>
    <xf numFmtId="0" fontId="1" fillId="71" borderId="24" applyNumberFormat="0" applyFont="0" applyAlignment="0" applyProtection="0"/>
    <xf numFmtId="0" fontId="1" fillId="71" borderId="24" applyNumberFormat="0" applyFont="0" applyAlignment="0" applyProtection="0"/>
    <xf numFmtId="0" fontId="98" fillId="58" borderId="25" applyNumberFormat="0" applyAlignment="0" applyProtection="0"/>
    <xf numFmtId="0" fontId="56" fillId="60" borderId="26" applyNumberFormat="0" applyAlignment="0" applyProtection="0"/>
    <xf numFmtId="0" fontId="98" fillId="58" borderId="25" applyNumberFormat="0" applyAlignment="0" applyProtection="0"/>
    <xf numFmtId="0" fontId="56" fillId="59" borderId="26" applyNumberFormat="0" applyAlignment="0" applyProtection="0"/>
    <xf numFmtId="0" fontId="56" fillId="59" borderId="26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76" fillId="0" borderId="0">
      <alignment/>
      <protection/>
    </xf>
    <xf numFmtId="9" fontId="1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72" borderId="17">
      <alignment/>
      <protection/>
    </xf>
    <xf numFmtId="41" fontId="0" fillId="72" borderId="17">
      <alignment/>
      <protection/>
    </xf>
    <xf numFmtId="41" fontId="0" fillId="72" borderId="17">
      <alignment/>
      <protection/>
    </xf>
    <xf numFmtId="41" fontId="0" fillId="72" borderId="17">
      <alignment/>
      <protection/>
    </xf>
    <xf numFmtId="41" fontId="0" fillId="72" borderId="17">
      <alignment/>
      <protection/>
    </xf>
    <xf numFmtId="0" fontId="27" fillId="0" borderId="0" applyNumberFormat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8" fillId="0" borderId="27">
      <alignment horizontal="center"/>
      <protection/>
    </xf>
    <xf numFmtId="3" fontId="27" fillId="0" borderId="0" applyFont="0" applyFill="0" applyBorder="0" applyAlignment="0" applyProtection="0"/>
    <xf numFmtId="0" fontId="27" fillId="73" borderId="0" applyNumberFormat="0" applyFont="0" applyBorder="0" applyAlignment="0" applyProtection="0"/>
    <xf numFmtId="0" fontId="14" fillId="0" borderId="0">
      <alignment/>
      <protection/>
    </xf>
    <xf numFmtId="0" fontId="76" fillId="0" borderId="0">
      <alignment/>
      <protection/>
    </xf>
    <xf numFmtId="3" fontId="29" fillId="0" borderId="0" applyFill="0" applyBorder="0" applyAlignment="0" applyProtection="0"/>
    <xf numFmtId="0" fontId="30" fillId="0" borderId="0">
      <alignment/>
      <protection/>
    </xf>
    <xf numFmtId="0" fontId="80" fillId="0" borderId="0">
      <alignment/>
      <protection/>
    </xf>
    <xf numFmtId="3" fontId="29" fillId="0" borderId="0" applyFill="0" applyBorder="0" applyAlignment="0" applyProtection="0"/>
    <xf numFmtId="42" fontId="0" fillId="60" borderId="0">
      <alignment/>
      <protection/>
    </xf>
    <xf numFmtId="42" fontId="0" fillId="60" borderId="0">
      <alignment/>
      <protection/>
    </xf>
    <xf numFmtId="42" fontId="0" fillId="60" borderId="0">
      <alignment/>
      <protection/>
    </xf>
    <xf numFmtId="42" fontId="0" fillId="60" borderId="0">
      <alignment/>
      <protection/>
    </xf>
    <xf numFmtId="42" fontId="0" fillId="60" borderId="28">
      <alignment vertical="center"/>
      <protection/>
    </xf>
    <xf numFmtId="42" fontId="0" fillId="60" borderId="28">
      <alignment vertical="center"/>
      <protection/>
    </xf>
    <xf numFmtId="42" fontId="0" fillId="60" borderId="28">
      <alignment vertical="center"/>
      <protection/>
    </xf>
    <xf numFmtId="42" fontId="0" fillId="60" borderId="28">
      <alignment vertical="center"/>
      <protection/>
    </xf>
    <xf numFmtId="42" fontId="0" fillId="60" borderId="28">
      <alignment vertical="center"/>
      <protection/>
    </xf>
    <xf numFmtId="0" fontId="3" fillId="60" borderId="29" applyNumberFormat="0">
      <alignment horizontal="center" vertical="center" wrapText="1"/>
      <protection/>
    </xf>
    <xf numFmtId="0" fontId="3" fillId="60" borderId="29" applyNumberFormat="0">
      <alignment horizontal="center" vertical="center" wrapText="1"/>
      <protection/>
    </xf>
    <xf numFmtId="10" fontId="0" fillId="60" borderId="0">
      <alignment/>
      <protection/>
    </xf>
    <xf numFmtId="10" fontId="0" fillId="60" borderId="0">
      <alignment/>
      <protection/>
    </xf>
    <xf numFmtId="10" fontId="0" fillId="60" borderId="0">
      <alignment/>
      <protection/>
    </xf>
    <xf numFmtId="10" fontId="0" fillId="60" borderId="0">
      <alignment/>
      <protection/>
    </xf>
    <xf numFmtId="10" fontId="0" fillId="60" borderId="0">
      <alignment/>
      <protection/>
    </xf>
    <xf numFmtId="178" fontId="0" fillId="60" borderId="0">
      <alignment/>
      <protection/>
    </xf>
    <xf numFmtId="178" fontId="0" fillId="60" borderId="0">
      <alignment/>
      <protection/>
    </xf>
    <xf numFmtId="178" fontId="0" fillId="60" borderId="0">
      <alignment/>
      <protection/>
    </xf>
    <xf numFmtId="178" fontId="0" fillId="60" borderId="0">
      <alignment/>
      <protection/>
    </xf>
    <xf numFmtId="178" fontId="0" fillId="60" borderId="0">
      <alignment/>
      <protection/>
    </xf>
    <xf numFmtId="42" fontId="0" fillId="60" borderId="0">
      <alignment/>
      <protection/>
    </xf>
    <xf numFmtId="179" fontId="21" fillId="0" borderId="0" applyBorder="0" applyAlignment="0">
      <protection/>
    </xf>
    <xf numFmtId="42" fontId="0" fillId="60" borderId="30">
      <alignment horizontal="left"/>
      <protection/>
    </xf>
    <xf numFmtId="42" fontId="0" fillId="60" borderId="30">
      <alignment horizontal="left"/>
      <protection/>
    </xf>
    <xf numFmtId="42" fontId="0" fillId="60" borderId="30">
      <alignment horizontal="left"/>
      <protection/>
    </xf>
    <xf numFmtId="42" fontId="0" fillId="60" borderId="30">
      <alignment horizontal="left"/>
      <protection/>
    </xf>
    <xf numFmtId="42" fontId="0" fillId="60" borderId="30">
      <alignment horizontal="left"/>
      <protection/>
    </xf>
    <xf numFmtId="178" fontId="31" fillId="60" borderId="30">
      <alignment horizontal="left"/>
      <protection/>
    </xf>
    <xf numFmtId="179" fontId="21" fillId="0" borderId="0" applyBorder="0" applyAlignment="0">
      <protection/>
    </xf>
    <xf numFmtId="14" fontId="26" fillId="0" borderId="0" applyNumberFormat="0" applyFill="0" applyBorder="0" applyAlignment="0" applyProtection="0"/>
    <xf numFmtId="180" fontId="0" fillId="0" borderId="0" applyFont="0" applyFill="0" applyAlignment="0">
      <protection/>
    </xf>
    <xf numFmtId="180" fontId="0" fillId="0" borderId="0" applyFont="0" applyFill="0" applyAlignment="0">
      <protection/>
    </xf>
    <xf numFmtId="180" fontId="0" fillId="0" borderId="0" applyFont="0" applyFill="0" applyAlignment="0">
      <protection/>
    </xf>
    <xf numFmtId="180" fontId="0" fillId="0" borderId="0" applyFont="0" applyFill="0" applyAlignment="0">
      <protection/>
    </xf>
    <xf numFmtId="4" fontId="11" fillId="68" borderId="26" applyNumberFormat="0" applyProtection="0">
      <alignment vertical="center"/>
    </xf>
    <xf numFmtId="4" fontId="32" fillId="68" borderId="26" applyNumberFormat="0" applyProtection="0">
      <alignment vertical="center"/>
    </xf>
    <xf numFmtId="4" fontId="11" fillId="68" borderId="26" applyNumberFormat="0" applyProtection="0">
      <alignment horizontal="left" vertical="center" indent="1"/>
    </xf>
    <xf numFmtId="4" fontId="11" fillId="68" borderId="26" applyNumberFormat="0" applyProtection="0">
      <alignment horizontal="left" vertical="center" indent="1"/>
    </xf>
    <xf numFmtId="0" fontId="0" fillId="3" borderId="26" applyNumberFormat="0" applyProtection="0">
      <alignment horizontal="left" vertical="center" indent="1"/>
    </xf>
    <xf numFmtId="4" fontId="11" fillId="5" borderId="26" applyNumberFormat="0" applyProtection="0">
      <alignment horizontal="right" vertical="center"/>
    </xf>
    <xf numFmtId="4" fontId="11" fillId="17" borderId="26" applyNumberFormat="0" applyProtection="0">
      <alignment horizontal="right" vertical="center"/>
    </xf>
    <xf numFmtId="4" fontId="11" fillId="45" borderId="26" applyNumberFormat="0" applyProtection="0">
      <alignment horizontal="right" vertical="center"/>
    </xf>
    <xf numFmtId="4" fontId="11" fillId="23" borderId="26" applyNumberFormat="0" applyProtection="0">
      <alignment horizontal="right" vertical="center"/>
    </xf>
    <xf numFmtId="4" fontId="11" fillId="34" borderId="26" applyNumberFormat="0" applyProtection="0">
      <alignment horizontal="right" vertical="center"/>
    </xf>
    <xf numFmtId="4" fontId="11" fillId="27" borderId="26" applyNumberFormat="0" applyProtection="0">
      <alignment horizontal="right" vertical="center"/>
    </xf>
    <xf numFmtId="4" fontId="11" fillId="50" borderId="26" applyNumberFormat="0" applyProtection="0">
      <alignment horizontal="right" vertical="center"/>
    </xf>
    <xf numFmtId="4" fontId="11" fillId="74" borderId="26" applyNumberFormat="0" applyProtection="0">
      <alignment horizontal="right" vertical="center"/>
    </xf>
    <xf numFmtId="4" fontId="11" fillId="19" borderId="26" applyNumberFormat="0" applyProtection="0">
      <alignment horizontal="right" vertical="center"/>
    </xf>
    <xf numFmtId="4" fontId="33" fillId="75" borderId="26" applyNumberFormat="0" applyProtection="0">
      <alignment horizontal="left" vertical="center" indent="1"/>
    </xf>
    <xf numFmtId="4" fontId="11" fillId="76" borderId="31" applyNumberFormat="0" applyProtection="0">
      <alignment horizontal="left" vertical="center" indent="1"/>
    </xf>
    <xf numFmtId="4" fontId="34" fillId="52" borderId="0" applyNumberFormat="0" applyProtection="0">
      <alignment horizontal="left" vertical="center" indent="1"/>
    </xf>
    <xf numFmtId="0" fontId="0" fillId="3" borderId="26" applyNumberFormat="0" applyProtection="0">
      <alignment horizontal="left" vertical="center" indent="1"/>
    </xf>
    <xf numFmtId="4" fontId="11" fillId="76" borderId="26" applyNumberFormat="0" applyProtection="0">
      <alignment horizontal="left" vertical="center" indent="1"/>
    </xf>
    <xf numFmtId="4" fontId="11" fillId="77" borderId="26" applyNumberFormat="0" applyProtection="0">
      <alignment horizontal="left" vertical="center" indent="1"/>
    </xf>
    <xf numFmtId="0" fontId="0" fillId="77" borderId="26" applyNumberFormat="0" applyProtection="0">
      <alignment horizontal="left" vertical="center" indent="1"/>
    </xf>
    <xf numFmtId="0" fontId="0" fillId="77" borderId="26" applyNumberFormat="0" applyProtection="0">
      <alignment horizontal="left" vertical="center" indent="1"/>
    </xf>
    <xf numFmtId="0" fontId="0" fillId="62" borderId="26" applyNumberFormat="0" applyProtection="0">
      <alignment horizontal="left" vertical="center" indent="1"/>
    </xf>
    <xf numFmtId="0" fontId="0" fillId="62" borderId="26" applyNumberFormat="0" applyProtection="0">
      <alignment horizontal="left" vertical="center" indent="1"/>
    </xf>
    <xf numFmtId="0" fontId="0" fillId="59" borderId="26" applyNumberFormat="0" applyProtection="0">
      <alignment horizontal="left" vertical="center" indent="1"/>
    </xf>
    <xf numFmtId="0" fontId="0" fillId="59" borderId="26" applyNumberFormat="0" applyProtection="0">
      <alignment horizontal="left" vertical="center" indent="1"/>
    </xf>
    <xf numFmtId="0" fontId="0" fillId="3" borderId="26" applyNumberFormat="0" applyProtection="0">
      <alignment horizontal="left" vertical="center" indent="1"/>
    </xf>
    <xf numFmtId="0" fontId="0" fillId="3" borderId="26" applyNumberFormat="0" applyProtection="0">
      <alignment horizontal="left" vertical="center" indent="1"/>
    </xf>
    <xf numFmtId="0" fontId="0" fillId="60" borderId="16" applyNumberFormat="0">
      <alignment/>
      <protection locked="0"/>
    </xf>
    <xf numFmtId="0" fontId="21" fillId="52" borderId="32" applyBorder="0">
      <alignment/>
      <protection/>
    </xf>
    <xf numFmtId="4" fontId="11" fillId="71" borderId="26" applyNumberFormat="0" applyProtection="0">
      <alignment vertical="center"/>
    </xf>
    <xf numFmtId="4" fontId="32" fillId="71" borderId="26" applyNumberFormat="0" applyProtection="0">
      <alignment vertical="center"/>
    </xf>
    <xf numFmtId="4" fontId="11" fillId="71" borderId="26" applyNumberFormat="0" applyProtection="0">
      <alignment horizontal="left" vertical="center" indent="1"/>
    </xf>
    <xf numFmtId="4" fontId="11" fillId="71" borderId="26" applyNumberFormat="0" applyProtection="0">
      <alignment horizontal="left" vertical="center" indent="1"/>
    </xf>
    <xf numFmtId="4" fontId="11" fillId="76" borderId="26" applyNumberFormat="0" applyProtection="0">
      <alignment horizontal="right" vertical="center"/>
    </xf>
    <xf numFmtId="4" fontId="11" fillId="76" borderId="26" applyNumberFormat="0" applyProtection="0">
      <alignment horizontal="right" vertical="center"/>
    </xf>
    <xf numFmtId="4" fontId="32" fillId="76" borderId="26" applyNumberFormat="0" applyProtection="0">
      <alignment horizontal="right" vertical="center"/>
    </xf>
    <xf numFmtId="0" fontId="0" fillId="3" borderId="26" applyNumberFormat="0" applyProtection="0">
      <alignment horizontal="left" vertical="center" indent="1"/>
    </xf>
    <xf numFmtId="0" fontId="0" fillId="3" borderId="26" applyNumberFormat="0" applyProtection="0">
      <alignment horizontal="left" vertical="center" indent="1"/>
    </xf>
    <xf numFmtId="0" fontId="35" fillId="0" borderId="0">
      <alignment/>
      <protection/>
    </xf>
    <xf numFmtId="0" fontId="4" fillId="78" borderId="16">
      <alignment/>
      <protection/>
    </xf>
    <xf numFmtId="4" fontId="36" fillId="76" borderId="26" applyNumberFormat="0" applyProtection="0">
      <alignment horizontal="right" vertical="center"/>
    </xf>
    <xf numFmtId="39" fontId="0" fillId="79" borderId="0">
      <alignment/>
      <protection/>
    </xf>
    <xf numFmtId="39" fontId="0" fillId="79" borderId="0">
      <alignment/>
      <protection/>
    </xf>
    <xf numFmtId="39" fontId="0" fillId="79" borderId="0">
      <alignment/>
      <protection/>
    </xf>
    <xf numFmtId="39" fontId="0" fillId="79" borderId="0">
      <alignment/>
      <protection/>
    </xf>
    <xf numFmtId="39" fontId="0" fillId="79" borderId="0">
      <alignment/>
      <protection/>
    </xf>
    <xf numFmtId="0" fontId="37" fillId="0" borderId="0" applyNumberFormat="0" applyFill="0" applyBorder="0" applyAlignment="0" applyProtection="0"/>
    <xf numFmtId="38" fontId="4" fillId="0" borderId="33">
      <alignment/>
      <protection/>
    </xf>
    <xf numFmtId="38" fontId="4" fillId="0" borderId="33">
      <alignment/>
      <protection/>
    </xf>
    <xf numFmtId="38" fontId="4" fillId="0" borderId="33">
      <alignment/>
      <protection/>
    </xf>
    <xf numFmtId="38" fontId="4" fillId="0" borderId="33">
      <alignment/>
      <protection/>
    </xf>
    <xf numFmtId="38" fontId="4" fillId="0" borderId="33">
      <alignment/>
      <protection/>
    </xf>
    <xf numFmtId="38" fontId="21" fillId="0" borderId="30">
      <alignment/>
      <protection/>
    </xf>
    <xf numFmtId="38" fontId="21" fillId="0" borderId="30">
      <alignment/>
      <protection/>
    </xf>
    <xf numFmtId="39" fontId="26" fillId="80" borderId="0">
      <alignment/>
      <protection/>
    </xf>
    <xf numFmtId="164" fontId="0" fillId="0" borderId="0">
      <alignment horizontal="left" wrapText="1"/>
      <protection/>
    </xf>
    <xf numFmtId="179" fontId="0" fillId="0" borderId="0">
      <alignment horizontal="left" wrapText="1"/>
      <protection/>
    </xf>
    <xf numFmtId="167" fontId="0" fillId="0" borderId="0">
      <alignment horizontal="left" wrapText="1"/>
      <protection/>
    </xf>
    <xf numFmtId="181" fontId="0" fillId="0" borderId="0">
      <alignment horizontal="left" wrapText="1"/>
      <protection/>
    </xf>
    <xf numFmtId="178" fontId="0" fillId="0" borderId="0">
      <alignment horizontal="left" wrapText="1"/>
      <protection/>
    </xf>
    <xf numFmtId="178" fontId="0" fillId="0" borderId="0">
      <alignment horizontal="left" wrapText="1"/>
      <protection/>
    </xf>
    <xf numFmtId="165" fontId="0" fillId="0" borderId="0">
      <alignment horizontal="left" wrapText="1"/>
      <protection/>
    </xf>
    <xf numFmtId="178" fontId="0" fillId="0" borderId="0">
      <alignment horizontal="left" wrapText="1"/>
      <protection/>
    </xf>
    <xf numFmtId="178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85" fontId="0" fillId="0" borderId="0">
      <alignment horizontal="left" wrapText="1"/>
      <protection/>
    </xf>
    <xf numFmtId="185" fontId="0" fillId="0" borderId="0">
      <alignment horizontal="left" wrapText="1"/>
      <protection/>
    </xf>
    <xf numFmtId="185" fontId="0" fillId="0" borderId="0">
      <alignment horizontal="left" wrapText="1"/>
      <protection/>
    </xf>
    <xf numFmtId="185" fontId="0" fillId="0" borderId="0">
      <alignment horizontal="left" wrapText="1"/>
      <protection/>
    </xf>
    <xf numFmtId="186" fontId="0" fillId="0" borderId="0">
      <alignment horizontal="left" wrapText="1"/>
      <protection/>
    </xf>
    <xf numFmtId="0" fontId="0" fillId="0" borderId="0">
      <alignment horizontal="left" wrapText="1"/>
      <protection/>
    </xf>
    <xf numFmtId="164" fontId="0" fillId="0" borderId="0">
      <alignment horizontal="left" wrapText="1"/>
      <protection/>
    </xf>
    <xf numFmtId="40" fontId="38" fillId="0" borderId="0" applyBorder="0">
      <alignment horizontal="right"/>
      <protection/>
    </xf>
    <xf numFmtId="41" fontId="39" fillId="60" borderId="0">
      <alignment horizontal="left"/>
      <protection/>
    </xf>
    <xf numFmtId="0" fontId="9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2" fontId="40" fillId="60" borderId="0">
      <alignment horizontal="left" vertical="center"/>
      <protection/>
    </xf>
    <xf numFmtId="0" fontId="3" fillId="60" borderId="0">
      <alignment horizontal="left" wrapText="1"/>
      <protection/>
    </xf>
    <xf numFmtId="0" fontId="3" fillId="60" borderId="0">
      <alignment horizontal="left" wrapText="1"/>
      <protection/>
    </xf>
    <xf numFmtId="0" fontId="41" fillId="0" borderId="0">
      <alignment horizontal="left" vertical="center"/>
      <protection/>
    </xf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9" fillId="0" borderId="35" applyNumberFormat="0" applyFill="0" applyAlignment="0" applyProtection="0"/>
    <xf numFmtId="0" fontId="19" fillId="0" borderId="36" applyNumberFormat="0" applyFill="0" applyAlignment="0" applyProtection="0"/>
    <xf numFmtId="0" fontId="100" fillId="0" borderId="34" applyNumberFormat="0" applyFill="0" applyAlignment="0" applyProtection="0"/>
    <xf numFmtId="0" fontId="12" fillId="0" borderId="37" applyNumberFormat="0" applyFont="0" applyFill="0" applyAlignment="0" applyProtection="0"/>
    <xf numFmtId="0" fontId="14" fillId="0" borderId="38">
      <alignment/>
      <protection/>
    </xf>
    <xf numFmtId="0" fontId="76" fillId="0" borderId="38">
      <alignment/>
      <protection/>
    </xf>
    <xf numFmtId="0" fontId="10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233">
    <xf numFmtId="165" fontId="0" fillId="0" borderId="0" xfId="0" applyAlignment="1">
      <alignment horizontal="left" wrapText="1"/>
    </xf>
    <xf numFmtId="0" fontId="0" fillId="0" borderId="0" xfId="2797">
      <alignment/>
      <protection/>
    </xf>
    <xf numFmtId="165" fontId="2" fillId="0" borderId="0" xfId="0" applyFont="1" applyFill="1" applyAlignment="1">
      <alignment horizontal="right"/>
    </xf>
    <xf numFmtId="0" fontId="2" fillId="0" borderId="0" xfId="2797" applyFont="1" applyFill="1">
      <alignment/>
      <protection/>
    </xf>
    <xf numFmtId="0" fontId="5" fillId="0" borderId="0" xfId="2797" applyFont="1" applyFill="1" applyAlignment="1">
      <alignment horizontal="center"/>
      <protection/>
    </xf>
    <xf numFmtId="0" fontId="2" fillId="0" borderId="0" xfId="2797" applyFont="1" applyFill="1" applyAlignment="1" applyProtection="1">
      <alignment horizontal="center"/>
      <protection locked="0"/>
    </xf>
    <xf numFmtId="0" fontId="2" fillId="0" borderId="29" xfId="2797" applyFont="1" applyFill="1" applyBorder="1" applyAlignment="1">
      <alignment horizontal="center"/>
      <protection/>
    </xf>
    <xf numFmtId="0" fontId="2" fillId="0" borderId="29" xfId="2797" applyFont="1" applyFill="1" applyBorder="1">
      <alignment/>
      <protection/>
    </xf>
    <xf numFmtId="0" fontId="5" fillId="0" borderId="0" xfId="2797" applyFont="1" applyFill="1">
      <alignment/>
      <protection/>
    </xf>
    <xf numFmtId="0" fontId="0" fillId="0" borderId="0" xfId="2797" applyFill="1">
      <alignment/>
      <protection/>
    </xf>
    <xf numFmtId="42" fontId="5" fillId="0" borderId="0" xfId="2472" applyNumberFormat="1" applyFont="1" applyFill="1" applyAlignment="1">
      <alignment/>
    </xf>
    <xf numFmtId="42" fontId="5" fillId="0" borderId="0" xfId="2472" applyNumberFormat="1" applyFont="1" applyFill="1" applyBorder="1" applyAlignment="1">
      <alignment/>
    </xf>
    <xf numFmtId="42" fontId="5" fillId="0" borderId="28" xfId="2797" applyNumberFormat="1" applyFont="1" applyFill="1" applyBorder="1">
      <alignment/>
      <protection/>
    </xf>
    <xf numFmtId="0" fontId="5" fillId="0" borderId="0" xfId="2797" applyFont="1" applyFill="1" applyAlignment="1">
      <alignment horizontal="left" indent="2"/>
      <protection/>
    </xf>
    <xf numFmtId="42" fontId="5" fillId="0" borderId="0" xfId="2797" applyNumberFormat="1" applyFont="1" applyFill="1" applyBorder="1">
      <alignment/>
      <protection/>
    </xf>
    <xf numFmtId="0" fontId="0" fillId="0" borderId="0" xfId="2797" applyFont="1">
      <alignment/>
      <protection/>
    </xf>
    <xf numFmtId="0" fontId="0" fillId="0" borderId="0" xfId="2797" applyFont="1" applyFill="1">
      <alignment/>
      <protection/>
    </xf>
    <xf numFmtId="42" fontId="5" fillId="0" borderId="29" xfId="2472" applyNumberFormat="1" applyFont="1" applyFill="1" applyBorder="1" applyAlignment="1">
      <alignment/>
    </xf>
    <xf numFmtId="0" fontId="6" fillId="0" borderId="0" xfId="2802" applyFont="1" applyFill="1" applyBorder="1" applyAlignment="1">
      <alignment horizontal="left"/>
      <protection/>
    </xf>
    <xf numFmtId="0" fontId="0" fillId="0" borderId="0" xfId="2797" applyFill="1" applyBorder="1">
      <alignment/>
      <protection/>
    </xf>
    <xf numFmtId="41" fontId="5" fillId="0" borderId="0" xfId="2797" applyNumberFormat="1" applyFont="1" applyFill="1" applyBorder="1">
      <alignment/>
      <protection/>
    </xf>
    <xf numFmtId="41" fontId="5" fillId="0" borderId="29" xfId="2472" applyNumberFormat="1" applyFont="1" applyFill="1" applyBorder="1" applyAlignment="1">
      <alignment/>
    </xf>
    <xf numFmtId="0" fontId="5" fillId="0" borderId="0" xfId="2802" applyFont="1" applyFill="1" applyBorder="1" applyAlignment="1">
      <alignment horizontal="left"/>
      <protection/>
    </xf>
    <xf numFmtId="41" fontId="0" fillId="0" borderId="0" xfId="2797" applyNumberFormat="1">
      <alignment/>
      <protection/>
    </xf>
    <xf numFmtId="43" fontId="0" fillId="0" borderId="0" xfId="2797" applyNumberFormat="1">
      <alignment/>
      <protection/>
    </xf>
    <xf numFmtId="166" fontId="0" fillId="0" borderId="0" xfId="2797" applyNumberFormat="1">
      <alignment/>
      <protection/>
    </xf>
    <xf numFmtId="10" fontId="0" fillId="0" borderId="0" xfId="2797" applyNumberFormat="1">
      <alignment/>
      <protection/>
    </xf>
    <xf numFmtId="9" fontId="0" fillId="0" borderId="0" xfId="2861" applyAlignment="1">
      <alignment/>
    </xf>
    <xf numFmtId="0" fontId="1" fillId="0" borderId="0" xfId="2801" applyFill="1">
      <alignment/>
      <protection/>
    </xf>
    <xf numFmtId="0" fontId="2" fillId="0" borderId="0" xfId="2721" applyFont="1" applyFill="1" applyAlignment="1">
      <alignment horizontal="center"/>
      <protection/>
    </xf>
    <xf numFmtId="0" fontId="1" fillId="0" borderId="0" xfId="2801">
      <alignment/>
      <protection/>
    </xf>
    <xf numFmtId="179" fontId="1" fillId="0" borderId="0" xfId="2463" applyNumberFormat="1" applyFont="1" applyAlignment="1">
      <alignment/>
    </xf>
    <xf numFmtId="0" fontId="44" fillId="0" borderId="0" xfId="2801" applyFont="1" applyFill="1">
      <alignment/>
      <protection/>
    </xf>
    <xf numFmtId="179" fontId="1" fillId="0" borderId="0" xfId="2463" applyNumberFormat="1" applyFont="1" applyFill="1" applyAlignment="1">
      <alignment/>
    </xf>
    <xf numFmtId="0" fontId="42" fillId="0" borderId="0" xfId="2801" applyFont="1" applyBorder="1">
      <alignment/>
      <protection/>
    </xf>
    <xf numFmtId="0" fontId="1" fillId="0" borderId="0" xfId="2801" applyBorder="1">
      <alignment/>
      <protection/>
    </xf>
    <xf numFmtId="10" fontId="1" fillId="0" borderId="0" xfId="2864" applyNumberFormat="1" applyFont="1" applyBorder="1" applyAlignment="1">
      <alignment/>
    </xf>
    <xf numFmtId="179" fontId="1" fillId="0" borderId="0" xfId="2801" applyNumberFormat="1" applyBorder="1">
      <alignment/>
      <protection/>
    </xf>
    <xf numFmtId="5" fontId="33" fillId="0" borderId="0" xfId="2798" applyNumberFormat="1" applyFont="1" applyFill="1" applyAlignment="1">
      <alignment/>
      <protection/>
    </xf>
    <xf numFmtId="0" fontId="63" fillId="0" borderId="0" xfId="2784" applyFont="1" applyBorder="1" applyAlignment="1">
      <alignment/>
      <protection/>
    </xf>
    <xf numFmtId="0" fontId="66" fillId="0" borderId="0" xfId="2798" applyNumberFormat="1" applyFont="1" applyFill="1" applyAlignment="1">
      <alignment/>
      <protection/>
    </xf>
    <xf numFmtId="0" fontId="4" fillId="0" borderId="0" xfId="2798" applyNumberFormat="1" applyFont="1" applyFill="1" applyAlignment="1">
      <alignment horizontal="center"/>
      <protection/>
    </xf>
    <xf numFmtId="0" fontId="0" fillId="0" borderId="0" xfId="2798" applyNumberFormat="1" applyFill="1" applyAlignment="1">
      <alignment horizontal="left"/>
      <protection/>
    </xf>
    <xf numFmtId="0" fontId="11" fillId="0" borderId="0" xfId="2798" applyNumberFormat="1" applyFont="1" applyFill="1" applyAlignment="1">
      <alignment/>
      <protection/>
    </xf>
    <xf numFmtId="0" fontId="0" fillId="0" borderId="0" xfId="2798" applyNumberFormat="1" applyFill="1" applyAlignment="1">
      <alignment/>
      <protection/>
    </xf>
    <xf numFmtId="0" fontId="0" fillId="0" borderId="0" xfId="2798" applyNumberFormat="1" applyFill="1" applyBorder="1" applyAlignment="1">
      <alignment/>
      <protection/>
    </xf>
    <xf numFmtId="0" fontId="0" fillId="0" borderId="0" xfId="2784" applyFont="1" applyFill="1" applyBorder="1">
      <alignment/>
      <protection/>
    </xf>
    <xf numFmtId="0" fontId="0" fillId="81" borderId="0" xfId="2798" applyNumberFormat="1" applyFill="1" applyAlignment="1">
      <alignment/>
      <protection/>
    </xf>
    <xf numFmtId="0" fontId="67" fillId="0" borderId="0" xfId="2798" applyNumberFormat="1" applyFont="1" applyFill="1" applyAlignment="1">
      <alignment horizontal="left"/>
      <protection/>
    </xf>
    <xf numFmtId="5" fontId="68" fillId="0" borderId="0" xfId="2798" applyNumberFormat="1" applyFont="1" applyFill="1" applyAlignment="1">
      <alignment/>
      <protection/>
    </xf>
    <xf numFmtId="179" fontId="0" fillId="0" borderId="0" xfId="2798" applyNumberFormat="1" applyFill="1" applyAlignment="1">
      <alignment/>
      <protection/>
    </xf>
    <xf numFmtId="5" fontId="0" fillId="0" borderId="0" xfId="2798" applyNumberFormat="1" applyFill="1" applyAlignment="1">
      <alignment/>
      <protection/>
    </xf>
    <xf numFmtId="5" fontId="0" fillId="81" borderId="0" xfId="2798" applyNumberFormat="1" applyFill="1" applyAlignment="1">
      <alignment/>
      <protection/>
    </xf>
    <xf numFmtId="182" fontId="0" fillId="59" borderId="39" xfId="2784" applyNumberFormat="1" applyFont="1" applyFill="1" applyBorder="1" applyAlignment="1">
      <alignment wrapText="1"/>
      <protection/>
    </xf>
    <xf numFmtId="5" fontId="69" fillId="0" borderId="0" xfId="2798" applyNumberFormat="1" applyFont="1" applyFill="1" applyAlignment="1">
      <alignment/>
      <protection/>
    </xf>
    <xf numFmtId="0" fontId="70" fillId="0" borderId="0" xfId="2798" applyNumberFormat="1" applyFont="1" applyFill="1" applyAlignment="1">
      <alignment horizontal="center" wrapText="1"/>
      <protection/>
    </xf>
    <xf numFmtId="0" fontId="70" fillId="81" borderId="0" xfId="2798" applyNumberFormat="1" applyFont="1" applyFill="1" applyAlignment="1">
      <alignment horizontal="center" wrapText="1"/>
      <protection/>
    </xf>
    <xf numFmtId="5" fontId="0" fillId="0" borderId="0" xfId="2798" applyNumberFormat="1" applyFill="1" applyAlignment="1">
      <alignment horizontal="center"/>
      <protection/>
    </xf>
    <xf numFmtId="5" fontId="71" fillId="0" borderId="0" xfId="2798" applyNumberFormat="1" applyFont="1" applyFill="1" applyAlignment="1">
      <alignment/>
      <protection/>
    </xf>
    <xf numFmtId="5" fontId="71" fillId="81" borderId="0" xfId="2798" applyNumberFormat="1" applyFont="1" applyFill="1" applyAlignment="1">
      <alignment/>
      <protection/>
    </xf>
    <xf numFmtId="17" fontId="64" fillId="0" borderId="0" xfId="2798" applyNumberFormat="1" applyFont="1" applyFill="1" applyAlignment="1">
      <alignment horizontal="center"/>
      <protection/>
    </xf>
    <xf numFmtId="0" fontId="64" fillId="0" borderId="40" xfId="2798" applyNumberFormat="1" applyFont="1" applyFill="1" applyBorder="1" applyAlignment="1">
      <alignment horizontal="center" vertical="center" wrapText="1"/>
      <protection/>
    </xf>
    <xf numFmtId="0" fontId="64" fillId="81" borderId="0" xfId="2798" applyNumberFormat="1" applyFont="1" applyFill="1" applyBorder="1" applyAlignment="1">
      <alignment horizontal="center" vertical="center" wrapText="1"/>
      <protection/>
    </xf>
    <xf numFmtId="0" fontId="33" fillId="0" borderId="0" xfId="2798" applyNumberFormat="1" applyFont="1" applyFill="1" applyAlignment="1">
      <alignment/>
      <protection/>
    </xf>
    <xf numFmtId="0" fontId="0" fillId="60" borderId="0" xfId="2798" applyNumberFormat="1" applyFill="1" applyAlignment="1">
      <alignment/>
      <protection/>
    </xf>
    <xf numFmtId="0" fontId="0" fillId="60" borderId="0" xfId="2798" applyNumberFormat="1" applyFill="1" applyBorder="1" applyAlignment="1">
      <alignment/>
      <protection/>
    </xf>
    <xf numFmtId="5" fontId="3" fillId="60" borderId="41" xfId="2798" applyNumberFormat="1" applyFont="1" applyFill="1" applyBorder="1" applyAlignment="1">
      <alignment horizontal="center"/>
      <protection/>
    </xf>
    <xf numFmtId="5" fontId="3" fillId="81" borderId="0" xfId="2798" applyNumberFormat="1" applyFont="1" applyFill="1" applyBorder="1" applyAlignment="1">
      <alignment horizontal="center"/>
      <protection/>
    </xf>
    <xf numFmtId="0" fontId="4" fillId="0" borderId="0" xfId="2798" applyNumberFormat="1" applyFont="1" applyFill="1" applyBorder="1" applyAlignment="1">
      <alignment horizontal="center"/>
      <protection/>
    </xf>
    <xf numFmtId="165" fontId="0" fillId="0" borderId="0" xfId="2799" applyFill="1" applyBorder="1">
      <alignment horizontal="left" wrapText="1"/>
      <protection/>
    </xf>
    <xf numFmtId="5" fontId="0" fillId="60" borderId="0" xfId="2454" applyNumberFormat="1" applyFill="1" applyAlignment="1">
      <alignment/>
    </xf>
    <xf numFmtId="5" fontId="0" fillId="60" borderId="41" xfId="3014" applyNumberFormat="1" applyFont="1" applyFill="1" applyBorder="1" applyAlignment="1">
      <alignment horizontal="right" wrapText="1"/>
      <protection/>
    </xf>
    <xf numFmtId="5" fontId="0" fillId="81" borderId="0" xfId="3014" applyNumberFormat="1" applyFont="1" applyFill="1" applyBorder="1" applyAlignment="1">
      <alignment horizontal="right" wrapText="1"/>
      <protection/>
    </xf>
    <xf numFmtId="0" fontId="11" fillId="0" borderId="0" xfId="2800" applyFont="1" applyFill="1" applyBorder="1" applyAlignment="1">
      <alignment horizontal="left"/>
      <protection/>
    </xf>
    <xf numFmtId="0" fontId="0" fillId="0" borderId="0" xfId="2799" applyNumberFormat="1" applyFill="1" applyBorder="1" applyAlignment="1">
      <alignment/>
      <protection/>
    </xf>
    <xf numFmtId="0" fontId="0" fillId="0" borderId="0" xfId="2784" applyFont="1" applyFill="1">
      <alignment/>
      <protection/>
    </xf>
    <xf numFmtId="5" fontId="0" fillId="59" borderId="42" xfId="2454" applyNumberFormat="1" applyFill="1" applyBorder="1" applyAlignment="1">
      <alignment/>
    </xf>
    <xf numFmtId="5" fontId="0" fillId="59" borderId="43" xfId="2454" applyNumberFormat="1" applyFill="1" applyBorder="1" applyAlignment="1">
      <alignment/>
    </xf>
    <xf numFmtId="5" fontId="0" fillId="59" borderId="44" xfId="3014" applyNumberFormat="1" applyFont="1" applyFill="1" applyBorder="1" applyAlignment="1">
      <alignment horizontal="right" wrapText="1"/>
      <protection/>
    </xf>
    <xf numFmtId="5" fontId="0" fillId="59" borderId="43" xfId="3014" applyNumberFormat="1" applyFont="1" applyFill="1" applyBorder="1" applyAlignment="1">
      <alignment horizontal="right" wrapText="1"/>
      <protection/>
    </xf>
    <xf numFmtId="5" fontId="0" fillId="59" borderId="45" xfId="3014" applyNumberFormat="1" applyFont="1" applyFill="1" applyBorder="1" applyAlignment="1">
      <alignment horizontal="right" wrapText="1"/>
      <protection/>
    </xf>
    <xf numFmtId="165" fontId="11" fillId="0" borderId="0" xfId="3014" applyNumberFormat="1" applyFont="1" applyFill="1" applyAlignment="1">
      <alignment/>
      <protection/>
    </xf>
    <xf numFmtId="5" fontId="3" fillId="60" borderId="30" xfId="2454" applyNumberFormat="1" applyFont="1" applyFill="1" applyBorder="1" applyAlignment="1">
      <alignment/>
    </xf>
    <xf numFmtId="5" fontId="3" fillId="60" borderId="46" xfId="3014" applyNumberFormat="1" applyFont="1" applyFill="1" applyBorder="1" applyAlignment="1">
      <alignment horizontal="right" wrapText="1"/>
      <protection/>
    </xf>
    <xf numFmtId="5" fontId="3" fillId="81" borderId="0" xfId="3014" applyNumberFormat="1" applyFont="1" applyFill="1" applyBorder="1" applyAlignment="1">
      <alignment horizontal="right" wrapText="1"/>
      <protection/>
    </xf>
    <xf numFmtId="5" fontId="0" fillId="60" borderId="0" xfId="2526" applyNumberFormat="1" applyFill="1" applyAlignment="1">
      <alignment/>
    </xf>
    <xf numFmtId="0" fontId="3" fillId="0" borderId="0" xfId="2798" applyNumberFormat="1" applyFont="1" applyFill="1" applyAlignment="1">
      <alignment/>
      <protection/>
    </xf>
    <xf numFmtId="0" fontId="21" fillId="0" borderId="0" xfId="2798" applyNumberFormat="1" applyFont="1" applyFill="1" applyAlignment="1">
      <alignment horizontal="center"/>
      <protection/>
    </xf>
    <xf numFmtId="44" fontId="3" fillId="0" borderId="0" xfId="2526" applyNumberFormat="1" applyFont="1" applyFill="1" applyAlignment="1">
      <alignment horizontal="left"/>
    </xf>
    <xf numFmtId="0" fontId="72" fillId="0" borderId="0" xfId="2798" applyNumberFormat="1" applyFont="1" applyFill="1" applyAlignment="1">
      <alignment horizontal="right"/>
      <protection/>
    </xf>
    <xf numFmtId="5" fontId="0" fillId="0" borderId="0" xfId="2526" applyNumberFormat="1" applyFont="1" applyFill="1" applyAlignment="1">
      <alignment/>
    </xf>
    <xf numFmtId="5" fontId="0" fillId="0" borderId="47" xfId="3014" applyNumberFormat="1" applyFont="1" applyFill="1" applyBorder="1" applyAlignment="1">
      <alignment horizontal="right" wrapText="1"/>
      <protection/>
    </xf>
    <xf numFmtId="0" fontId="12" fillId="68" borderId="0" xfId="2796" applyNumberFormat="1" applyFont="1" applyFill="1" applyAlignment="1">
      <alignment/>
      <protection/>
    </xf>
    <xf numFmtId="1" fontId="81" fillId="68" borderId="0" xfId="2796" applyNumberFormat="1" applyFont="1" applyFill="1" applyAlignment="1">
      <alignment/>
      <protection/>
    </xf>
    <xf numFmtId="42" fontId="85" fillId="59" borderId="48" xfId="2785" applyNumberFormat="1" applyFill="1" applyBorder="1">
      <alignment/>
      <protection/>
    </xf>
    <xf numFmtId="42" fontId="85" fillId="59" borderId="49" xfId="2785" applyNumberFormat="1" applyFill="1" applyBorder="1">
      <alignment/>
      <protection/>
    </xf>
    <xf numFmtId="42" fontId="85" fillId="59" borderId="50" xfId="2785" applyNumberFormat="1" applyFill="1" applyBorder="1">
      <alignment/>
      <protection/>
    </xf>
    <xf numFmtId="5" fontId="85" fillId="0" borderId="51" xfId="2785" applyNumberFormat="1" applyBorder="1">
      <alignment/>
      <protection/>
    </xf>
    <xf numFmtId="5" fontId="85" fillId="0" borderId="0" xfId="2785" applyNumberFormat="1">
      <alignment/>
      <protection/>
    </xf>
    <xf numFmtId="0" fontId="0" fillId="0" borderId="0" xfId="2750" applyBorder="1">
      <alignment/>
      <protection/>
    </xf>
    <xf numFmtId="0" fontId="85" fillId="0" borderId="0" xfId="2785">
      <alignment/>
      <protection/>
    </xf>
    <xf numFmtId="0" fontId="0" fillId="0" borderId="0" xfId="2750">
      <alignment/>
      <protection/>
    </xf>
    <xf numFmtId="0" fontId="65" fillId="0" borderId="0" xfId="2750" applyFont="1">
      <alignment/>
      <protection/>
    </xf>
    <xf numFmtId="0" fontId="0" fillId="0" borderId="0" xfId="2750" applyAlignment="1">
      <alignment horizontal="center"/>
      <protection/>
    </xf>
    <xf numFmtId="0" fontId="3" fillId="0" borderId="0" xfId="2750" applyFont="1" applyAlignment="1">
      <alignment horizontal="right"/>
      <protection/>
    </xf>
    <xf numFmtId="0" fontId="3" fillId="0" borderId="0" xfId="2750" applyFont="1">
      <alignment/>
      <protection/>
    </xf>
    <xf numFmtId="0" fontId="3" fillId="0" borderId="0" xfId="2750" applyFont="1" applyAlignment="1">
      <alignment/>
      <protection/>
    </xf>
    <xf numFmtId="0" fontId="85" fillId="62" borderId="52" xfId="2785" applyFill="1" applyBorder="1">
      <alignment/>
      <protection/>
    </xf>
    <xf numFmtId="0" fontId="85" fillId="62" borderId="53" xfId="2785" applyFill="1" applyBorder="1">
      <alignment/>
      <protection/>
    </xf>
    <xf numFmtId="0" fontId="0" fillId="62" borderId="54" xfId="2753" applyFill="1" applyBorder="1">
      <alignment/>
      <protection/>
    </xf>
    <xf numFmtId="0" fontId="0" fillId="62" borderId="54" xfId="2750" applyFill="1" applyBorder="1">
      <alignment/>
      <protection/>
    </xf>
    <xf numFmtId="0" fontId="0" fillId="62" borderId="55" xfId="2750" applyFill="1" applyBorder="1">
      <alignment/>
      <protection/>
    </xf>
    <xf numFmtId="0" fontId="0" fillId="0" borderId="0" xfId="2753">
      <alignment/>
      <protection/>
    </xf>
    <xf numFmtId="0" fontId="65" fillId="0" borderId="0" xfId="2753" applyFont="1">
      <alignment/>
      <protection/>
    </xf>
    <xf numFmtId="0" fontId="0" fillId="0" borderId="16" xfId="2753" applyBorder="1" applyAlignment="1">
      <alignment wrapText="1"/>
      <protection/>
    </xf>
    <xf numFmtId="42" fontId="85" fillId="0" borderId="0" xfId="2785" applyNumberFormat="1">
      <alignment/>
      <protection/>
    </xf>
    <xf numFmtId="0" fontId="65" fillId="0" borderId="0" xfId="2755" applyFont="1" applyAlignment="1">
      <alignment horizontal="center"/>
      <protection/>
    </xf>
    <xf numFmtId="0" fontId="0" fillId="0" borderId="0" xfId="0" applyNumberFormat="1" applyAlignment="1">
      <alignment/>
    </xf>
    <xf numFmtId="0" fontId="0" fillId="0" borderId="29" xfId="0" applyNumberFormat="1" applyBorder="1" applyAlignment="1">
      <alignment horizontal="centerContinuous"/>
    </xf>
    <xf numFmtId="0" fontId="0" fillId="0" borderId="29" xfId="0" applyNumberFormat="1" applyBorder="1" applyAlignment="1">
      <alignment horizontal="center"/>
    </xf>
    <xf numFmtId="166" fontId="85" fillId="0" borderId="0" xfId="2523" applyNumberFormat="1" applyFont="1" applyAlignment="1">
      <alignment/>
    </xf>
    <xf numFmtId="179" fontId="85" fillId="0" borderId="0" xfId="2452" applyNumberFormat="1" applyFont="1" applyAlignment="1">
      <alignment/>
    </xf>
    <xf numFmtId="166" fontId="0" fillId="0" borderId="0" xfId="0" applyNumberFormat="1" applyAlignment="1">
      <alignment/>
    </xf>
    <xf numFmtId="9" fontId="85" fillId="0" borderId="0" xfId="2836" applyFont="1" applyAlignment="1">
      <alignment/>
    </xf>
    <xf numFmtId="179" fontId="85" fillId="0" borderId="30" xfId="2452" applyNumberFormat="1" applyFont="1" applyBorder="1" applyAlignment="1">
      <alignment/>
    </xf>
    <xf numFmtId="179" fontId="0" fillId="0" borderId="0" xfId="0" applyNumberFormat="1" applyAlignment="1">
      <alignment/>
    </xf>
    <xf numFmtId="43" fontId="0" fillId="0" borderId="0" xfId="0" applyNumberFormat="1" applyAlignment="1">
      <alignment/>
    </xf>
    <xf numFmtId="179" fontId="85" fillId="0" borderId="0" xfId="2452" applyNumberFormat="1" applyFont="1" applyBorder="1" applyAlignment="1">
      <alignment/>
    </xf>
    <xf numFmtId="43" fontId="85" fillId="0" borderId="0" xfId="2452" applyFont="1" applyAlignment="1">
      <alignment/>
    </xf>
    <xf numFmtId="197" fontId="85" fillId="0" borderId="0" xfId="2452" applyNumberFormat="1" applyFont="1" applyAlignment="1">
      <alignment/>
    </xf>
    <xf numFmtId="166" fontId="85" fillId="0" borderId="28" xfId="2523" applyNumberFormat="1" applyFont="1" applyBorder="1" applyAlignment="1">
      <alignment/>
    </xf>
    <xf numFmtId="42" fontId="0" fillId="0" borderId="0" xfId="0" applyNumberFormat="1" applyAlignment="1">
      <alignment/>
    </xf>
    <xf numFmtId="0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82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 applyProtection="1">
      <alignment/>
      <protection locked="0"/>
    </xf>
    <xf numFmtId="0" fontId="2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left"/>
    </xf>
    <xf numFmtId="0" fontId="5" fillId="0" borderId="29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fill"/>
    </xf>
    <xf numFmtId="10" fontId="5" fillId="0" borderId="0" xfId="0" applyNumberFormat="1" applyFont="1" applyFill="1" applyAlignment="1">
      <alignment/>
    </xf>
    <xf numFmtId="10" fontId="5" fillId="0" borderId="0" xfId="0" applyNumberFormat="1" applyFont="1" applyFill="1" applyBorder="1" applyAlignment="1">
      <alignment/>
    </xf>
    <xf numFmtId="10" fontId="5" fillId="0" borderId="29" xfId="0" applyNumberFormat="1" applyFont="1" applyFill="1" applyBorder="1" applyAlignment="1">
      <alignment/>
    </xf>
    <xf numFmtId="10" fontId="5" fillId="0" borderId="30" xfId="0" applyNumberFormat="1" applyFont="1" applyFill="1" applyBorder="1" applyAlignment="1">
      <alignment/>
    </xf>
    <xf numFmtId="0" fontId="2" fillId="0" borderId="29" xfId="0" applyNumberFormat="1" applyFont="1" applyFill="1" applyBorder="1" applyAlignment="1" applyProtection="1">
      <alignment/>
      <protection locked="0"/>
    </xf>
    <xf numFmtId="0" fontId="2" fillId="0" borderId="29" xfId="0" applyNumberFormat="1" applyFont="1" applyFill="1" applyBorder="1" applyAlignment="1">
      <alignment/>
    </xf>
    <xf numFmtId="0" fontId="2" fillId="0" borderId="29" xfId="0" applyNumberFormat="1" applyFont="1" applyFill="1" applyBorder="1" applyAlignment="1">
      <alignment horizontal="right"/>
    </xf>
    <xf numFmtId="0" fontId="5" fillId="0" borderId="0" xfId="0" applyNumberFormat="1" applyFont="1" applyFill="1" applyAlignment="1" quotePrefix="1">
      <alignment horizontal="center"/>
    </xf>
    <xf numFmtId="0" fontId="5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165" fontId="5" fillId="0" borderId="29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9" fontId="5" fillId="0" borderId="0" xfId="0" applyNumberFormat="1" applyFont="1" applyFill="1" applyAlignment="1">
      <alignment/>
    </xf>
    <xf numFmtId="165" fontId="5" fillId="0" borderId="16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6" fillId="0" borderId="0" xfId="2721" applyNumberFormat="1" applyFont="1" applyFill="1" applyAlignment="1">
      <alignment/>
      <protection/>
    </xf>
    <xf numFmtId="0" fontId="5" fillId="0" borderId="0" xfId="2721" applyNumberFormat="1" applyFont="1" applyFill="1" applyAlignment="1">
      <alignment/>
      <protection/>
    </xf>
    <xf numFmtId="0" fontId="2" fillId="0" borderId="0" xfId="2721" applyNumberFormat="1" applyFont="1" applyFill="1" applyAlignment="1">
      <alignment horizontal="right"/>
      <protection/>
    </xf>
    <xf numFmtId="198" fontId="2" fillId="0" borderId="0" xfId="2721" applyNumberFormat="1" applyFont="1" applyFill="1" applyAlignment="1">
      <alignment horizontal="right"/>
      <protection/>
    </xf>
    <xf numFmtId="0" fontId="26" fillId="0" borderId="0" xfId="2721" applyNumberFormat="1" applyFont="1" applyFill="1" applyBorder="1" applyAlignment="1">
      <alignment/>
      <protection/>
    </xf>
    <xf numFmtId="0" fontId="2" fillId="0" borderId="0" xfId="2721" applyNumberFormat="1" applyFont="1" applyFill="1" applyBorder="1" applyAlignment="1">
      <alignment horizontal="right"/>
      <protection/>
    </xf>
    <xf numFmtId="0" fontId="2" fillId="0" borderId="0" xfId="2721" applyNumberFormat="1" applyFont="1" applyFill="1" applyAlignment="1" applyProtection="1">
      <alignment horizontal="centerContinuous"/>
      <protection locked="0"/>
    </xf>
    <xf numFmtId="165" fontId="2" fillId="0" borderId="0" xfId="2721" applyNumberFormat="1" applyFont="1" applyFill="1" applyAlignment="1" applyProtection="1">
      <alignment horizontal="centerContinuous"/>
      <protection locked="0"/>
    </xf>
    <xf numFmtId="165" fontId="2" fillId="0" borderId="0" xfId="2721" applyNumberFormat="1" applyFont="1" applyFill="1" applyAlignment="1">
      <alignment horizontal="centerContinuous"/>
      <protection/>
    </xf>
    <xf numFmtId="15" fontId="2" fillId="0" borderId="0" xfId="2721" applyNumberFormat="1" applyFont="1" applyFill="1" applyAlignment="1">
      <alignment horizontal="centerContinuous"/>
      <protection/>
    </xf>
    <xf numFmtId="18" fontId="2" fillId="0" borderId="0" xfId="2721" applyNumberFormat="1" applyFont="1" applyFill="1" applyAlignment="1">
      <alignment horizontal="centerContinuous"/>
      <protection/>
    </xf>
    <xf numFmtId="165" fontId="4" fillId="0" borderId="0" xfId="2721" applyNumberFormat="1" applyFont="1" applyFill="1" applyAlignment="1">
      <alignment horizontal="left"/>
      <protection/>
    </xf>
    <xf numFmtId="0" fontId="2" fillId="0" borderId="0" xfId="2797" applyFont="1" applyFill="1" applyAlignment="1">
      <alignment horizontal="center"/>
      <protection/>
    </xf>
    <xf numFmtId="165" fontId="6" fillId="0" borderId="0" xfId="2721" applyNumberFormat="1" applyFont="1" applyAlignment="1">
      <alignment horizontal="left"/>
      <protection/>
    </xf>
    <xf numFmtId="165" fontId="5" fillId="0" borderId="0" xfId="2721" applyNumberFormat="1" applyFont="1" applyAlignment="1">
      <alignment horizontal="left" indent="2"/>
      <protection/>
    </xf>
    <xf numFmtId="42" fontId="5" fillId="0" borderId="0" xfId="2473" applyNumberFormat="1" applyFont="1" applyFill="1" applyAlignment="1">
      <alignment/>
    </xf>
    <xf numFmtId="42" fontId="5" fillId="0" borderId="0" xfId="2473" applyNumberFormat="1" applyFont="1" applyFill="1" applyBorder="1" applyAlignment="1">
      <alignment/>
    </xf>
    <xf numFmtId="41" fontId="5" fillId="0" borderId="0" xfId="2473" applyNumberFormat="1" applyFont="1" applyFill="1" applyAlignment="1">
      <alignment/>
    </xf>
    <xf numFmtId="41" fontId="5" fillId="0" borderId="0" xfId="2473" applyNumberFormat="1" applyFont="1" applyFill="1" applyBorder="1" applyAlignment="1">
      <alignment/>
    </xf>
    <xf numFmtId="165" fontId="5" fillId="0" borderId="0" xfId="2721" applyNumberFormat="1" applyFont="1" applyAlignment="1">
      <alignment horizontal="left"/>
      <protection/>
    </xf>
    <xf numFmtId="165" fontId="5" fillId="0" borderId="0" xfId="2721" applyNumberFormat="1" applyFont="1" applyAlignment="1">
      <alignment horizontal="left" indent="1"/>
      <protection/>
    </xf>
    <xf numFmtId="42" fontId="5" fillId="0" borderId="30" xfId="2473" applyNumberFormat="1" applyFont="1" applyFill="1" applyBorder="1" applyAlignment="1">
      <alignment/>
    </xf>
    <xf numFmtId="0" fontId="0" fillId="0" borderId="0" xfId="2797" applyFont="1" applyBorder="1">
      <alignment/>
      <protection/>
    </xf>
    <xf numFmtId="0" fontId="0" fillId="0" borderId="0" xfId="2797" applyFont="1" applyFill="1" applyBorder="1">
      <alignment/>
      <protection/>
    </xf>
    <xf numFmtId="41" fontId="5" fillId="0" borderId="29" xfId="2473" applyNumberFormat="1" applyFont="1" applyFill="1" applyBorder="1" applyAlignment="1">
      <alignment/>
    </xf>
    <xf numFmtId="165" fontId="5" fillId="0" borderId="0" xfId="2721" applyNumberFormat="1" applyFont="1" applyFill="1" applyAlignment="1">
      <alignment horizontal="left"/>
      <protection/>
    </xf>
    <xf numFmtId="41" fontId="5" fillId="0" borderId="0" xfId="2721" applyNumberFormat="1" applyFont="1" applyFill="1" applyBorder="1" applyAlignment="1" applyProtection="1">
      <alignment/>
      <protection locked="0"/>
    </xf>
    <xf numFmtId="9" fontId="5" fillId="0" borderId="0" xfId="2721" applyNumberFormat="1" applyFont="1" applyFill="1" applyBorder="1" applyAlignment="1">
      <alignment/>
      <protection/>
    </xf>
    <xf numFmtId="41" fontId="5" fillId="0" borderId="29" xfId="2721" applyNumberFormat="1" applyFont="1" applyFill="1" applyBorder="1" applyAlignment="1" applyProtection="1">
      <alignment/>
      <protection locked="0"/>
    </xf>
    <xf numFmtId="166" fontId="5" fillId="0" borderId="0" xfId="2721" applyNumberFormat="1" applyFont="1" applyFill="1" applyBorder="1" applyAlignment="1">
      <alignment/>
      <protection/>
    </xf>
    <xf numFmtId="166" fontId="5" fillId="0" borderId="28" xfId="2721" applyNumberFormat="1" applyFont="1" applyFill="1" applyBorder="1" applyAlignment="1">
      <alignment/>
      <protection/>
    </xf>
    <xf numFmtId="0" fontId="5" fillId="0" borderId="0" xfId="2721" applyNumberFormat="1" applyFont="1" applyFill="1" applyBorder="1" applyAlignment="1">
      <alignment/>
      <protection/>
    </xf>
    <xf numFmtId="0" fontId="5" fillId="0" borderId="0" xfId="2721" applyNumberFormat="1" applyFont="1" applyFill="1" applyAlignment="1">
      <alignment horizontal="centerContinuous"/>
      <protection/>
    </xf>
    <xf numFmtId="165" fontId="4" fillId="0" borderId="0" xfId="2995" applyNumberFormat="1" applyFont="1" applyFill="1" applyAlignment="1">
      <alignment horizontal="left"/>
      <protection/>
    </xf>
    <xf numFmtId="165" fontId="43" fillId="0" borderId="0" xfId="2721" applyNumberFormat="1" applyFont="1" applyFill="1" applyAlignment="1">
      <alignment horizontal="left"/>
      <protection/>
    </xf>
    <xf numFmtId="165" fontId="5" fillId="0" borderId="0" xfId="2721" applyNumberFormat="1" applyFont="1" applyFill="1" applyAlignment="1">
      <alignment horizontal="left" indent="2"/>
      <protection/>
    </xf>
    <xf numFmtId="0" fontId="5" fillId="0" borderId="30" xfId="2721" applyNumberFormat="1" applyFont="1" applyFill="1" applyBorder="1" applyAlignment="1">
      <alignment/>
      <protection/>
    </xf>
    <xf numFmtId="165" fontId="5" fillId="0" borderId="0" xfId="2721" applyNumberFormat="1" applyFont="1" applyFill="1" applyAlignment="1">
      <alignment horizontal="left" indent="1"/>
      <protection/>
    </xf>
    <xf numFmtId="3" fontId="5" fillId="0" borderId="0" xfId="2472" applyNumberFormat="1" applyFont="1" applyFill="1" applyAlignment="1">
      <alignment/>
    </xf>
    <xf numFmtId="37" fontId="5" fillId="0" borderId="0" xfId="2472" applyNumberFormat="1" applyFont="1" applyFill="1" applyAlignment="1">
      <alignment/>
    </xf>
    <xf numFmtId="41" fontId="5" fillId="0" borderId="29" xfId="2797" applyNumberFormat="1" applyFont="1" applyFill="1" applyBorder="1">
      <alignment/>
      <protection/>
    </xf>
    <xf numFmtId="41" fontId="5" fillId="0" borderId="30" xfId="2472" applyNumberFormat="1" applyFont="1" applyFill="1" applyBorder="1" applyAlignment="1">
      <alignment/>
    </xf>
    <xf numFmtId="42" fontId="83" fillId="0" borderId="30" xfId="2721" applyNumberFormat="1" applyFont="1" applyFill="1" applyBorder="1" applyAlignment="1">
      <alignment horizontal="right"/>
      <protection/>
    </xf>
    <xf numFmtId="42" fontId="83" fillId="0" borderId="30" xfId="2472" applyNumberFormat="1" applyFont="1" applyFill="1" applyBorder="1" applyAlignment="1">
      <alignment/>
    </xf>
    <xf numFmtId="0" fontId="43" fillId="0" borderId="0" xfId="2721" applyNumberFormat="1" applyFont="1" applyFill="1" applyBorder="1" applyAlignment="1">
      <alignment horizontal="left"/>
      <protection/>
    </xf>
    <xf numFmtId="42" fontId="5" fillId="0" borderId="51" xfId="2797" applyNumberFormat="1" applyFont="1" applyFill="1" applyBorder="1">
      <alignment/>
      <protection/>
    </xf>
    <xf numFmtId="165" fontId="43" fillId="0" borderId="0" xfId="2721" applyNumberFormat="1" applyFont="1" applyAlignment="1">
      <alignment horizontal="left"/>
      <protection/>
    </xf>
    <xf numFmtId="37" fontId="5" fillId="0" borderId="0" xfId="2724" applyNumberFormat="1" applyFont="1" applyFill="1" applyBorder="1" applyAlignment="1">
      <alignment horizontal="right"/>
      <protection/>
    </xf>
    <xf numFmtId="165" fontId="5" fillId="0" borderId="0" xfId="2995" applyNumberFormat="1" applyFont="1" applyFill="1" applyAlignment="1">
      <alignment horizontal="left"/>
      <protection/>
    </xf>
    <xf numFmtId="165" fontId="5" fillId="0" borderId="0" xfId="2995" applyNumberFormat="1" applyFont="1" applyFill="1" applyAlignment="1" quotePrefix="1">
      <alignment horizontal="left"/>
      <protection/>
    </xf>
    <xf numFmtId="41" fontId="5" fillId="0" borderId="0" xfId="2995" applyNumberFormat="1" applyFont="1" applyFill="1" applyBorder="1" applyAlignment="1" applyProtection="1">
      <alignment/>
      <protection locked="0"/>
    </xf>
    <xf numFmtId="166" fontId="5" fillId="0" borderId="0" xfId="2995" applyNumberFormat="1" applyFont="1" applyFill="1" applyBorder="1" applyAlignment="1">
      <alignment/>
      <protection/>
    </xf>
    <xf numFmtId="0" fontId="5" fillId="0" borderId="0" xfId="0" applyNumberFormat="1" applyFont="1" applyAlignment="1">
      <alignment/>
    </xf>
    <xf numFmtId="198" fontId="2" fillId="0" borderId="0" xfId="0" applyNumberFormat="1" applyFont="1" applyFill="1" applyBorder="1" applyAlignment="1">
      <alignment horizontal="right"/>
    </xf>
    <xf numFmtId="0" fontId="84" fillId="0" borderId="0" xfId="0" applyNumberFormat="1" applyFont="1" applyAlignment="1">
      <alignment horizontal="center"/>
    </xf>
    <xf numFmtId="0" fontId="84" fillId="0" borderId="0" xfId="0" applyNumberFormat="1" applyFont="1" applyAlignment="1">
      <alignment/>
    </xf>
    <xf numFmtId="0" fontId="84" fillId="0" borderId="0" xfId="0" applyNumberFormat="1" applyFont="1" applyAlignment="1">
      <alignment horizontal="left"/>
    </xf>
    <xf numFmtId="10" fontId="84" fillId="0" borderId="0" xfId="0" applyNumberFormat="1" applyFont="1" applyAlignment="1">
      <alignment/>
    </xf>
    <xf numFmtId="0" fontId="84" fillId="0" borderId="30" xfId="0" applyNumberFormat="1" applyFont="1" applyBorder="1" applyAlignment="1">
      <alignment/>
    </xf>
    <xf numFmtId="166" fontId="84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41" fontId="85" fillId="0" borderId="51" xfId="2785" applyNumberFormat="1" applyBorder="1">
      <alignment/>
      <protection/>
    </xf>
    <xf numFmtId="165" fontId="2" fillId="0" borderId="0" xfId="2801" applyNumberFormat="1" applyFont="1" applyFill="1" applyAlignment="1" applyProtection="1">
      <alignment horizontal="center" vertical="center"/>
      <protection locked="0"/>
    </xf>
    <xf numFmtId="0" fontId="0" fillId="0" borderId="56" xfId="2753" applyBorder="1" applyAlignment="1">
      <alignment vertical="center" wrapText="1"/>
      <protection/>
    </xf>
    <xf numFmtId="0" fontId="0" fillId="0" borderId="57" xfId="2753" applyBorder="1" applyAlignment="1">
      <alignment vertical="center" wrapText="1"/>
      <protection/>
    </xf>
    <xf numFmtId="0" fontId="0" fillId="0" borderId="58" xfId="2753" applyBorder="1" applyAlignment="1">
      <alignment vertical="center" wrapText="1"/>
      <protection/>
    </xf>
    <xf numFmtId="0" fontId="0" fillId="0" borderId="56" xfId="2753" applyBorder="1" applyAlignment="1">
      <alignment horizontal="center" vertical="center" wrapText="1"/>
      <protection/>
    </xf>
    <xf numFmtId="0" fontId="0" fillId="0" borderId="57" xfId="2753" applyBorder="1" applyAlignment="1">
      <alignment horizontal="center" vertical="center" wrapText="1"/>
      <protection/>
    </xf>
    <xf numFmtId="0" fontId="0" fillId="0" borderId="58" xfId="2753" applyBorder="1" applyAlignment="1">
      <alignment horizontal="center" vertical="center" wrapText="1"/>
      <protection/>
    </xf>
    <xf numFmtId="0" fontId="20" fillId="0" borderId="0" xfId="2798" applyNumberFormat="1" applyFont="1" applyFill="1" applyAlignment="1">
      <alignment wrapText="1"/>
      <protection/>
    </xf>
    <xf numFmtId="0" fontId="67" fillId="0" borderId="0" xfId="2784" applyFont="1" applyAlignment="1">
      <alignment wrapText="1"/>
      <protection/>
    </xf>
  </cellXfs>
  <cellStyles count="3027">
    <cellStyle name="Normal" xfId="0"/>
    <cellStyle name="_x0013_" xfId="15"/>
    <cellStyle name=" 1" xfId="16"/>
    <cellStyle name=" 1 2" xfId="17"/>
    <cellStyle name="_x0013_ 2" xfId="18"/>
    <cellStyle name="_x0013_ 3" xfId="19"/>
    <cellStyle name="_09GRC Gas Transport For Review" xfId="20"/>
    <cellStyle name="_09GRC Gas Transport For Review 2" xfId="21"/>
    <cellStyle name="_09GRC Gas Transport For Review_Book4" xfId="22"/>
    <cellStyle name="_09GRC Gas Transport For Review_Book4 2" xfId="23"/>
    <cellStyle name="_x0013__16.07E Wild Horse Wind Expansionwrkingfile" xfId="24"/>
    <cellStyle name="_x0013__16.07E Wild Horse Wind Expansionwrkingfile 2" xfId="25"/>
    <cellStyle name="_x0013__16.07E Wild Horse Wind Expansionwrkingfile SF" xfId="26"/>
    <cellStyle name="_x0013__16.07E Wild Horse Wind Expansionwrkingfile SF 2" xfId="27"/>
    <cellStyle name="_x0013__16.37E Wild Horse Expansion DeferralRevwrkingfile SF" xfId="28"/>
    <cellStyle name="_x0013__16.37E Wild Horse Expansion DeferralRevwrkingfile SF 2" xfId="29"/>
    <cellStyle name="_2008 Strat Plan Power Costs Forecast V2 (2009 Update)" xfId="30"/>
    <cellStyle name="_2008 Strat Plan Power Costs Forecast V2 (2009 Update) 2" xfId="31"/>
    <cellStyle name="_2008 Strat Plan Power Costs Forecast V2 (2009 Update)_NIM Summary" xfId="32"/>
    <cellStyle name="_2008 Strat Plan Power Costs Forecast V2 (2009 Update)_NIM Summary 2" xfId="33"/>
    <cellStyle name="_4.06E Pass Throughs" xfId="34"/>
    <cellStyle name="_4.06E Pass Throughs 2" xfId="35"/>
    <cellStyle name="_4.06E Pass Throughs 2 2" xfId="36"/>
    <cellStyle name="_4.06E Pass Throughs 3" xfId="37"/>
    <cellStyle name="_4.06E Pass Throughs_04 07E Wild Horse Wind Expansion (C) (2)" xfId="38"/>
    <cellStyle name="_4.06E Pass Throughs_04 07E Wild Horse Wind Expansion (C) (2) 2" xfId="39"/>
    <cellStyle name="_4.06E Pass Throughs_04 07E Wild Horse Wind Expansion (C) (2)_Adj Bench DR 3 for Initial Briefs (Electric)" xfId="40"/>
    <cellStyle name="_4.06E Pass Throughs_04 07E Wild Horse Wind Expansion (C) (2)_Adj Bench DR 3 for Initial Briefs (Electric) 2" xfId="41"/>
    <cellStyle name="_4.06E Pass Throughs_04 07E Wild Horse Wind Expansion (C) (2)_Electric Rev Req Model (2009 GRC) " xfId="42"/>
    <cellStyle name="_4.06E Pass Throughs_04 07E Wild Horse Wind Expansion (C) (2)_Electric Rev Req Model (2009 GRC)  2" xfId="43"/>
    <cellStyle name="_4.06E Pass Throughs_04 07E Wild Horse Wind Expansion (C) (2)_Electric Rev Req Model (2009 GRC) Rebuttal" xfId="44"/>
    <cellStyle name="_4.06E Pass Throughs_04 07E Wild Horse Wind Expansion (C) (2)_Electric Rev Req Model (2009 GRC) Rebuttal REmoval of New  WH Solar AdjustMI" xfId="45"/>
    <cellStyle name="_4.06E Pass Throughs_04 07E Wild Horse Wind Expansion (C) (2)_Electric Rev Req Model (2009 GRC) Rebuttal REmoval of New  WH Solar AdjustMI 2" xfId="46"/>
    <cellStyle name="_4.06E Pass Throughs_04 07E Wild Horse Wind Expansion (C) (2)_Electric Rev Req Model (2009 GRC) Revised 01-18-2010" xfId="47"/>
    <cellStyle name="_4.06E Pass Throughs_04 07E Wild Horse Wind Expansion (C) (2)_Electric Rev Req Model (2009 GRC) Revised 01-18-2010 2" xfId="48"/>
    <cellStyle name="_4.06E Pass Throughs_04 07E Wild Horse Wind Expansion (C) (2)_Final Order Electric EXHIBIT A-1" xfId="49"/>
    <cellStyle name="_4.06E Pass Throughs_04 07E Wild Horse Wind Expansion (C) (2)_TENASKA REGULATORY ASSET" xfId="50"/>
    <cellStyle name="_4.06E Pass Throughs_16.37E Wild Horse Expansion DeferralRevwrkingfile SF" xfId="51"/>
    <cellStyle name="_4.06E Pass Throughs_16.37E Wild Horse Expansion DeferralRevwrkingfile SF 2" xfId="52"/>
    <cellStyle name="_4.06E Pass Throughs_2009 GRC Compl Filing - Exhibit D" xfId="53"/>
    <cellStyle name="_4.06E Pass Throughs_2009 GRC Compl Filing - Exhibit D 2" xfId="54"/>
    <cellStyle name="_4.06E Pass Throughs_4 31 Regulatory Assets and Liabilities  7 06- Exhibit D" xfId="55"/>
    <cellStyle name="_4.06E Pass Throughs_4 31 Regulatory Assets and Liabilities  7 06- Exhibit D 2" xfId="56"/>
    <cellStyle name="_4.06E Pass Throughs_4 31 Regulatory Assets and Liabilities  7 06- Exhibit D_NIM Summary" xfId="57"/>
    <cellStyle name="_4.06E Pass Throughs_4 31 Regulatory Assets and Liabilities  7 06- Exhibit D_NIM Summary 2" xfId="58"/>
    <cellStyle name="_4.06E Pass Throughs_4 32 Regulatory Assets and Liabilities  7 06- Exhibit D" xfId="59"/>
    <cellStyle name="_4.06E Pass Throughs_4 32 Regulatory Assets and Liabilities  7 06- Exhibit D 2" xfId="60"/>
    <cellStyle name="_4.06E Pass Throughs_4 32 Regulatory Assets and Liabilities  7 06- Exhibit D_NIM Summary" xfId="61"/>
    <cellStyle name="_4.06E Pass Throughs_4 32 Regulatory Assets and Liabilities  7 06- Exhibit D_NIM Summary 2" xfId="62"/>
    <cellStyle name="_4.06E Pass Throughs_AURORA Total New" xfId="63"/>
    <cellStyle name="_4.06E Pass Throughs_AURORA Total New 2" xfId="64"/>
    <cellStyle name="_4.06E Pass Throughs_Book2" xfId="65"/>
    <cellStyle name="_4.06E Pass Throughs_Book2 2" xfId="66"/>
    <cellStyle name="_4.06E Pass Throughs_Book2_Adj Bench DR 3 for Initial Briefs (Electric)" xfId="67"/>
    <cellStyle name="_4.06E Pass Throughs_Book2_Adj Bench DR 3 for Initial Briefs (Electric) 2" xfId="68"/>
    <cellStyle name="_4.06E Pass Throughs_Book2_Electric Rev Req Model (2009 GRC) Rebuttal" xfId="69"/>
    <cellStyle name="_4.06E Pass Throughs_Book2_Electric Rev Req Model (2009 GRC) Rebuttal REmoval of New  WH Solar AdjustMI" xfId="70"/>
    <cellStyle name="_4.06E Pass Throughs_Book2_Electric Rev Req Model (2009 GRC) Rebuttal REmoval of New  WH Solar AdjustMI 2" xfId="71"/>
    <cellStyle name="_4.06E Pass Throughs_Book2_Electric Rev Req Model (2009 GRC) Revised 01-18-2010" xfId="72"/>
    <cellStyle name="_4.06E Pass Throughs_Book2_Electric Rev Req Model (2009 GRC) Revised 01-18-2010 2" xfId="73"/>
    <cellStyle name="_4.06E Pass Throughs_Book2_Final Order Electric EXHIBIT A-1" xfId="74"/>
    <cellStyle name="_4.06E Pass Throughs_Book4" xfId="75"/>
    <cellStyle name="_4.06E Pass Throughs_Book4 2" xfId="76"/>
    <cellStyle name="_4.06E Pass Throughs_Book9" xfId="77"/>
    <cellStyle name="_4.06E Pass Throughs_Book9 2" xfId="78"/>
    <cellStyle name="_4.06E Pass Throughs_NIM Summary" xfId="79"/>
    <cellStyle name="_4.06E Pass Throughs_NIM Summary 09GRC" xfId="80"/>
    <cellStyle name="_4.06E Pass Throughs_NIM Summary 09GRC 2" xfId="81"/>
    <cellStyle name="_4.06E Pass Throughs_NIM Summary 2" xfId="82"/>
    <cellStyle name="_4.06E Pass Throughs_PCA 9 -  Exhibit D April 2010 (3)" xfId="83"/>
    <cellStyle name="_4.06E Pass Throughs_PCA 9 -  Exhibit D April 2010 (3) 2" xfId="84"/>
    <cellStyle name="_4.06E Pass Throughs_Power Costs - Comparison bx Rbtl-Staff-Jt-PC" xfId="85"/>
    <cellStyle name="_4.06E Pass Throughs_Power Costs - Comparison bx Rbtl-Staff-Jt-PC 2" xfId="86"/>
    <cellStyle name="_4.06E Pass Throughs_Power Costs - Comparison bx Rbtl-Staff-Jt-PC_Adj Bench DR 3 for Initial Briefs (Electric)" xfId="87"/>
    <cellStyle name="_4.06E Pass Throughs_Power Costs - Comparison bx Rbtl-Staff-Jt-PC_Adj Bench DR 3 for Initial Briefs (Electric) 2" xfId="88"/>
    <cellStyle name="_4.06E Pass Throughs_Power Costs - Comparison bx Rbtl-Staff-Jt-PC_Electric Rev Req Model (2009 GRC) Rebuttal" xfId="89"/>
    <cellStyle name="_4.06E Pass Throughs_Power Costs - Comparison bx Rbtl-Staff-Jt-PC_Electric Rev Req Model (2009 GRC) Rebuttal REmoval of New  WH Solar AdjustMI" xfId="90"/>
    <cellStyle name="_4.06E Pass Throughs_Power Costs - Comparison bx Rbtl-Staff-Jt-PC_Electric Rev Req Model (2009 GRC) Rebuttal REmoval of New  WH Solar AdjustMI 2" xfId="91"/>
    <cellStyle name="_4.06E Pass Throughs_Power Costs - Comparison bx Rbtl-Staff-Jt-PC_Electric Rev Req Model (2009 GRC) Revised 01-18-2010" xfId="92"/>
    <cellStyle name="_4.06E Pass Throughs_Power Costs - Comparison bx Rbtl-Staff-Jt-PC_Electric Rev Req Model (2009 GRC) Revised 01-18-2010 2" xfId="93"/>
    <cellStyle name="_4.06E Pass Throughs_Power Costs - Comparison bx Rbtl-Staff-Jt-PC_Final Order Electric EXHIBIT A-1" xfId="94"/>
    <cellStyle name="_4.06E Pass Throughs_Rebuttal Power Costs" xfId="95"/>
    <cellStyle name="_4.06E Pass Throughs_Rebuttal Power Costs 2" xfId="96"/>
    <cellStyle name="_4.06E Pass Throughs_Rebuttal Power Costs_Adj Bench DR 3 for Initial Briefs (Electric)" xfId="97"/>
    <cellStyle name="_4.06E Pass Throughs_Rebuttal Power Costs_Adj Bench DR 3 for Initial Briefs (Electric) 2" xfId="98"/>
    <cellStyle name="_4.06E Pass Throughs_Rebuttal Power Costs_Electric Rev Req Model (2009 GRC) Rebuttal" xfId="99"/>
    <cellStyle name="_4.06E Pass Throughs_Rebuttal Power Costs_Electric Rev Req Model (2009 GRC) Rebuttal REmoval of New  WH Solar AdjustMI" xfId="100"/>
    <cellStyle name="_4.06E Pass Throughs_Rebuttal Power Costs_Electric Rev Req Model (2009 GRC) Rebuttal REmoval of New  WH Solar AdjustMI 2" xfId="101"/>
    <cellStyle name="_4.06E Pass Throughs_Rebuttal Power Costs_Electric Rev Req Model (2009 GRC) Revised 01-18-2010" xfId="102"/>
    <cellStyle name="_4.06E Pass Throughs_Rebuttal Power Costs_Electric Rev Req Model (2009 GRC) Revised 01-18-2010 2" xfId="103"/>
    <cellStyle name="_4.06E Pass Throughs_Rebuttal Power Costs_Final Order Electric EXHIBIT A-1" xfId="104"/>
    <cellStyle name="_4.06E Pass Throughs_Wind Integration 10GRC" xfId="105"/>
    <cellStyle name="_4.06E Pass Throughs_Wind Integration 10GRC 2" xfId="106"/>
    <cellStyle name="_4.13E Montana Energy Tax" xfId="107"/>
    <cellStyle name="_4.13E Montana Energy Tax 2" xfId="108"/>
    <cellStyle name="_4.13E Montana Energy Tax 2 2" xfId="109"/>
    <cellStyle name="_4.13E Montana Energy Tax 3" xfId="110"/>
    <cellStyle name="_4.13E Montana Energy Tax_04 07E Wild Horse Wind Expansion (C) (2)" xfId="111"/>
    <cellStyle name="_4.13E Montana Energy Tax_04 07E Wild Horse Wind Expansion (C) (2) 2" xfId="112"/>
    <cellStyle name="_4.13E Montana Energy Tax_04 07E Wild Horse Wind Expansion (C) (2)_Adj Bench DR 3 for Initial Briefs (Electric)" xfId="113"/>
    <cellStyle name="_4.13E Montana Energy Tax_04 07E Wild Horse Wind Expansion (C) (2)_Adj Bench DR 3 for Initial Briefs (Electric) 2" xfId="114"/>
    <cellStyle name="_4.13E Montana Energy Tax_04 07E Wild Horse Wind Expansion (C) (2)_Electric Rev Req Model (2009 GRC) " xfId="115"/>
    <cellStyle name="_4.13E Montana Energy Tax_04 07E Wild Horse Wind Expansion (C) (2)_Electric Rev Req Model (2009 GRC)  2" xfId="116"/>
    <cellStyle name="_4.13E Montana Energy Tax_04 07E Wild Horse Wind Expansion (C) (2)_Electric Rev Req Model (2009 GRC) Rebuttal" xfId="117"/>
    <cellStyle name="_4.13E Montana Energy Tax_04 07E Wild Horse Wind Expansion (C) (2)_Electric Rev Req Model (2009 GRC) Rebuttal REmoval of New  WH Solar AdjustMI" xfId="118"/>
    <cellStyle name="_4.13E Montana Energy Tax_04 07E Wild Horse Wind Expansion (C) (2)_Electric Rev Req Model (2009 GRC) Rebuttal REmoval of New  WH Solar AdjustMI 2" xfId="119"/>
    <cellStyle name="_4.13E Montana Energy Tax_04 07E Wild Horse Wind Expansion (C) (2)_Electric Rev Req Model (2009 GRC) Revised 01-18-2010" xfId="120"/>
    <cellStyle name="_4.13E Montana Energy Tax_04 07E Wild Horse Wind Expansion (C) (2)_Electric Rev Req Model (2009 GRC) Revised 01-18-2010 2" xfId="121"/>
    <cellStyle name="_4.13E Montana Energy Tax_04 07E Wild Horse Wind Expansion (C) (2)_Final Order Electric EXHIBIT A-1" xfId="122"/>
    <cellStyle name="_4.13E Montana Energy Tax_04 07E Wild Horse Wind Expansion (C) (2)_TENASKA REGULATORY ASSET" xfId="123"/>
    <cellStyle name="_4.13E Montana Energy Tax_16.37E Wild Horse Expansion DeferralRevwrkingfile SF" xfId="124"/>
    <cellStyle name="_4.13E Montana Energy Tax_16.37E Wild Horse Expansion DeferralRevwrkingfile SF 2" xfId="125"/>
    <cellStyle name="_4.13E Montana Energy Tax_2009 GRC Compl Filing - Exhibit D" xfId="126"/>
    <cellStyle name="_4.13E Montana Energy Tax_2009 GRC Compl Filing - Exhibit D 2" xfId="127"/>
    <cellStyle name="_4.13E Montana Energy Tax_4 31 Regulatory Assets and Liabilities  7 06- Exhibit D" xfId="128"/>
    <cellStyle name="_4.13E Montana Energy Tax_4 31 Regulatory Assets and Liabilities  7 06- Exhibit D 2" xfId="129"/>
    <cellStyle name="_4.13E Montana Energy Tax_4 31 Regulatory Assets and Liabilities  7 06- Exhibit D_NIM Summary" xfId="130"/>
    <cellStyle name="_4.13E Montana Energy Tax_4 31 Regulatory Assets and Liabilities  7 06- Exhibit D_NIM Summary 2" xfId="131"/>
    <cellStyle name="_4.13E Montana Energy Tax_4 32 Regulatory Assets and Liabilities  7 06- Exhibit D" xfId="132"/>
    <cellStyle name="_4.13E Montana Energy Tax_4 32 Regulatory Assets and Liabilities  7 06- Exhibit D 2" xfId="133"/>
    <cellStyle name="_4.13E Montana Energy Tax_4 32 Regulatory Assets and Liabilities  7 06- Exhibit D_NIM Summary" xfId="134"/>
    <cellStyle name="_4.13E Montana Energy Tax_4 32 Regulatory Assets and Liabilities  7 06- Exhibit D_NIM Summary 2" xfId="135"/>
    <cellStyle name="_4.13E Montana Energy Tax_AURORA Total New" xfId="136"/>
    <cellStyle name="_4.13E Montana Energy Tax_AURORA Total New 2" xfId="137"/>
    <cellStyle name="_4.13E Montana Energy Tax_Book2" xfId="138"/>
    <cellStyle name="_4.13E Montana Energy Tax_Book2 2" xfId="139"/>
    <cellStyle name="_4.13E Montana Energy Tax_Book2_Adj Bench DR 3 for Initial Briefs (Electric)" xfId="140"/>
    <cellStyle name="_4.13E Montana Energy Tax_Book2_Adj Bench DR 3 for Initial Briefs (Electric) 2" xfId="141"/>
    <cellStyle name="_4.13E Montana Energy Tax_Book2_Electric Rev Req Model (2009 GRC) Rebuttal" xfId="142"/>
    <cellStyle name="_4.13E Montana Energy Tax_Book2_Electric Rev Req Model (2009 GRC) Rebuttal REmoval of New  WH Solar AdjustMI" xfId="143"/>
    <cellStyle name="_4.13E Montana Energy Tax_Book2_Electric Rev Req Model (2009 GRC) Rebuttal REmoval of New  WH Solar AdjustMI 2" xfId="144"/>
    <cellStyle name="_4.13E Montana Energy Tax_Book2_Electric Rev Req Model (2009 GRC) Revised 01-18-2010" xfId="145"/>
    <cellStyle name="_4.13E Montana Energy Tax_Book2_Electric Rev Req Model (2009 GRC) Revised 01-18-2010 2" xfId="146"/>
    <cellStyle name="_4.13E Montana Energy Tax_Book2_Final Order Electric EXHIBIT A-1" xfId="147"/>
    <cellStyle name="_4.13E Montana Energy Tax_Book4" xfId="148"/>
    <cellStyle name="_4.13E Montana Energy Tax_Book4 2" xfId="149"/>
    <cellStyle name="_4.13E Montana Energy Tax_Book9" xfId="150"/>
    <cellStyle name="_4.13E Montana Energy Tax_Book9 2" xfId="151"/>
    <cellStyle name="_4.13E Montana Energy Tax_NIM Summary" xfId="152"/>
    <cellStyle name="_4.13E Montana Energy Tax_NIM Summary 09GRC" xfId="153"/>
    <cellStyle name="_4.13E Montana Energy Tax_NIM Summary 09GRC 2" xfId="154"/>
    <cellStyle name="_4.13E Montana Energy Tax_NIM Summary 2" xfId="155"/>
    <cellStyle name="_4.13E Montana Energy Tax_PCA 9 -  Exhibit D April 2010 (3)" xfId="156"/>
    <cellStyle name="_4.13E Montana Energy Tax_PCA 9 -  Exhibit D April 2010 (3) 2" xfId="157"/>
    <cellStyle name="_4.13E Montana Energy Tax_Power Costs - Comparison bx Rbtl-Staff-Jt-PC" xfId="158"/>
    <cellStyle name="_4.13E Montana Energy Tax_Power Costs - Comparison bx Rbtl-Staff-Jt-PC 2" xfId="159"/>
    <cellStyle name="_4.13E Montana Energy Tax_Power Costs - Comparison bx Rbtl-Staff-Jt-PC_Adj Bench DR 3 for Initial Briefs (Electric)" xfId="160"/>
    <cellStyle name="_4.13E Montana Energy Tax_Power Costs - Comparison bx Rbtl-Staff-Jt-PC_Adj Bench DR 3 for Initial Briefs (Electric) 2" xfId="161"/>
    <cellStyle name="_4.13E Montana Energy Tax_Power Costs - Comparison bx Rbtl-Staff-Jt-PC_Electric Rev Req Model (2009 GRC) Rebuttal" xfId="162"/>
    <cellStyle name="_4.13E Montana Energy Tax_Power Costs - Comparison bx Rbtl-Staff-Jt-PC_Electric Rev Req Model (2009 GRC) Rebuttal REmoval of New  WH Solar AdjustMI" xfId="163"/>
    <cellStyle name="_4.13E Montana Energy Tax_Power Costs - Comparison bx Rbtl-Staff-Jt-PC_Electric Rev Req Model (2009 GRC) Rebuttal REmoval of New  WH Solar AdjustMI 2" xfId="164"/>
    <cellStyle name="_4.13E Montana Energy Tax_Power Costs - Comparison bx Rbtl-Staff-Jt-PC_Electric Rev Req Model (2009 GRC) Revised 01-18-2010" xfId="165"/>
    <cellStyle name="_4.13E Montana Energy Tax_Power Costs - Comparison bx Rbtl-Staff-Jt-PC_Electric Rev Req Model (2009 GRC) Revised 01-18-2010 2" xfId="166"/>
    <cellStyle name="_4.13E Montana Energy Tax_Power Costs - Comparison bx Rbtl-Staff-Jt-PC_Final Order Electric EXHIBIT A-1" xfId="167"/>
    <cellStyle name="_4.13E Montana Energy Tax_Rebuttal Power Costs" xfId="168"/>
    <cellStyle name="_4.13E Montana Energy Tax_Rebuttal Power Costs 2" xfId="169"/>
    <cellStyle name="_4.13E Montana Energy Tax_Rebuttal Power Costs_Adj Bench DR 3 for Initial Briefs (Electric)" xfId="170"/>
    <cellStyle name="_4.13E Montana Energy Tax_Rebuttal Power Costs_Adj Bench DR 3 for Initial Briefs (Electric) 2" xfId="171"/>
    <cellStyle name="_4.13E Montana Energy Tax_Rebuttal Power Costs_Electric Rev Req Model (2009 GRC) Rebuttal" xfId="172"/>
    <cellStyle name="_4.13E Montana Energy Tax_Rebuttal Power Costs_Electric Rev Req Model (2009 GRC) Rebuttal REmoval of New  WH Solar AdjustMI" xfId="173"/>
    <cellStyle name="_4.13E Montana Energy Tax_Rebuttal Power Costs_Electric Rev Req Model (2009 GRC) Rebuttal REmoval of New  WH Solar AdjustMI 2" xfId="174"/>
    <cellStyle name="_4.13E Montana Energy Tax_Rebuttal Power Costs_Electric Rev Req Model (2009 GRC) Revised 01-18-2010" xfId="175"/>
    <cellStyle name="_4.13E Montana Energy Tax_Rebuttal Power Costs_Electric Rev Req Model (2009 GRC) Revised 01-18-2010 2" xfId="176"/>
    <cellStyle name="_4.13E Montana Energy Tax_Rebuttal Power Costs_Final Order Electric EXHIBIT A-1" xfId="177"/>
    <cellStyle name="_4.13E Montana Energy Tax_Wind Integration 10GRC" xfId="178"/>
    <cellStyle name="_4.13E Montana Energy Tax_Wind Integration 10GRC 2" xfId="179"/>
    <cellStyle name="_x0013__Adj Bench DR 3 for Initial Briefs (Electric)" xfId="180"/>
    <cellStyle name="_x0013__Adj Bench DR 3 for Initial Briefs (Electric) 2" xfId="181"/>
    <cellStyle name="_AURORA WIP" xfId="182"/>
    <cellStyle name="_AURORA WIP 2" xfId="183"/>
    <cellStyle name="_AURORA WIP_DEM-WP(C) Costs Not In AURORA 2010GRC As Filed" xfId="184"/>
    <cellStyle name="_AURORA WIP_NIM Summary" xfId="185"/>
    <cellStyle name="_AURORA WIP_NIM Summary 09GRC" xfId="186"/>
    <cellStyle name="_AURORA WIP_NIM Summary 09GRC 2" xfId="187"/>
    <cellStyle name="_AURORA WIP_NIM Summary 2" xfId="188"/>
    <cellStyle name="_AURORA WIP_PCA 9 -  Exhibit D April 2010 (3)" xfId="189"/>
    <cellStyle name="_AURORA WIP_PCA 9 -  Exhibit D April 2010 (3) 2" xfId="190"/>
    <cellStyle name="_AURORA WIP_Reconciliation" xfId="191"/>
    <cellStyle name="_AURORA WIP_Wind Integration 10GRC" xfId="192"/>
    <cellStyle name="_AURORA WIP_Wind Integration 10GRC 2" xfId="193"/>
    <cellStyle name="_Book1" xfId="194"/>
    <cellStyle name="_Book1 (2)" xfId="195"/>
    <cellStyle name="_Book1 (2) 2" xfId="196"/>
    <cellStyle name="_Book1 (2) 2 2" xfId="197"/>
    <cellStyle name="_Book1 (2) 3" xfId="198"/>
    <cellStyle name="_Book1 (2)_04 07E Wild Horse Wind Expansion (C) (2)" xfId="199"/>
    <cellStyle name="_Book1 (2)_04 07E Wild Horse Wind Expansion (C) (2) 2" xfId="200"/>
    <cellStyle name="_Book1 (2)_04 07E Wild Horse Wind Expansion (C) (2)_Adj Bench DR 3 for Initial Briefs (Electric)" xfId="201"/>
    <cellStyle name="_Book1 (2)_04 07E Wild Horse Wind Expansion (C) (2)_Adj Bench DR 3 for Initial Briefs (Electric) 2" xfId="202"/>
    <cellStyle name="_Book1 (2)_04 07E Wild Horse Wind Expansion (C) (2)_Electric Rev Req Model (2009 GRC) " xfId="203"/>
    <cellStyle name="_Book1 (2)_04 07E Wild Horse Wind Expansion (C) (2)_Electric Rev Req Model (2009 GRC)  2" xfId="204"/>
    <cellStyle name="_Book1 (2)_04 07E Wild Horse Wind Expansion (C) (2)_Electric Rev Req Model (2009 GRC) Rebuttal" xfId="205"/>
    <cellStyle name="_Book1 (2)_04 07E Wild Horse Wind Expansion (C) (2)_Electric Rev Req Model (2009 GRC) Rebuttal REmoval of New  WH Solar AdjustMI" xfId="206"/>
    <cellStyle name="_Book1 (2)_04 07E Wild Horse Wind Expansion (C) (2)_Electric Rev Req Model (2009 GRC) Rebuttal REmoval of New  WH Solar AdjustMI 2" xfId="207"/>
    <cellStyle name="_Book1 (2)_04 07E Wild Horse Wind Expansion (C) (2)_Electric Rev Req Model (2009 GRC) Revised 01-18-2010" xfId="208"/>
    <cellStyle name="_Book1 (2)_04 07E Wild Horse Wind Expansion (C) (2)_Electric Rev Req Model (2009 GRC) Revised 01-18-2010 2" xfId="209"/>
    <cellStyle name="_Book1 (2)_04 07E Wild Horse Wind Expansion (C) (2)_Final Order Electric EXHIBIT A-1" xfId="210"/>
    <cellStyle name="_Book1 (2)_04 07E Wild Horse Wind Expansion (C) (2)_TENASKA REGULATORY ASSET" xfId="211"/>
    <cellStyle name="_Book1 (2)_16.37E Wild Horse Expansion DeferralRevwrkingfile SF" xfId="212"/>
    <cellStyle name="_Book1 (2)_16.37E Wild Horse Expansion DeferralRevwrkingfile SF 2" xfId="213"/>
    <cellStyle name="_Book1 (2)_2009 GRC Compl Filing - Exhibit D" xfId="214"/>
    <cellStyle name="_Book1 (2)_2009 GRC Compl Filing - Exhibit D 2" xfId="215"/>
    <cellStyle name="_Book1 (2)_4 31 Regulatory Assets and Liabilities  7 06- Exhibit D" xfId="216"/>
    <cellStyle name="_Book1 (2)_4 31 Regulatory Assets and Liabilities  7 06- Exhibit D 2" xfId="217"/>
    <cellStyle name="_Book1 (2)_4 31 Regulatory Assets and Liabilities  7 06- Exhibit D_NIM Summary" xfId="218"/>
    <cellStyle name="_Book1 (2)_4 31 Regulatory Assets and Liabilities  7 06- Exhibit D_NIM Summary 2" xfId="219"/>
    <cellStyle name="_Book1 (2)_4 32 Regulatory Assets and Liabilities  7 06- Exhibit D" xfId="220"/>
    <cellStyle name="_Book1 (2)_4 32 Regulatory Assets and Liabilities  7 06- Exhibit D 2" xfId="221"/>
    <cellStyle name="_Book1 (2)_4 32 Regulatory Assets and Liabilities  7 06- Exhibit D_NIM Summary" xfId="222"/>
    <cellStyle name="_Book1 (2)_4 32 Regulatory Assets and Liabilities  7 06- Exhibit D_NIM Summary 2" xfId="223"/>
    <cellStyle name="_Book1 (2)_AURORA Total New" xfId="224"/>
    <cellStyle name="_Book1 (2)_AURORA Total New 2" xfId="225"/>
    <cellStyle name="_Book1 (2)_Book2" xfId="226"/>
    <cellStyle name="_Book1 (2)_Book2 2" xfId="227"/>
    <cellStyle name="_Book1 (2)_Book2_Adj Bench DR 3 for Initial Briefs (Electric)" xfId="228"/>
    <cellStyle name="_Book1 (2)_Book2_Adj Bench DR 3 for Initial Briefs (Electric) 2" xfId="229"/>
    <cellStyle name="_Book1 (2)_Book2_Electric Rev Req Model (2009 GRC) Rebuttal" xfId="230"/>
    <cellStyle name="_Book1 (2)_Book2_Electric Rev Req Model (2009 GRC) Rebuttal REmoval of New  WH Solar AdjustMI" xfId="231"/>
    <cellStyle name="_Book1 (2)_Book2_Electric Rev Req Model (2009 GRC) Rebuttal REmoval of New  WH Solar AdjustMI 2" xfId="232"/>
    <cellStyle name="_Book1 (2)_Book2_Electric Rev Req Model (2009 GRC) Revised 01-18-2010" xfId="233"/>
    <cellStyle name="_Book1 (2)_Book2_Electric Rev Req Model (2009 GRC) Revised 01-18-2010 2" xfId="234"/>
    <cellStyle name="_Book1 (2)_Book2_Final Order Electric EXHIBIT A-1" xfId="235"/>
    <cellStyle name="_Book1 (2)_Book4" xfId="236"/>
    <cellStyle name="_Book1 (2)_Book4 2" xfId="237"/>
    <cellStyle name="_Book1 (2)_Book9" xfId="238"/>
    <cellStyle name="_Book1 (2)_Book9 2" xfId="239"/>
    <cellStyle name="_Book1 (2)_NIM Summary" xfId="240"/>
    <cellStyle name="_Book1 (2)_NIM Summary 09GRC" xfId="241"/>
    <cellStyle name="_Book1 (2)_NIM Summary 09GRC 2" xfId="242"/>
    <cellStyle name="_Book1 (2)_NIM Summary 2" xfId="243"/>
    <cellStyle name="_Book1 (2)_PCA 9 -  Exhibit D April 2010 (3)" xfId="244"/>
    <cellStyle name="_Book1 (2)_PCA 9 -  Exhibit D April 2010 (3) 2" xfId="245"/>
    <cellStyle name="_Book1 (2)_Power Costs - Comparison bx Rbtl-Staff-Jt-PC" xfId="246"/>
    <cellStyle name="_Book1 (2)_Power Costs - Comparison bx Rbtl-Staff-Jt-PC 2" xfId="247"/>
    <cellStyle name="_Book1 (2)_Power Costs - Comparison bx Rbtl-Staff-Jt-PC_Adj Bench DR 3 for Initial Briefs (Electric)" xfId="248"/>
    <cellStyle name="_Book1 (2)_Power Costs - Comparison bx Rbtl-Staff-Jt-PC_Adj Bench DR 3 for Initial Briefs (Electric) 2" xfId="249"/>
    <cellStyle name="_Book1 (2)_Power Costs - Comparison bx Rbtl-Staff-Jt-PC_Electric Rev Req Model (2009 GRC) Rebuttal" xfId="250"/>
    <cellStyle name="_Book1 (2)_Power Costs - Comparison bx Rbtl-Staff-Jt-PC_Electric Rev Req Model (2009 GRC) Rebuttal REmoval of New  WH Solar AdjustMI" xfId="251"/>
    <cellStyle name="_Book1 (2)_Power Costs - Comparison bx Rbtl-Staff-Jt-PC_Electric Rev Req Model (2009 GRC) Rebuttal REmoval of New  WH Solar AdjustMI 2" xfId="252"/>
    <cellStyle name="_Book1 (2)_Power Costs - Comparison bx Rbtl-Staff-Jt-PC_Electric Rev Req Model (2009 GRC) Revised 01-18-2010" xfId="253"/>
    <cellStyle name="_Book1 (2)_Power Costs - Comparison bx Rbtl-Staff-Jt-PC_Electric Rev Req Model (2009 GRC) Revised 01-18-2010 2" xfId="254"/>
    <cellStyle name="_Book1 (2)_Power Costs - Comparison bx Rbtl-Staff-Jt-PC_Final Order Electric EXHIBIT A-1" xfId="255"/>
    <cellStyle name="_Book1 (2)_Rebuttal Power Costs" xfId="256"/>
    <cellStyle name="_Book1 (2)_Rebuttal Power Costs 2" xfId="257"/>
    <cellStyle name="_Book1 (2)_Rebuttal Power Costs_Adj Bench DR 3 for Initial Briefs (Electric)" xfId="258"/>
    <cellStyle name="_Book1 (2)_Rebuttal Power Costs_Adj Bench DR 3 for Initial Briefs (Electric) 2" xfId="259"/>
    <cellStyle name="_Book1 (2)_Rebuttal Power Costs_Electric Rev Req Model (2009 GRC) Rebuttal" xfId="260"/>
    <cellStyle name="_Book1 (2)_Rebuttal Power Costs_Electric Rev Req Model (2009 GRC) Rebuttal REmoval of New  WH Solar AdjustMI" xfId="261"/>
    <cellStyle name="_Book1 (2)_Rebuttal Power Costs_Electric Rev Req Model (2009 GRC) Rebuttal REmoval of New  WH Solar AdjustMI 2" xfId="262"/>
    <cellStyle name="_Book1 (2)_Rebuttal Power Costs_Electric Rev Req Model (2009 GRC) Revised 01-18-2010" xfId="263"/>
    <cellStyle name="_Book1 (2)_Rebuttal Power Costs_Electric Rev Req Model (2009 GRC) Revised 01-18-2010 2" xfId="264"/>
    <cellStyle name="_Book1 (2)_Rebuttal Power Costs_Final Order Electric EXHIBIT A-1" xfId="265"/>
    <cellStyle name="_Book1 (2)_Wind Integration 10GRC" xfId="266"/>
    <cellStyle name="_Book1 (2)_Wind Integration 10GRC 2" xfId="267"/>
    <cellStyle name="_Book1 2" xfId="268"/>
    <cellStyle name="_Book1 2 2" xfId="269"/>
    <cellStyle name="_Book1 3" xfId="270"/>
    <cellStyle name="_Book1 3 2" xfId="271"/>
    <cellStyle name="_Book1 4" xfId="272"/>
    <cellStyle name="_Book1 4 2" xfId="273"/>
    <cellStyle name="_Book1 5" xfId="274"/>
    <cellStyle name="_Book1 5 2" xfId="275"/>
    <cellStyle name="_Book1 6" xfId="276"/>
    <cellStyle name="_Book1 7" xfId="277"/>
    <cellStyle name="_Book1 8" xfId="278"/>
    <cellStyle name="_Book1_(C) WHE Proforma with ITC cash grant 10 Yr Amort_for deferral_102809" xfId="279"/>
    <cellStyle name="_Book1_(C) WHE Proforma with ITC cash grant 10 Yr Amort_for deferral_102809 2" xfId="280"/>
    <cellStyle name="_Book1_(C) WHE Proforma with ITC cash grant 10 Yr Amort_for deferral_102809_16.07E Wild Horse Wind Expansionwrkingfile" xfId="281"/>
    <cellStyle name="_Book1_(C) WHE Proforma with ITC cash grant 10 Yr Amort_for deferral_102809_16.07E Wild Horse Wind Expansionwrkingfile 2" xfId="282"/>
    <cellStyle name="_Book1_(C) WHE Proforma with ITC cash grant 10 Yr Amort_for deferral_102809_16.07E Wild Horse Wind Expansionwrkingfile SF" xfId="283"/>
    <cellStyle name="_Book1_(C) WHE Proforma with ITC cash grant 10 Yr Amort_for deferral_102809_16.07E Wild Horse Wind Expansionwrkingfile SF 2" xfId="284"/>
    <cellStyle name="_Book1_(C) WHE Proforma with ITC cash grant 10 Yr Amort_for deferral_102809_16.37E Wild Horse Expansion DeferralRevwrkingfile SF" xfId="285"/>
    <cellStyle name="_Book1_(C) WHE Proforma with ITC cash grant 10 Yr Amort_for deferral_102809_16.37E Wild Horse Expansion DeferralRevwrkingfile SF 2" xfId="286"/>
    <cellStyle name="_Book1_(C) WHE Proforma with ITC cash grant 10 Yr Amort_for rebuttal_120709" xfId="287"/>
    <cellStyle name="_Book1_(C) WHE Proforma with ITC cash grant 10 Yr Amort_for rebuttal_120709 2" xfId="288"/>
    <cellStyle name="_Book1_04.07E Wild Horse Wind Expansion" xfId="289"/>
    <cellStyle name="_Book1_04.07E Wild Horse Wind Expansion 2" xfId="290"/>
    <cellStyle name="_Book1_04.07E Wild Horse Wind Expansion_16.07E Wild Horse Wind Expansionwrkingfile" xfId="291"/>
    <cellStyle name="_Book1_04.07E Wild Horse Wind Expansion_16.07E Wild Horse Wind Expansionwrkingfile 2" xfId="292"/>
    <cellStyle name="_Book1_04.07E Wild Horse Wind Expansion_16.07E Wild Horse Wind Expansionwrkingfile SF" xfId="293"/>
    <cellStyle name="_Book1_04.07E Wild Horse Wind Expansion_16.07E Wild Horse Wind Expansionwrkingfile SF 2" xfId="294"/>
    <cellStyle name="_Book1_04.07E Wild Horse Wind Expansion_16.37E Wild Horse Expansion DeferralRevwrkingfile SF" xfId="295"/>
    <cellStyle name="_Book1_04.07E Wild Horse Wind Expansion_16.37E Wild Horse Expansion DeferralRevwrkingfile SF 2" xfId="296"/>
    <cellStyle name="_Book1_16.07E Wild Horse Wind Expansionwrkingfile" xfId="297"/>
    <cellStyle name="_Book1_16.07E Wild Horse Wind Expansionwrkingfile 2" xfId="298"/>
    <cellStyle name="_Book1_16.07E Wild Horse Wind Expansionwrkingfile SF" xfId="299"/>
    <cellStyle name="_Book1_16.07E Wild Horse Wind Expansionwrkingfile SF 2" xfId="300"/>
    <cellStyle name="_Book1_16.37E Wild Horse Expansion DeferralRevwrkingfile SF" xfId="301"/>
    <cellStyle name="_Book1_16.37E Wild Horse Expansion DeferralRevwrkingfile SF 2" xfId="302"/>
    <cellStyle name="_Book1_2009 GRC Compl Filing - Exhibit D" xfId="303"/>
    <cellStyle name="_Book1_2009 GRC Compl Filing - Exhibit D 2" xfId="304"/>
    <cellStyle name="_Book1_4 31 Regulatory Assets and Liabilities  7 06- Exhibit D" xfId="305"/>
    <cellStyle name="_Book1_4 31 Regulatory Assets and Liabilities  7 06- Exhibit D 2" xfId="306"/>
    <cellStyle name="_Book1_4 31 Regulatory Assets and Liabilities  7 06- Exhibit D_NIM Summary" xfId="307"/>
    <cellStyle name="_Book1_4 31 Regulatory Assets and Liabilities  7 06- Exhibit D_NIM Summary 2" xfId="308"/>
    <cellStyle name="_Book1_4 32 Regulatory Assets and Liabilities  7 06- Exhibit D" xfId="309"/>
    <cellStyle name="_Book1_4 32 Regulatory Assets and Liabilities  7 06- Exhibit D 2" xfId="310"/>
    <cellStyle name="_Book1_4 32 Regulatory Assets and Liabilities  7 06- Exhibit D_NIM Summary" xfId="311"/>
    <cellStyle name="_Book1_4 32 Regulatory Assets and Liabilities  7 06- Exhibit D_NIM Summary 2" xfId="312"/>
    <cellStyle name="_Book1_AURORA Total New" xfId="313"/>
    <cellStyle name="_Book1_AURORA Total New 2" xfId="314"/>
    <cellStyle name="_Book1_Book2" xfId="315"/>
    <cellStyle name="_Book1_Book2 2" xfId="316"/>
    <cellStyle name="_Book1_Book2_Adj Bench DR 3 for Initial Briefs (Electric)" xfId="317"/>
    <cellStyle name="_Book1_Book2_Adj Bench DR 3 for Initial Briefs (Electric) 2" xfId="318"/>
    <cellStyle name="_Book1_Book2_Electric Rev Req Model (2009 GRC) Rebuttal" xfId="319"/>
    <cellStyle name="_Book1_Book2_Electric Rev Req Model (2009 GRC) Rebuttal REmoval of New  WH Solar AdjustMI" xfId="320"/>
    <cellStyle name="_Book1_Book2_Electric Rev Req Model (2009 GRC) Rebuttal REmoval of New  WH Solar AdjustMI 2" xfId="321"/>
    <cellStyle name="_Book1_Book2_Electric Rev Req Model (2009 GRC) Revised 01-18-2010" xfId="322"/>
    <cellStyle name="_Book1_Book2_Electric Rev Req Model (2009 GRC) Revised 01-18-2010 2" xfId="323"/>
    <cellStyle name="_Book1_Book2_Final Order Electric EXHIBIT A-1" xfId="324"/>
    <cellStyle name="_Book1_Book4" xfId="325"/>
    <cellStyle name="_Book1_Book4 2" xfId="326"/>
    <cellStyle name="_Book1_Book9" xfId="327"/>
    <cellStyle name="_Book1_Book9 2" xfId="328"/>
    <cellStyle name="_Book1_NIM Summary" xfId="329"/>
    <cellStyle name="_Book1_NIM Summary 09GRC" xfId="330"/>
    <cellStyle name="_Book1_NIM Summary 09GRC 2" xfId="331"/>
    <cellStyle name="_Book1_NIM Summary 2" xfId="332"/>
    <cellStyle name="_Book1_PCA 9 -  Exhibit D April 2010 (3)" xfId="333"/>
    <cellStyle name="_Book1_PCA 9 -  Exhibit D April 2010 (3) 2" xfId="334"/>
    <cellStyle name="_Book1_Power Costs - Comparison bx Rbtl-Staff-Jt-PC" xfId="335"/>
    <cellStyle name="_Book1_Power Costs - Comparison bx Rbtl-Staff-Jt-PC 2" xfId="336"/>
    <cellStyle name="_Book1_Power Costs - Comparison bx Rbtl-Staff-Jt-PC_Adj Bench DR 3 for Initial Briefs (Electric)" xfId="337"/>
    <cellStyle name="_Book1_Power Costs - Comparison bx Rbtl-Staff-Jt-PC_Adj Bench DR 3 for Initial Briefs (Electric) 2" xfId="338"/>
    <cellStyle name="_Book1_Power Costs - Comparison bx Rbtl-Staff-Jt-PC_Electric Rev Req Model (2009 GRC) Rebuttal" xfId="339"/>
    <cellStyle name="_Book1_Power Costs - Comparison bx Rbtl-Staff-Jt-PC_Electric Rev Req Model (2009 GRC) Rebuttal REmoval of New  WH Solar AdjustMI" xfId="340"/>
    <cellStyle name="_Book1_Power Costs - Comparison bx Rbtl-Staff-Jt-PC_Electric Rev Req Model (2009 GRC) Rebuttal REmoval of New  WH Solar AdjustMI 2" xfId="341"/>
    <cellStyle name="_Book1_Power Costs - Comparison bx Rbtl-Staff-Jt-PC_Electric Rev Req Model (2009 GRC) Revised 01-18-2010" xfId="342"/>
    <cellStyle name="_Book1_Power Costs - Comparison bx Rbtl-Staff-Jt-PC_Electric Rev Req Model (2009 GRC) Revised 01-18-2010 2" xfId="343"/>
    <cellStyle name="_Book1_Power Costs - Comparison bx Rbtl-Staff-Jt-PC_Final Order Electric EXHIBIT A-1" xfId="344"/>
    <cellStyle name="_Book1_Rebuttal Power Costs" xfId="345"/>
    <cellStyle name="_Book1_Rebuttal Power Costs 2" xfId="346"/>
    <cellStyle name="_Book1_Rebuttal Power Costs_Adj Bench DR 3 for Initial Briefs (Electric)" xfId="347"/>
    <cellStyle name="_Book1_Rebuttal Power Costs_Adj Bench DR 3 for Initial Briefs (Electric) 2" xfId="348"/>
    <cellStyle name="_Book1_Rebuttal Power Costs_Electric Rev Req Model (2009 GRC) Rebuttal" xfId="349"/>
    <cellStyle name="_Book1_Rebuttal Power Costs_Electric Rev Req Model (2009 GRC) Rebuttal REmoval of New  WH Solar AdjustMI" xfId="350"/>
    <cellStyle name="_Book1_Rebuttal Power Costs_Electric Rev Req Model (2009 GRC) Rebuttal REmoval of New  WH Solar AdjustMI 2" xfId="351"/>
    <cellStyle name="_Book1_Rebuttal Power Costs_Electric Rev Req Model (2009 GRC) Revised 01-18-2010" xfId="352"/>
    <cellStyle name="_Book1_Rebuttal Power Costs_Electric Rev Req Model (2009 GRC) Revised 01-18-2010 2" xfId="353"/>
    <cellStyle name="_Book1_Rebuttal Power Costs_Final Order Electric EXHIBIT A-1" xfId="354"/>
    <cellStyle name="_Book1_Transmission Workbook for May BOD" xfId="355"/>
    <cellStyle name="_Book1_Transmission Workbook for May BOD 2" xfId="356"/>
    <cellStyle name="_Book1_Wind Integration 10GRC" xfId="357"/>
    <cellStyle name="_Book1_Wind Integration 10GRC 2" xfId="358"/>
    <cellStyle name="_Book2" xfId="359"/>
    <cellStyle name="_x0013__Book2" xfId="360"/>
    <cellStyle name="_Book2 2" xfId="361"/>
    <cellStyle name="_x0013__Book2 2" xfId="362"/>
    <cellStyle name="_Book2 2 2" xfId="363"/>
    <cellStyle name="_Book2 3" xfId="364"/>
    <cellStyle name="_Book2_04 07E Wild Horse Wind Expansion (C) (2)" xfId="365"/>
    <cellStyle name="_Book2_04 07E Wild Horse Wind Expansion (C) (2) 2" xfId="366"/>
    <cellStyle name="_Book2_04 07E Wild Horse Wind Expansion (C) (2)_Adj Bench DR 3 for Initial Briefs (Electric)" xfId="367"/>
    <cellStyle name="_Book2_04 07E Wild Horse Wind Expansion (C) (2)_Adj Bench DR 3 for Initial Briefs (Electric) 2" xfId="368"/>
    <cellStyle name="_Book2_04 07E Wild Horse Wind Expansion (C) (2)_Electric Rev Req Model (2009 GRC) " xfId="369"/>
    <cellStyle name="_Book2_04 07E Wild Horse Wind Expansion (C) (2)_Electric Rev Req Model (2009 GRC)  2" xfId="370"/>
    <cellStyle name="_Book2_04 07E Wild Horse Wind Expansion (C) (2)_Electric Rev Req Model (2009 GRC) Rebuttal" xfId="371"/>
    <cellStyle name="_Book2_04 07E Wild Horse Wind Expansion (C) (2)_Electric Rev Req Model (2009 GRC) Rebuttal REmoval of New  WH Solar AdjustMI" xfId="372"/>
    <cellStyle name="_Book2_04 07E Wild Horse Wind Expansion (C) (2)_Electric Rev Req Model (2009 GRC) Rebuttal REmoval of New  WH Solar AdjustMI 2" xfId="373"/>
    <cellStyle name="_Book2_04 07E Wild Horse Wind Expansion (C) (2)_Electric Rev Req Model (2009 GRC) Revised 01-18-2010" xfId="374"/>
    <cellStyle name="_Book2_04 07E Wild Horse Wind Expansion (C) (2)_Electric Rev Req Model (2009 GRC) Revised 01-18-2010 2" xfId="375"/>
    <cellStyle name="_Book2_04 07E Wild Horse Wind Expansion (C) (2)_Final Order Electric EXHIBIT A-1" xfId="376"/>
    <cellStyle name="_Book2_04 07E Wild Horse Wind Expansion (C) (2)_TENASKA REGULATORY ASSET" xfId="377"/>
    <cellStyle name="_Book2_16.37E Wild Horse Expansion DeferralRevwrkingfile SF" xfId="378"/>
    <cellStyle name="_Book2_16.37E Wild Horse Expansion DeferralRevwrkingfile SF 2" xfId="379"/>
    <cellStyle name="_Book2_2009 GRC Compl Filing - Exhibit D" xfId="380"/>
    <cellStyle name="_Book2_2009 GRC Compl Filing - Exhibit D 2" xfId="381"/>
    <cellStyle name="_Book2_4 31 Regulatory Assets and Liabilities  7 06- Exhibit D" xfId="382"/>
    <cellStyle name="_Book2_4 31 Regulatory Assets and Liabilities  7 06- Exhibit D 2" xfId="383"/>
    <cellStyle name="_Book2_4 31 Regulatory Assets and Liabilities  7 06- Exhibit D_NIM Summary" xfId="384"/>
    <cellStyle name="_Book2_4 31 Regulatory Assets and Liabilities  7 06- Exhibit D_NIM Summary 2" xfId="385"/>
    <cellStyle name="_Book2_4 32 Regulatory Assets and Liabilities  7 06- Exhibit D" xfId="386"/>
    <cellStyle name="_Book2_4 32 Regulatory Assets and Liabilities  7 06- Exhibit D 2" xfId="387"/>
    <cellStyle name="_Book2_4 32 Regulatory Assets and Liabilities  7 06- Exhibit D_NIM Summary" xfId="388"/>
    <cellStyle name="_Book2_4 32 Regulatory Assets and Liabilities  7 06- Exhibit D_NIM Summary 2" xfId="389"/>
    <cellStyle name="_x0013__Book2_Adj Bench DR 3 for Initial Briefs (Electric)" xfId="390"/>
    <cellStyle name="_x0013__Book2_Adj Bench DR 3 for Initial Briefs (Electric) 2" xfId="391"/>
    <cellStyle name="_Book2_AURORA Total New" xfId="392"/>
    <cellStyle name="_Book2_AURORA Total New 2" xfId="393"/>
    <cellStyle name="_Book2_Book2" xfId="394"/>
    <cellStyle name="_Book2_Book2 2" xfId="395"/>
    <cellStyle name="_Book2_Book2_Adj Bench DR 3 for Initial Briefs (Electric)" xfId="396"/>
    <cellStyle name="_Book2_Book2_Adj Bench DR 3 for Initial Briefs (Electric) 2" xfId="397"/>
    <cellStyle name="_Book2_Book2_Electric Rev Req Model (2009 GRC) Rebuttal" xfId="398"/>
    <cellStyle name="_Book2_Book2_Electric Rev Req Model (2009 GRC) Rebuttal REmoval of New  WH Solar AdjustMI" xfId="399"/>
    <cellStyle name="_Book2_Book2_Electric Rev Req Model (2009 GRC) Rebuttal REmoval of New  WH Solar AdjustMI 2" xfId="400"/>
    <cellStyle name="_Book2_Book2_Electric Rev Req Model (2009 GRC) Revised 01-18-2010" xfId="401"/>
    <cellStyle name="_Book2_Book2_Electric Rev Req Model (2009 GRC) Revised 01-18-2010 2" xfId="402"/>
    <cellStyle name="_Book2_Book2_Final Order Electric EXHIBIT A-1" xfId="403"/>
    <cellStyle name="_Book2_Book4" xfId="404"/>
    <cellStyle name="_Book2_Book4 2" xfId="405"/>
    <cellStyle name="_Book2_Book9" xfId="406"/>
    <cellStyle name="_Book2_Book9 2" xfId="407"/>
    <cellStyle name="_x0013__Book2_Electric Rev Req Model (2009 GRC) Rebuttal" xfId="408"/>
    <cellStyle name="_x0013__Book2_Electric Rev Req Model (2009 GRC) Rebuttal REmoval of New  WH Solar AdjustMI" xfId="409"/>
    <cellStyle name="_x0013__Book2_Electric Rev Req Model (2009 GRC) Rebuttal REmoval of New  WH Solar AdjustMI 2" xfId="410"/>
    <cellStyle name="_x0013__Book2_Electric Rev Req Model (2009 GRC) Revised 01-18-2010" xfId="411"/>
    <cellStyle name="_x0013__Book2_Electric Rev Req Model (2009 GRC) Revised 01-18-2010 2" xfId="412"/>
    <cellStyle name="_x0013__Book2_Final Order Electric EXHIBIT A-1" xfId="413"/>
    <cellStyle name="_Book2_NIM Summary" xfId="414"/>
    <cellStyle name="_Book2_NIM Summary 09GRC" xfId="415"/>
    <cellStyle name="_Book2_NIM Summary 09GRC 2" xfId="416"/>
    <cellStyle name="_Book2_NIM Summary 2" xfId="417"/>
    <cellStyle name="_Book2_PCA 9 -  Exhibit D April 2010 (3)" xfId="418"/>
    <cellStyle name="_Book2_PCA 9 -  Exhibit D April 2010 (3) 2" xfId="419"/>
    <cellStyle name="_Book2_Power Costs - Comparison bx Rbtl-Staff-Jt-PC" xfId="420"/>
    <cellStyle name="_Book2_Power Costs - Comparison bx Rbtl-Staff-Jt-PC 2" xfId="421"/>
    <cellStyle name="_Book2_Power Costs - Comparison bx Rbtl-Staff-Jt-PC_Adj Bench DR 3 for Initial Briefs (Electric)" xfId="422"/>
    <cellStyle name="_Book2_Power Costs - Comparison bx Rbtl-Staff-Jt-PC_Adj Bench DR 3 for Initial Briefs (Electric) 2" xfId="423"/>
    <cellStyle name="_Book2_Power Costs - Comparison bx Rbtl-Staff-Jt-PC_Electric Rev Req Model (2009 GRC) Rebuttal" xfId="424"/>
    <cellStyle name="_Book2_Power Costs - Comparison bx Rbtl-Staff-Jt-PC_Electric Rev Req Model (2009 GRC) Rebuttal REmoval of New  WH Solar AdjustMI" xfId="425"/>
    <cellStyle name="_Book2_Power Costs - Comparison bx Rbtl-Staff-Jt-PC_Electric Rev Req Model (2009 GRC) Rebuttal REmoval of New  WH Solar AdjustMI 2" xfId="426"/>
    <cellStyle name="_Book2_Power Costs - Comparison bx Rbtl-Staff-Jt-PC_Electric Rev Req Model (2009 GRC) Revised 01-18-2010" xfId="427"/>
    <cellStyle name="_Book2_Power Costs - Comparison bx Rbtl-Staff-Jt-PC_Electric Rev Req Model (2009 GRC) Revised 01-18-2010 2" xfId="428"/>
    <cellStyle name="_Book2_Power Costs - Comparison bx Rbtl-Staff-Jt-PC_Final Order Electric EXHIBIT A-1" xfId="429"/>
    <cellStyle name="_Book2_Rebuttal Power Costs" xfId="430"/>
    <cellStyle name="_Book2_Rebuttal Power Costs 2" xfId="431"/>
    <cellStyle name="_Book2_Rebuttal Power Costs_Adj Bench DR 3 for Initial Briefs (Electric)" xfId="432"/>
    <cellStyle name="_Book2_Rebuttal Power Costs_Adj Bench DR 3 for Initial Briefs (Electric) 2" xfId="433"/>
    <cellStyle name="_Book2_Rebuttal Power Costs_Electric Rev Req Model (2009 GRC) Rebuttal" xfId="434"/>
    <cellStyle name="_Book2_Rebuttal Power Costs_Electric Rev Req Model (2009 GRC) Rebuttal REmoval of New  WH Solar AdjustMI" xfId="435"/>
    <cellStyle name="_Book2_Rebuttal Power Costs_Electric Rev Req Model (2009 GRC) Rebuttal REmoval of New  WH Solar AdjustMI 2" xfId="436"/>
    <cellStyle name="_Book2_Rebuttal Power Costs_Electric Rev Req Model (2009 GRC) Revised 01-18-2010" xfId="437"/>
    <cellStyle name="_Book2_Rebuttal Power Costs_Electric Rev Req Model (2009 GRC) Revised 01-18-2010 2" xfId="438"/>
    <cellStyle name="_Book2_Rebuttal Power Costs_Final Order Electric EXHIBIT A-1" xfId="439"/>
    <cellStyle name="_Book2_Wind Integration 10GRC" xfId="440"/>
    <cellStyle name="_Book2_Wind Integration 10GRC 2" xfId="441"/>
    <cellStyle name="_Book3" xfId="442"/>
    <cellStyle name="_Book5" xfId="443"/>
    <cellStyle name="_Book5_DEM-WP(C) Costs Not In AURORA 2010GRC As Filed" xfId="444"/>
    <cellStyle name="_Book5_NIM Summary" xfId="445"/>
    <cellStyle name="_Book5_NIM Summary 09GRC" xfId="446"/>
    <cellStyle name="_Book5_NIM Summary 2" xfId="447"/>
    <cellStyle name="_Book5_PCA 9 -  Exhibit D April 2010 (3)" xfId="448"/>
    <cellStyle name="_Book5_Reconciliation" xfId="449"/>
    <cellStyle name="_Book5_Wind Integration 10GRC" xfId="450"/>
    <cellStyle name="_Book5_Wind Integration 10GRC 2" xfId="451"/>
    <cellStyle name="_BPA NOS" xfId="452"/>
    <cellStyle name="_BPA NOS_DEM-WP(C) Wind Integration Summary 2010GRC" xfId="453"/>
    <cellStyle name="_BPA NOS_DEM-WP(C) Wind Integration Summary 2010GRC 2" xfId="454"/>
    <cellStyle name="_BPA NOS_NIM Summary" xfId="455"/>
    <cellStyle name="_BPA NOS_NIM Summary 2" xfId="456"/>
    <cellStyle name="_Chelan Debt Forecast 12.19.05" xfId="457"/>
    <cellStyle name="_Chelan Debt Forecast 12.19.05 2" xfId="458"/>
    <cellStyle name="_Chelan Debt Forecast 12.19.05 2 2" xfId="459"/>
    <cellStyle name="_Chelan Debt Forecast 12.19.05 3" xfId="460"/>
    <cellStyle name="_Chelan Debt Forecast 12.19.05_(C) WHE Proforma with ITC cash grant 10 Yr Amort_for deferral_102809" xfId="461"/>
    <cellStyle name="_Chelan Debt Forecast 12.19.05_(C) WHE Proforma with ITC cash grant 10 Yr Amort_for deferral_102809 2" xfId="462"/>
    <cellStyle name="_Chelan Debt Forecast 12.19.05_(C) WHE Proforma with ITC cash grant 10 Yr Amort_for deferral_102809_16.07E Wild Horse Wind Expansionwrkingfile" xfId="463"/>
    <cellStyle name="_Chelan Debt Forecast 12.19.05_(C) WHE Proforma with ITC cash grant 10 Yr Amort_for deferral_102809_16.07E Wild Horse Wind Expansionwrkingfile 2" xfId="464"/>
    <cellStyle name="_Chelan Debt Forecast 12.19.05_(C) WHE Proforma with ITC cash grant 10 Yr Amort_for deferral_102809_16.07E Wild Horse Wind Expansionwrkingfile SF" xfId="465"/>
    <cellStyle name="_Chelan Debt Forecast 12.19.05_(C) WHE Proforma with ITC cash grant 10 Yr Amort_for deferral_102809_16.07E Wild Horse Wind Expansionwrkingfile SF 2" xfId="466"/>
    <cellStyle name="_Chelan Debt Forecast 12.19.05_(C) WHE Proforma with ITC cash grant 10 Yr Amort_for deferral_102809_16.37E Wild Horse Expansion DeferralRevwrkingfile SF" xfId="467"/>
    <cellStyle name="_Chelan Debt Forecast 12.19.05_(C) WHE Proforma with ITC cash grant 10 Yr Amort_for deferral_102809_16.37E Wild Horse Expansion DeferralRevwrkingfile SF 2" xfId="468"/>
    <cellStyle name="_Chelan Debt Forecast 12.19.05_(C) WHE Proforma with ITC cash grant 10 Yr Amort_for rebuttal_120709" xfId="469"/>
    <cellStyle name="_Chelan Debt Forecast 12.19.05_(C) WHE Proforma with ITC cash grant 10 Yr Amort_for rebuttal_120709 2" xfId="470"/>
    <cellStyle name="_Chelan Debt Forecast 12.19.05_04.07E Wild Horse Wind Expansion" xfId="471"/>
    <cellStyle name="_Chelan Debt Forecast 12.19.05_04.07E Wild Horse Wind Expansion 2" xfId="472"/>
    <cellStyle name="_Chelan Debt Forecast 12.19.05_04.07E Wild Horse Wind Expansion_16.07E Wild Horse Wind Expansionwrkingfile" xfId="473"/>
    <cellStyle name="_Chelan Debt Forecast 12.19.05_04.07E Wild Horse Wind Expansion_16.07E Wild Horse Wind Expansionwrkingfile 2" xfId="474"/>
    <cellStyle name="_Chelan Debt Forecast 12.19.05_04.07E Wild Horse Wind Expansion_16.07E Wild Horse Wind Expansionwrkingfile SF" xfId="475"/>
    <cellStyle name="_Chelan Debt Forecast 12.19.05_04.07E Wild Horse Wind Expansion_16.07E Wild Horse Wind Expansionwrkingfile SF 2" xfId="476"/>
    <cellStyle name="_Chelan Debt Forecast 12.19.05_04.07E Wild Horse Wind Expansion_16.37E Wild Horse Expansion DeferralRevwrkingfile SF" xfId="477"/>
    <cellStyle name="_Chelan Debt Forecast 12.19.05_04.07E Wild Horse Wind Expansion_16.37E Wild Horse Expansion DeferralRevwrkingfile SF 2" xfId="478"/>
    <cellStyle name="_Chelan Debt Forecast 12.19.05_16.07E Wild Horse Wind Expansionwrkingfile" xfId="479"/>
    <cellStyle name="_Chelan Debt Forecast 12.19.05_16.07E Wild Horse Wind Expansionwrkingfile 2" xfId="480"/>
    <cellStyle name="_Chelan Debt Forecast 12.19.05_16.07E Wild Horse Wind Expansionwrkingfile SF" xfId="481"/>
    <cellStyle name="_Chelan Debt Forecast 12.19.05_16.07E Wild Horse Wind Expansionwrkingfile SF 2" xfId="482"/>
    <cellStyle name="_Chelan Debt Forecast 12.19.05_16.37E Wild Horse Expansion DeferralRevwrkingfile SF" xfId="483"/>
    <cellStyle name="_Chelan Debt Forecast 12.19.05_16.37E Wild Horse Expansion DeferralRevwrkingfile SF 2" xfId="484"/>
    <cellStyle name="_Chelan Debt Forecast 12.19.05_2009 GRC Compl Filing - Exhibit D" xfId="485"/>
    <cellStyle name="_Chelan Debt Forecast 12.19.05_2009 GRC Compl Filing - Exhibit D 2" xfId="486"/>
    <cellStyle name="_Chelan Debt Forecast 12.19.05_4 31 Regulatory Assets and Liabilities  7 06- Exhibit D" xfId="487"/>
    <cellStyle name="_Chelan Debt Forecast 12.19.05_4 31 Regulatory Assets and Liabilities  7 06- Exhibit D 2" xfId="488"/>
    <cellStyle name="_Chelan Debt Forecast 12.19.05_4 31 Regulatory Assets and Liabilities  7 06- Exhibit D_NIM Summary" xfId="489"/>
    <cellStyle name="_Chelan Debt Forecast 12.19.05_4 31 Regulatory Assets and Liabilities  7 06- Exhibit D_NIM Summary 2" xfId="490"/>
    <cellStyle name="_Chelan Debt Forecast 12.19.05_4 32 Regulatory Assets and Liabilities  7 06- Exhibit D" xfId="491"/>
    <cellStyle name="_Chelan Debt Forecast 12.19.05_4 32 Regulatory Assets and Liabilities  7 06- Exhibit D 2" xfId="492"/>
    <cellStyle name="_Chelan Debt Forecast 12.19.05_4 32 Regulatory Assets and Liabilities  7 06- Exhibit D_NIM Summary" xfId="493"/>
    <cellStyle name="_Chelan Debt Forecast 12.19.05_4 32 Regulatory Assets and Liabilities  7 06- Exhibit D_NIM Summary 2" xfId="494"/>
    <cellStyle name="_Chelan Debt Forecast 12.19.05_AURORA Total New" xfId="495"/>
    <cellStyle name="_Chelan Debt Forecast 12.19.05_AURORA Total New 2" xfId="496"/>
    <cellStyle name="_Chelan Debt Forecast 12.19.05_Book2" xfId="497"/>
    <cellStyle name="_Chelan Debt Forecast 12.19.05_Book2 2" xfId="498"/>
    <cellStyle name="_Chelan Debt Forecast 12.19.05_Book2_Adj Bench DR 3 for Initial Briefs (Electric)" xfId="499"/>
    <cellStyle name="_Chelan Debt Forecast 12.19.05_Book2_Adj Bench DR 3 for Initial Briefs (Electric) 2" xfId="500"/>
    <cellStyle name="_Chelan Debt Forecast 12.19.05_Book2_Electric Rev Req Model (2009 GRC) Rebuttal" xfId="501"/>
    <cellStyle name="_Chelan Debt Forecast 12.19.05_Book2_Electric Rev Req Model (2009 GRC) Rebuttal REmoval of New  WH Solar AdjustMI" xfId="502"/>
    <cellStyle name="_Chelan Debt Forecast 12.19.05_Book2_Electric Rev Req Model (2009 GRC) Rebuttal REmoval of New  WH Solar AdjustMI 2" xfId="503"/>
    <cellStyle name="_Chelan Debt Forecast 12.19.05_Book2_Electric Rev Req Model (2009 GRC) Revised 01-18-2010" xfId="504"/>
    <cellStyle name="_Chelan Debt Forecast 12.19.05_Book2_Electric Rev Req Model (2009 GRC) Revised 01-18-2010 2" xfId="505"/>
    <cellStyle name="_Chelan Debt Forecast 12.19.05_Book2_Final Order Electric EXHIBIT A-1" xfId="506"/>
    <cellStyle name="_Chelan Debt Forecast 12.19.05_Book4" xfId="507"/>
    <cellStyle name="_Chelan Debt Forecast 12.19.05_Book4 2" xfId="508"/>
    <cellStyle name="_Chelan Debt Forecast 12.19.05_Book9" xfId="509"/>
    <cellStyle name="_Chelan Debt Forecast 12.19.05_Book9 2" xfId="510"/>
    <cellStyle name="_Chelan Debt Forecast 12.19.05_Exhibit D fr R Gho 12-31-08" xfId="511"/>
    <cellStyle name="_Chelan Debt Forecast 12.19.05_Exhibit D fr R Gho 12-31-08 2" xfId="512"/>
    <cellStyle name="_Chelan Debt Forecast 12.19.05_Exhibit D fr R Gho 12-31-08 v2" xfId="513"/>
    <cellStyle name="_Chelan Debt Forecast 12.19.05_Exhibit D fr R Gho 12-31-08 v2 2" xfId="514"/>
    <cellStyle name="_Chelan Debt Forecast 12.19.05_Exhibit D fr R Gho 12-31-08 v2_NIM Summary" xfId="515"/>
    <cellStyle name="_Chelan Debt Forecast 12.19.05_Exhibit D fr R Gho 12-31-08 v2_NIM Summary 2" xfId="516"/>
    <cellStyle name="_Chelan Debt Forecast 12.19.05_Exhibit D fr R Gho 12-31-08_NIM Summary" xfId="517"/>
    <cellStyle name="_Chelan Debt Forecast 12.19.05_Exhibit D fr R Gho 12-31-08_NIM Summary 2" xfId="518"/>
    <cellStyle name="_Chelan Debt Forecast 12.19.05_Hopkins Ridge Prepaid Tran - Interest Earned RY 12ME Feb  '11" xfId="519"/>
    <cellStyle name="_Chelan Debt Forecast 12.19.05_Hopkins Ridge Prepaid Tran - Interest Earned RY 12ME Feb  '11 2" xfId="520"/>
    <cellStyle name="_Chelan Debt Forecast 12.19.05_Hopkins Ridge Prepaid Tran - Interest Earned RY 12ME Feb  '11_NIM Summary" xfId="521"/>
    <cellStyle name="_Chelan Debt Forecast 12.19.05_Hopkins Ridge Prepaid Tran - Interest Earned RY 12ME Feb  '11_NIM Summary 2" xfId="522"/>
    <cellStyle name="_Chelan Debt Forecast 12.19.05_Hopkins Ridge Prepaid Tran - Interest Earned RY 12ME Feb  '11_Transmission Workbook for May BOD" xfId="523"/>
    <cellStyle name="_Chelan Debt Forecast 12.19.05_Hopkins Ridge Prepaid Tran - Interest Earned RY 12ME Feb  '11_Transmission Workbook for May BOD 2" xfId="524"/>
    <cellStyle name="_Chelan Debt Forecast 12.19.05_NIM Summary" xfId="525"/>
    <cellStyle name="_Chelan Debt Forecast 12.19.05_NIM Summary 09GRC" xfId="526"/>
    <cellStyle name="_Chelan Debt Forecast 12.19.05_NIM Summary 09GRC 2" xfId="527"/>
    <cellStyle name="_Chelan Debt Forecast 12.19.05_NIM Summary 2" xfId="528"/>
    <cellStyle name="_Chelan Debt Forecast 12.19.05_PCA 7 - Exhibit D update 11_30_08 (2)" xfId="529"/>
    <cellStyle name="_Chelan Debt Forecast 12.19.05_PCA 7 - Exhibit D update 11_30_08 (2) 2" xfId="530"/>
    <cellStyle name="_Chelan Debt Forecast 12.19.05_PCA 7 - Exhibit D update 11_30_08 (2) 2 2" xfId="531"/>
    <cellStyle name="_Chelan Debt Forecast 12.19.05_PCA 7 - Exhibit D update 11_30_08 (2) 3" xfId="532"/>
    <cellStyle name="_Chelan Debt Forecast 12.19.05_PCA 7 - Exhibit D update 11_30_08 (2)_NIM Summary" xfId="533"/>
    <cellStyle name="_Chelan Debt Forecast 12.19.05_PCA 7 - Exhibit D update 11_30_08 (2)_NIM Summary 2" xfId="534"/>
    <cellStyle name="_Chelan Debt Forecast 12.19.05_PCA 9 -  Exhibit D April 2010 (3)" xfId="535"/>
    <cellStyle name="_Chelan Debt Forecast 12.19.05_PCA 9 -  Exhibit D April 2010 (3) 2" xfId="536"/>
    <cellStyle name="_Chelan Debt Forecast 12.19.05_Power Costs - Comparison bx Rbtl-Staff-Jt-PC" xfId="537"/>
    <cellStyle name="_Chelan Debt Forecast 12.19.05_Power Costs - Comparison bx Rbtl-Staff-Jt-PC 2" xfId="538"/>
    <cellStyle name="_Chelan Debt Forecast 12.19.05_Power Costs - Comparison bx Rbtl-Staff-Jt-PC_Adj Bench DR 3 for Initial Briefs (Electric)" xfId="539"/>
    <cellStyle name="_Chelan Debt Forecast 12.19.05_Power Costs - Comparison bx Rbtl-Staff-Jt-PC_Adj Bench DR 3 for Initial Briefs (Electric) 2" xfId="540"/>
    <cellStyle name="_Chelan Debt Forecast 12.19.05_Power Costs - Comparison bx Rbtl-Staff-Jt-PC_Electric Rev Req Model (2009 GRC) Rebuttal" xfId="541"/>
    <cellStyle name="_Chelan Debt Forecast 12.19.05_Power Costs - Comparison bx Rbtl-Staff-Jt-PC_Electric Rev Req Model (2009 GRC) Rebuttal REmoval of New  WH Solar AdjustMI" xfId="542"/>
    <cellStyle name="_Chelan Debt Forecast 12.19.05_Power Costs - Comparison bx Rbtl-Staff-Jt-PC_Electric Rev Req Model (2009 GRC) Rebuttal REmoval of New  WH Solar AdjustMI 2" xfId="543"/>
    <cellStyle name="_Chelan Debt Forecast 12.19.05_Power Costs - Comparison bx Rbtl-Staff-Jt-PC_Electric Rev Req Model (2009 GRC) Revised 01-18-2010" xfId="544"/>
    <cellStyle name="_Chelan Debt Forecast 12.19.05_Power Costs - Comparison bx Rbtl-Staff-Jt-PC_Electric Rev Req Model (2009 GRC) Revised 01-18-2010 2" xfId="545"/>
    <cellStyle name="_Chelan Debt Forecast 12.19.05_Power Costs - Comparison bx Rbtl-Staff-Jt-PC_Final Order Electric EXHIBIT A-1" xfId="546"/>
    <cellStyle name="_Chelan Debt Forecast 12.19.05_Rebuttal Power Costs" xfId="547"/>
    <cellStyle name="_Chelan Debt Forecast 12.19.05_Rebuttal Power Costs 2" xfId="548"/>
    <cellStyle name="_Chelan Debt Forecast 12.19.05_Rebuttal Power Costs_Adj Bench DR 3 for Initial Briefs (Electric)" xfId="549"/>
    <cellStyle name="_Chelan Debt Forecast 12.19.05_Rebuttal Power Costs_Adj Bench DR 3 for Initial Briefs (Electric) 2" xfId="550"/>
    <cellStyle name="_Chelan Debt Forecast 12.19.05_Rebuttal Power Costs_Electric Rev Req Model (2009 GRC) Rebuttal" xfId="551"/>
    <cellStyle name="_Chelan Debt Forecast 12.19.05_Rebuttal Power Costs_Electric Rev Req Model (2009 GRC) Rebuttal REmoval of New  WH Solar AdjustMI" xfId="552"/>
    <cellStyle name="_Chelan Debt Forecast 12.19.05_Rebuttal Power Costs_Electric Rev Req Model (2009 GRC) Rebuttal REmoval of New  WH Solar AdjustMI 2" xfId="553"/>
    <cellStyle name="_Chelan Debt Forecast 12.19.05_Rebuttal Power Costs_Electric Rev Req Model (2009 GRC) Revised 01-18-2010" xfId="554"/>
    <cellStyle name="_Chelan Debt Forecast 12.19.05_Rebuttal Power Costs_Electric Rev Req Model (2009 GRC) Revised 01-18-2010 2" xfId="555"/>
    <cellStyle name="_Chelan Debt Forecast 12.19.05_Rebuttal Power Costs_Final Order Electric EXHIBIT A-1" xfId="556"/>
    <cellStyle name="_Chelan Debt Forecast 12.19.05_Transmission Workbook for May BOD" xfId="557"/>
    <cellStyle name="_Chelan Debt Forecast 12.19.05_Transmission Workbook for May BOD 2" xfId="558"/>
    <cellStyle name="_Chelan Debt Forecast 12.19.05_Wind Integration 10GRC" xfId="559"/>
    <cellStyle name="_Chelan Debt Forecast 12.19.05_Wind Integration 10GRC 2" xfId="560"/>
    <cellStyle name="_Copy 11-9 Sumas Proforma - Current" xfId="561"/>
    <cellStyle name="_Costs not in AURORA 06GRC" xfId="562"/>
    <cellStyle name="_Costs not in AURORA 06GRC 2" xfId="563"/>
    <cellStyle name="_Costs not in AURORA 06GRC 2 2" xfId="564"/>
    <cellStyle name="_Costs not in AURORA 06GRC 3" xfId="565"/>
    <cellStyle name="_Costs not in AURORA 06GRC_04 07E Wild Horse Wind Expansion (C) (2)" xfId="566"/>
    <cellStyle name="_Costs not in AURORA 06GRC_04 07E Wild Horse Wind Expansion (C) (2) 2" xfId="567"/>
    <cellStyle name="_Costs not in AURORA 06GRC_04 07E Wild Horse Wind Expansion (C) (2)_Adj Bench DR 3 for Initial Briefs (Electric)" xfId="568"/>
    <cellStyle name="_Costs not in AURORA 06GRC_04 07E Wild Horse Wind Expansion (C) (2)_Adj Bench DR 3 for Initial Briefs (Electric) 2" xfId="569"/>
    <cellStyle name="_Costs not in AURORA 06GRC_04 07E Wild Horse Wind Expansion (C) (2)_Electric Rev Req Model (2009 GRC) " xfId="570"/>
    <cellStyle name="_Costs not in AURORA 06GRC_04 07E Wild Horse Wind Expansion (C) (2)_Electric Rev Req Model (2009 GRC)  2" xfId="571"/>
    <cellStyle name="_Costs not in AURORA 06GRC_04 07E Wild Horse Wind Expansion (C) (2)_Electric Rev Req Model (2009 GRC) Rebuttal" xfId="572"/>
    <cellStyle name="_Costs not in AURORA 06GRC_04 07E Wild Horse Wind Expansion (C) (2)_Electric Rev Req Model (2009 GRC) Rebuttal REmoval of New  WH Solar AdjustMI" xfId="573"/>
    <cellStyle name="_Costs not in AURORA 06GRC_04 07E Wild Horse Wind Expansion (C) (2)_Electric Rev Req Model (2009 GRC) Rebuttal REmoval of New  WH Solar AdjustMI 2" xfId="574"/>
    <cellStyle name="_Costs not in AURORA 06GRC_04 07E Wild Horse Wind Expansion (C) (2)_Electric Rev Req Model (2009 GRC) Revised 01-18-2010" xfId="575"/>
    <cellStyle name="_Costs not in AURORA 06GRC_04 07E Wild Horse Wind Expansion (C) (2)_Electric Rev Req Model (2009 GRC) Revised 01-18-2010 2" xfId="576"/>
    <cellStyle name="_Costs not in AURORA 06GRC_04 07E Wild Horse Wind Expansion (C) (2)_Final Order Electric EXHIBIT A-1" xfId="577"/>
    <cellStyle name="_Costs not in AURORA 06GRC_04 07E Wild Horse Wind Expansion (C) (2)_TENASKA REGULATORY ASSET" xfId="578"/>
    <cellStyle name="_Costs not in AURORA 06GRC_16.37E Wild Horse Expansion DeferralRevwrkingfile SF" xfId="579"/>
    <cellStyle name="_Costs not in AURORA 06GRC_16.37E Wild Horse Expansion DeferralRevwrkingfile SF 2" xfId="580"/>
    <cellStyle name="_Costs not in AURORA 06GRC_2009 GRC Compl Filing - Exhibit D" xfId="581"/>
    <cellStyle name="_Costs not in AURORA 06GRC_2009 GRC Compl Filing - Exhibit D 2" xfId="582"/>
    <cellStyle name="_Costs not in AURORA 06GRC_4 31 Regulatory Assets and Liabilities  7 06- Exhibit D" xfId="583"/>
    <cellStyle name="_Costs not in AURORA 06GRC_4 31 Regulatory Assets and Liabilities  7 06- Exhibit D 2" xfId="584"/>
    <cellStyle name="_Costs not in AURORA 06GRC_4 31 Regulatory Assets and Liabilities  7 06- Exhibit D_NIM Summary" xfId="585"/>
    <cellStyle name="_Costs not in AURORA 06GRC_4 31 Regulatory Assets and Liabilities  7 06- Exhibit D_NIM Summary 2" xfId="586"/>
    <cellStyle name="_Costs not in AURORA 06GRC_4 32 Regulatory Assets and Liabilities  7 06- Exhibit D" xfId="587"/>
    <cellStyle name="_Costs not in AURORA 06GRC_4 32 Regulatory Assets and Liabilities  7 06- Exhibit D 2" xfId="588"/>
    <cellStyle name="_Costs not in AURORA 06GRC_4 32 Regulatory Assets and Liabilities  7 06- Exhibit D_NIM Summary" xfId="589"/>
    <cellStyle name="_Costs not in AURORA 06GRC_4 32 Regulatory Assets and Liabilities  7 06- Exhibit D_NIM Summary 2" xfId="590"/>
    <cellStyle name="_Costs not in AURORA 06GRC_AURORA Total New" xfId="591"/>
    <cellStyle name="_Costs not in AURORA 06GRC_AURORA Total New 2" xfId="592"/>
    <cellStyle name="_Costs not in AURORA 06GRC_Book2" xfId="593"/>
    <cellStyle name="_Costs not in AURORA 06GRC_Book2 2" xfId="594"/>
    <cellStyle name="_Costs not in AURORA 06GRC_Book2_Adj Bench DR 3 for Initial Briefs (Electric)" xfId="595"/>
    <cellStyle name="_Costs not in AURORA 06GRC_Book2_Adj Bench DR 3 for Initial Briefs (Electric) 2" xfId="596"/>
    <cellStyle name="_Costs not in AURORA 06GRC_Book2_Electric Rev Req Model (2009 GRC) Rebuttal" xfId="597"/>
    <cellStyle name="_Costs not in AURORA 06GRC_Book2_Electric Rev Req Model (2009 GRC) Rebuttal REmoval of New  WH Solar AdjustMI" xfId="598"/>
    <cellStyle name="_Costs not in AURORA 06GRC_Book2_Electric Rev Req Model (2009 GRC) Rebuttal REmoval of New  WH Solar AdjustMI 2" xfId="599"/>
    <cellStyle name="_Costs not in AURORA 06GRC_Book2_Electric Rev Req Model (2009 GRC) Revised 01-18-2010" xfId="600"/>
    <cellStyle name="_Costs not in AURORA 06GRC_Book2_Electric Rev Req Model (2009 GRC) Revised 01-18-2010 2" xfId="601"/>
    <cellStyle name="_Costs not in AURORA 06GRC_Book2_Final Order Electric EXHIBIT A-1" xfId="602"/>
    <cellStyle name="_Costs not in AURORA 06GRC_Book4" xfId="603"/>
    <cellStyle name="_Costs not in AURORA 06GRC_Book4 2" xfId="604"/>
    <cellStyle name="_Costs not in AURORA 06GRC_Book9" xfId="605"/>
    <cellStyle name="_Costs not in AURORA 06GRC_Book9 2" xfId="606"/>
    <cellStyle name="_Costs not in AURORA 06GRC_Exhibit D fr R Gho 12-31-08" xfId="607"/>
    <cellStyle name="_Costs not in AURORA 06GRC_Exhibit D fr R Gho 12-31-08 2" xfId="608"/>
    <cellStyle name="_Costs not in AURORA 06GRC_Exhibit D fr R Gho 12-31-08 v2" xfId="609"/>
    <cellStyle name="_Costs not in AURORA 06GRC_Exhibit D fr R Gho 12-31-08 v2 2" xfId="610"/>
    <cellStyle name="_Costs not in AURORA 06GRC_Exhibit D fr R Gho 12-31-08 v2_NIM Summary" xfId="611"/>
    <cellStyle name="_Costs not in AURORA 06GRC_Exhibit D fr R Gho 12-31-08 v2_NIM Summary 2" xfId="612"/>
    <cellStyle name="_Costs not in AURORA 06GRC_Exhibit D fr R Gho 12-31-08_NIM Summary" xfId="613"/>
    <cellStyle name="_Costs not in AURORA 06GRC_Exhibit D fr R Gho 12-31-08_NIM Summary 2" xfId="614"/>
    <cellStyle name="_Costs not in AURORA 06GRC_Hopkins Ridge Prepaid Tran - Interest Earned RY 12ME Feb  '11" xfId="615"/>
    <cellStyle name="_Costs not in AURORA 06GRC_Hopkins Ridge Prepaid Tran - Interest Earned RY 12ME Feb  '11 2" xfId="616"/>
    <cellStyle name="_Costs not in AURORA 06GRC_Hopkins Ridge Prepaid Tran - Interest Earned RY 12ME Feb  '11_NIM Summary" xfId="617"/>
    <cellStyle name="_Costs not in AURORA 06GRC_Hopkins Ridge Prepaid Tran - Interest Earned RY 12ME Feb  '11_NIM Summary 2" xfId="618"/>
    <cellStyle name="_Costs not in AURORA 06GRC_Hopkins Ridge Prepaid Tran - Interest Earned RY 12ME Feb  '11_Transmission Workbook for May BOD" xfId="619"/>
    <cellStyle name="_Costs not in AURORA 06GRC_Hopkins Ridge Prepaid Tran - Interest Earned RY 12ME Feb  '11_Transmission Workbook for May BOD 2" xfId="620"/>
    <cellStyle name="_Costs not in AURORA 06GRC_NIM Summary" xfId="621"/>
    <cellStyle name="_Costs not in AURORA 06GRC_NIM Summary 09GRC" xfId="622"/>
    <cellStyle name="_Costs not in AURORA 06GRC_NIM Summary 09GRC 2" xfId="623"/>
    <cellStyle name="_Costs not in AURORA 06GRC_NIM Summary 2" xfId="624"/>
    <cellStyle name="_Costs not in AURORA 06GRC_PCA 7 - Exhibit D update 11_30_08 (2)" xfId="625"/>
    <cellStyle name="_Costs not in AURORA 06GRC_PCA 7 - Exhibit D update 11_30_08 (2) 2" xfId="626"/>
    <cellStyle name="_Costs not in AURORA 06GRC_PCA 7 - Exhibit D update 11_30_08 (2) 2 2" xfId="627"/>
    <cellStyle name="_Costs not in AURORA 06GRC_PCA 7 - Exhibit D update 11_30_08 (2) 3" xfId="628"/>
    <cellStyle name="_Costs not in AURORA 06GRC_PCA 7 - Exhibit D update 11_30_08 (2)_NIM Summary" xfId="629"/>
    <cellStyle name="_Costs not in AURORA 06GRC_PCA 7 - Exhibit D update 11_30_08 (2)_NIM Summary 2" xfId="630"/>
    <cellStyle name="_Costs not in AURORA 06GRC_PCA 9 -  Exhibit D April 2010 (3)" xfId="631"/>
    <cellStyle name="_Costs not in AURORA 06GRC_PCA 9 -  Exhibit D April 2010 (3) 2" xfId="632"/>
    <cellStyle name="_Costs not in AURORA 06GRC_Power Costs - Comparison bx Rbtl-Staff-Jt-PC" xfId="633"/>
    <cellStyle name="_Costs not in AURORA 06GRC_Power Costs - Comparison bx Rbtl-Staff-Jt-PC 2" xfId="634"/>
    <cellStyle name="_Costs not in AURORA 06GRC_Power Costs - Comparison bx Rbtl-Staff-Jt-PC_Adj Bench DR 3 for Initial Briefs (Electric)" xfId="635"/>
    <cellStyle name="_Costs not in AURORA 06GRC_Power Costs - Comparison bx Rbtl-Staff-Jt-PC_Adj Bench DR 3 for Initial Briefs (Electric) 2" xfId="636"/>
    <cellStyle name="_Costs not in AURORA 06GRC_Power Costs - Comparison bx Rbtl-Staff-Jt-PC_Electric Rev Req Model (2009 GRC) Rebuttal" xfId="637"/>
    <cellStyle name="_Costs not in AURORA 06GRC_Power Costs - Comparison bx Rbtl-Staff-Jt-PC_Electric Rev Req Model (2009 GRC) Rebuttal REmoval of New  WH Solar AdjustMI" xfId="638"/>
    <cellStyle name="_Costs not in AURORA 06GRC_Power Costs - Comparison bx Rbtl-Staff-Jt-PC_Electric Rev Req Model (2009 GRC) Rebuttal REmoval of New  WH Solar AdjustMI 2" xfId="639"/>
    <cellStyle name="_Costs not in AURORA 06GRC_Power Costs - Comparison bx Rbtl-Staff-Jt-PC_Electric Rev Req Model (2009 GRC) Revised 01-18-2010" xfId="640"/>
    <cellStyle name="_Costs not in AURORA 06GRC_Power Costs - Comparison bx Rbtl-Staff-Jt-PC_Electric Rev Req Model (2009 GRC) Revised 01-18-2010 2" xfId="641"/>
    <cellStyle name="_Costs not in AURORA 06GRC_Power Costs - Comparison bx Rbtl-Staff-Jt-PC_Final Order Electric EXHIBIT A-1" xfId="642"/>
    <cellStyle name="_Costs not in AURORA 06GRC_Rebuttal Power Costs" xfId="643"/>
    <cellStyle name="_Costs not in AURORA 06GRC_Rebuttal Power Costs 2" xfId="644"/>
    <cellStyle name="_Costs not in AURORA 06GRC_Rebuttal Power Costs_Adj Bench DR 3 for Initial Briefs (Electric)" xfId="645"/>
    <cellStyle name="_Costs not in AURORA 06GRC_Rebuttal Power Costs_Adj Bench DR 3 for Initial Briefs (Electric) 2" xfId="646"/>
    <cellStyle name="_Costs not in AURORA 06GRC_Rebuttal Power Costs_Electric Rev Req Model (2009 GRC) Rebuttal" xfId="647"/>
    <cellStyle name="_Costs not in AURORA 06GRC_Rebuttal Power Costs_Electric Rev Req Model (2009 GRC) Rebuttal REmoval of New  WH Solar AdjustMI" xfId="648"/>
    <cellStyle name="_Costs not in AURORA 06GRC_Rebuttal Power Costs_Electric Rev Req Model (2009 GRC) Rebuttal REmoval of New  WH Solar AdjustMI 2" xfId="649"/>
    <cellStyle name="_Costs not in AURORA 06GRC_Rebuttal Power Costs_Electric Rev Req Model (2009 GRC) Revised 01-18-2010" xfId="650"/>
    <cellStyle name="_Costs not in AURORA 06GRC_Rebuttal Power Costs_Electric Rev Req Model (2009 GRC) Revised 01-18-2010 2" xfId="651"/>
    <cellStyle name="_Costs not in AURORA 06GRC_Rebuttal Power Costs_Final Order Electric EXHIBIT A-1" xfId="652"/>
    <cellStyle name="_Costs not in AURORA 06GRC_Transmission Workbook for May BOD" xfId="653"/>
    <cellStyle name="_Costs not in AURORA 06GRC_Transmission Workbook for May BOD 2" xfId="654"/>
    <cellStyle name="_Costs not in AURORA 06GRC_Wind Integration 10GRC" xfId="655"/>
    <cellStyle name="_Costs not in AURORA 06GRC_Wind Integration 10GRC 2" xfId="656"/>
    <cellStyle name="_Costs not in AURORA 2006GRC 6.15.06" xfId="657"/>
    <cellStyle name="_Costs not in AURORA 2006GRC 6.15.06 2" xfId="658"/>
    <cellStyle name="_Costs not in AURORA 2006GRC 6.15.06 2 2" xfId="659"/>
    <cellStyle name="_Costs not in AURORA 2006GRC 6.15.06 3" xfId="660"/>
    <cellStyle name="_Costs not in AURORA 2006GRC 6.15.06_04 07E Wild Horse Wind Expansion (C) (2)" xfId="661"/>
    <cellStyle name="_Costs not in AURORA 2006GRC 6.15.06_04 07E Wild Horse Wind Expansion (C) (2) 2" xfId="662"/>
    <cellStyle name="_Costs not in AURORA 2006GRC 6.15.06_04 07E Wild Horse Wind Expansion (C) (2)_Adj Bench DR 3 for Initial Briefs (Electric)" xfId="663"/>
    <cellStyle name="_Costs not in AURORA 2006GRC 6.15.06_04 07E Wild Horse Wind Expansion (C) (2)_Adj Bench DR 3 for Initial Briefs (Electric) 2" xfId="664"/>
    <cellStyle name="_Costs not in AURORA 2006GRC 6.15.06_04 07E Wild Horse Wind Expansion (C) (2)_Electric Rev Req Model (2009 GRC) " xfId="665"/>
    <cellStyle name="_Costs not in AURORA 2006GRC 6.15.06_04 07E Wild Horse Wind Expansion (C) (2)_Electric Rev Req Model (2009 GRC)  2" xfId="666"/>
    <cellStyle name="_Costs not in AURORA 2006GRC 6.15.06_04 07E Wild Horse Wind Expansion (C) (2)_Electric Rev Req Model (2009 GRC) Rebuttal" xfId="667"/>
    <cellStyle name="_Costs not in AURORA 2006GRC 6.15.06_04 07E Wild Horse Wind Expansion (C) (2)_Electric Rev Req Model (2009 GRC) Rebuttal REmoval of New  WH Solar AdjustMI" xfId="668"/>
    <cellStyle name="_Costs not in AURORA 2006GRC 6.15.06_04 07E Wild Horse Wind Expansion (C) (2)_Electric Rev Req Model (2009 GRC) Rebuttal REmoval of New  WH Solar AdjustMI 2" xfId="669"/>
    <cellStyle name="_Costs not in AURORA 2006GRC 6.15.06_04 07E Wild Horse Wind Expansion (C) (2)_Electric Rev Req Model (2009 GRC) Revised 01-18-2010" xfId="670"/>
    <cellStyle name="_Costs not in AURORA 2006GRC 6.15.06_04 07E Wild Horse Wind Expansion (C) (2)_Electric Rev Req Model (2009 GRC) Revised 01-18-2010 2" xfId="671"/>
    <cellStyle name="_Costs not in AURORA 2006GRC 6.15.06_04 07E Wild Horse Wind Expansion (C) (2)_Final Order Electric EXHIBIT A-1" xfId="672"/>
    <cellStyle name="_Costs not in AURORA 2006GRC 6.15.06_04 07E Wild Horse Wind Expansion (C) (2)_TENASKA REGULATORY ASSET" xfId="673"/>
    <cellStyle name="_Costs not in AURORA 2006GRC 6.15.06_16.37E Wild Horse Expansion DeferralRevwrkingfile SF" xfId="674"/>
    <cellStyle name="_Costs not in AURORA 2006GRC 6.15.06_16.37E Wild Horse Expansion DeferralRevwrkingfile SF 2" xfId="675"/>
    <cellStyle name="_Costs not in AURORA 2006GRC 6.15.06_2009 GRC Compl Filing - Exhibit D" xfId="676"/>
    <cellStyle name="_Costs not in AURORA 2006GRC 6.15.06_2009 GRC Compl Filing - Exhibit D 2" xfId="677"/>
    <cellStyle name="_Costs not in AURORA 2006GRC 6.15.06_4 31 Regulatory Assets and Liabilities  7 06- Exhibit D" xfId="678"/>
    <cellStyle name="_Costs not in AURORA 2006GRC 6.15.06_4 31 Regulatory Assets and Liabilities  7 06- Exhibit D 2" xfId="679"/>
    <cellStyle name="_Costs not in AURORA 2006GRC 6.15.06_4 31 Regulatory Assets and Liabilities  7 06- Exhibit D_NIM Summary" xfId="680"/>
    <cellStyle name="_Costs not in AURORA 2006GRC 6.15.06_4 31 Regulatory Assets and Liabilities  7 06- Exhibit D_NIM Summary 2" xfId="681"/>
    <cellStyle name="_Costs not in AURORA 2006GRC 6.15.06_4 32 Regulatory Assets and Liabilities  7 06- Exhibit D" xfId="682"/>
    <cellStyle name="_Costs not in AURORA 2006GRC 6.15.06_4 32 Regulatory Assets and Liabilities  7 06- Exhibit D 2" xfId="683"/>
    <cellStyle name="_Costs not in AURORA 2006GRC 6.15.06_4 32 Regulatory Assets and Liabilities  7 06- Exhibit D_NIM Summary" xfId="684"/>
    <cellStyle name="_Costs not in AURORA 2006GRC 6.15.06_4 32 Regulatory Assets and Liabilities  7 06- Exhibit D_NIM Summary 2" xfId="685"/>
    <cellStyle name="_Costs not in AURORA 2006GRC 6.15.06_AURORA Total New" xfId="686"/>
    <cellStyle name="_Costs not in AURORA 2006GRC 6.15.06_AURORA Total New 2" xfId="687"/>
    <cellStyle name="_Costs not in AURORA 2006GRC 6.15.06_Book2" xfId="688"/>
    <cellStyle name="_Costs not in AURORA 2006GRC 6.15.06_Book2 2" xfId="689"/>
    <cellStyle name="_Costs not in AURORA 2006GRC 6.15.06_Book2_Adj Bench DR 3 for Initial Briefs (Electric)" xfId="690"/>
    <cellStyle name="_Costs not in AURORA 2006GRC 6.15.06_Book2_Adj Bench DR 3 for Initial Briefs (Electric) 2" xfId="691"/>
    <cellStyle name="_Costs not in AURORA 2006GRC 6.15.06_Book2_Electric Rev Req Model (2009 GRC) Rebuttal" xfId="692"/>
    <cellStyle name="_Costs not in AURORA 2006GRC 6.15.06_Book2_Electric Rev Req Model (2009 GRC) Rebuttal REmoval of New  WH Solar AdjustMI" xfId="693"/>
    <cellStyle name="_Costs not in AURORA 2006GRC 6.15.06_Book2_Electric Rev Req Model (2009 GRC) Rebuttal REmoval of New  WH Solar AdjustMI 2" xfId="694"/>
    <cellStyle name="_Costs not in AURORA 2006GRC 6.15.06_Book2_Electric Rev Req Model (2009 GRC) Revised 01-18-2010" xfId="695"/>
    <cellStyle name="_Costs not in AURORA 2006GRC 6.15.06_Book2_Electric Rev Req Model (2009 GRC) Revised 01-18-2010 2" xfId="696"/>
    <cellStyle name="_Costs not in AURORA 2006GRC 6.15.06_Book2_Final Order Electric EXHIBIT A-1" xfId="697"/>
    <cellStyle name="_Costs not in AURORA 2006GRC 6.15.06_Book4" xfId="698"/>
    <cellStyle name="_Costs not in AURORA 2006GRC 6.15.06_Book4 2" xfId="699"/>
    <cellStyle name="_Costs not in AURORA 2006GRC 6.15.06_Book9" xfId="700"/>
    <cellStyle name="_Costs not in AURORA 2006GRC 6.15.06_Book9 2" xfId="701"/>
    <cellStyle name="_Costs not in AURORA 2006GRC 6.15.06_NIM Summary" xfId="702"/>
    <cellStyle name="_Costs not in AURORA 2006GRC 6.15.06_NIM Summary 09GRC" xfId="703"/>
    <cellStyle name="_Costs not in AURORA 2006GRC 6.15.06_NIM Summary 09GRC 2" xfId="704"/>
    <cellStyle name="_Costs not in AURORA 2006GRC 6.15.06_NIM Summary 2" xfId="705"/>
    <cellStyle name="_Costs not in AURORA 2006GRC 6.15.06_PCA 9 -  Exhibit D April 2010 (3)" xfId="706"/>
    <cellStyle name="_Costs not in AURORA 2006GRC 6.15.06_PCA 9 -  Exhibit D April 2010 (3) 2" xfId="707"/>
    <cellStyle name="_Costs not in AURORA 2006GRC 6.15.06_Power Costs - Comparison bx Rbtl-Staff-Jt-PC" xfId="708"/>
    <cellStyle name="_Costs not in AURORA 2006GRC 6.15.06_Power Costs - Comparison bx Rbtl-Staff-Jt-PC 2" xfId="709"/>
    <cellStyle name="_Costs not in AURORA 2006GRC 6.15.06_Power Costs - Comparison bx Rbtl-Staff-Jt-PC_Adj Bench DR 3 for Initial Briefs (Electric)" xfId="710"/>
    <cellStyle name="_Costs not in AURORA 2006GRC 6.15.06_Power Costs - Comparison bx Rbtl-Staff-Jt-PC_Adj Bench DR 3 for Initial Briefs (Electric) 2" xfId="711"/>
    <cellStyle name="_Costs not in AURORA 2006GRC 6.15.06_Power Costs - Comparison bx Rbtl-Staff-Jt-PC_Electric Rev Req Model (2009 GRC) Rebuttal" xfId="712"/>
    <cellStyle name="_Costs not in AURORA 2006GRC 6.15.06_Power Costs - Comparison bx Rbtl-Staff-Jt-PC_Electric Rev Req Model (2009 GRC) Rebuttal REmoval of New  WH Solar AdjustMI" xfId="713"/>
    <cellStyle name="_Costs not in AURORA 2006GRC 6.15.06_Power Costs - Comparison bx Rbtl-Staff-Jt-PC_Electric Rev Req Model (2009 GRC) Rebuttal REmoval of New  WH Solar AdjustMI 2" xfId="714"/>
    <cellStyle name="_Costs not in AURORA 2006GRC 6.15.06_Power Costs - Comparison bx Rbtl-Staff-Jt-PC_Electric Rev Req Model (2009 GRC) Revised 01-18-2010" xfId="715"/>
    <cellStyle name="_Costs not in AURORA 2006GRC 6.15.06_Power Costs - Comparison bx Rbtl-Staff-Jt-PC_Electric Rev Req Model (2009 GRC) Revised 01-18-2010 2" xfId="716"/>
    <cellStyle name="_Costs not in AURORA 2006GRC 6.15.06_Power Costs - Comparison bx Rbtl-Staff-Jt-PC_Final Order Electric EXHIBIT A-1" xfId="717"/>
    <cellStyle name="_Costs not in AURORA 2006GRC 6.15.06_Rebuttal Power Costs" xfId="718"/>
    <cellStyle name="_Costs not in AURORA 2006GRC 6.15.06_Rebuttal Power Costs 2" xfId="719"/>
    <cellStyle name="_Costs not in AURORA 2006GRC 6.15.06_Rebuttal Power Costs_Adj Bench DR 3 for Initial Briefs (Electric)" xfId="720"/>
    <cellStyle name="_Costs not in AURORA 2006GRC 6.15.06_Rebuttal Power Costs_Adj Bench DR 3 for Initial Briefs (Electric) 2" xfId="721"/>
    <cellStyle name="_Costs not in AURORA 2006GRC 6.15.06_Rebuttal Power Costs_Electric Rev Req Model (2009 GRC) Rebuttal" xfId="722"/>
    <cellStyle name="_Costs not in AURORA 2006GRC 6.15.06_Rebuttal Power Costs_Electric Rev Req Model (2009 GRC) Rebuttal REmoval of New  WH Solar AdjustMI" xfId="723"/>
    <cellStyle name="_Costs not in AURORA 2006GRC 6.15.06_Rebuttal Power Costs_Electric Rev Req Model (2009 GRC) Rebuttal REmoval of New  WH Solar AdjustMI 2" xfId="724"/>
    <cellStyle name="_Costs not in AURORA 2006GRC 6.15.06_Rebuttal Power Costs_Electric Rev Req Model (2009 GRC) Revised 01-18-2010" xfId="725"/>
    <cellStyle name="_Costs not in AURORA 2006GRC 6.15.06_Rebuttal Power Costs_Electric Rev Req Model (2009 GRC) Revised 01-18-2010 2" xfId="726"/>
    <cellStyle name="_Costs not in AURORA 2006GRC 6.15.06_Rebuttal Power Costs_Final Order Electric EXHIBIT A-1" xfId="727"/>
    <cellStyle name="_Costs not in AURORA 2006GRC 6.15.06_Wind Integration 10GRC" xfId="728"/>
    <cellStyle name="_Costs not in AURORA 2006GRC 6.15.06_Wind Integration 10GRC 2" xfId="729"/>
    <cellStyle name="_Costs not in AURORA 2006GRC w gas price updated" xfId="730"/>
    <cellStyle name="_Costs not in AURORA 2006GRC w gas price updated 2" xfId="731"/>
    <cellStyle name="_Costs not in AURORA 2006GRC w gas price updated_Adj Bench DR 3 for Initial Briefs (Electric)" xfId="732"/>
    <cellStyle name="_Costs not in AURORA 2006GRC w gas price updated_Adj Bench DR 3 for Initial Briefs (Electric) 2" xfId="733"/>
    <cellStyle name="_Costs not in AURORA 2006GRC w gas price updated_Book2" xfId="734"/>
    <cellStyle name="_Costs not in AURORA 2006GRC w gas price updated_Book2 2" xfId="735"/>
    <cellStyle name="_Costs not in AURORA 2006GRC w gas price updated_Book2_Adj Bench DR 3 for Initial Briefs (Electric)" xfId="736"/>
    <cellStyle name="_Costs not in AURORA 2006GRC w gas price updated_Book2_Adj Bench DR 3 for Initial Briefs (Electric) 2" xfId="737"/>
    <cellStyle name="_Costs not in AURORA 2006GRC w gas price updated_Book2_Electric Rev Req Model (2009 GRC) Rebuttal" xfId="738"/>
    <cellStyle name="_Costs not in AURORA 2006GRC w gas price updated_Book2_Electric Rev Req Model (2009 GRC) Rebuttal REmoval of New  WH Solar AdjustMI" xfId="739"/>
    <cellStyle name="_Costs not in AURORA 2006GRC w gas price updated_Book2_Electric Rev Req Model (2009 GRC) Rebuttal REmoval of New  WH Solar AdjustMI 2" xfId="740"/>
    <cellStyle name="_Costs not in AURORA 2006GRC w gas price updated_Book2_Electric Rev Req Model (2009 GRC) Revised 01-18-2010" xfId="741"/>
    <cellStyle name="_Costs not in AURORA 2006GRC w gas price updated_Book2_Electric Rev Req Model (2009 GRC) Revised 01-18-2010 2" xfId="742"/>
    <cellStyle name="_Costs not in AURORA 2006GRC w gas price updated_Book2_Final Order Electric EXHIBIT A-1" xfId="743"/>
    <cellStyle name="_Costs not in AURORA 2006GRC w gas price updated_Electric Rev Req Model (2009 GRC) " xfId="744"/>
    <cellStyle name="_Costs not in AURORA 2006GRC w gas price updated_Electric Rev Req Model (2009 GRC)  2" xfId="745"/>
    <cellStyle name="_Costs not in AURORA 2006GRC w gas price updated_Electric Rev Req Model (2009 GRC) Rebuttal" xfId="746"/>
    <cellStyle name="_Costs not in AURORA 2006GRC w gas price updated_Electric Rev Req Model (2009 GRC) Rebuttal REmoval of New  WH Solar AdjustMI" xfId="747"/>
    <cellStyle name="_Costs not in AURORA 2006GRC w gas price updated_Electric Rev Req Model (2009 GRC) Rebuttal REmoval of New  WH Solar AdjustMI 2" xfId="748"/>
    <cellStyle name="_Costs not in AURORA 2006GRC w gas price updated_Electric Rev Req Model (2009 GRC) Revised 01-18-2010" xfId="749"/>
    <cellStyle name="_Costs not in AURORA 2006GRC w gas price updated_Electric Rev Req Model (2009 GRC) Revised 01-18-2010 2" xfId="750"/>
    <cellStyle name="_Costs not in AURORA 2006GRC w gas price updated_Final Order Electric EXHIBIT A-1" xfId="751"/>
    <cellStyle name="_Costs not in AURORA 2006GRC w gas price updated_NIM Summary" xfId="752"/>
    <cellStyle name="_Costs not in AURORA 2006GRC w gas price updated_NIM Summary 2" xfId="753"/>
    <cellStyle name="_Costs not in AURORA 2006GRC w gas price updated_Rebuttal Power Costs" xfId="754"/>
    <cellStyle name="_Costs not in AURORA 2006GRC w gas price updated_Rebuttal Power Costs 2" xfId="755"/>
    <cellStyle name="_Costs not in AURORA 2006GRC w gas price updated_Rebuttal Power Costs_Adj Bench DR 3 for Initial Briefs (Electric)" xfId="756"/>
    <cellStyle name="_Costs not in AURORA 2006GRC w gas price updated_Rebuttal Power Costs_Adj Bench DR 3 for Initial Briefs (Electric) 2" xfId="757"/>
    <cellStyle name="_Costs not in AURORA 2006GRC w gas price updated_Rebuttal Power Costs_Electric Rev Req Model (2009 GRC) Rebuttal" xfId="758"/>
    <cellStyle name="_Costs not in AURORA 2006GRC w gas price updated_Rebuttal Power Costs_Electric Rev Req Model (2009 GRC) Rebuttal REmoval of New  WH Solar AdjustMI" xfId="759"/>
    <cellStyle name="_Costs not in AURORA 2006GRC w gas price updated_Rebuttal Power Costs_Electric Rev Req Model (2009 GRC) Rebuttal REmoval of New  WH Solar AdjustMI 2" xfId="760"/>
    <cellStyle name="_Costs not in AURORA 2006GRC w gas price updated_Rebuttal Power Costs_Electric Rev Req Model (2009 GRC) Revised 01-18-2010" xfId="761"/>
    <cellStyle name="_Costs not in AURORA 2006GRC w gas price updated_Rebuttal Power Costs_Electric Rev Req Model (2009 GRC) Revised 01-18-2010 2" xfId="762"/>
    <cellStyle name="_Costs not in AURORA 2006GRC w gas price updated_Rebuttal Power Costs_Final Order Electric EXHIBIT A-1" xfId="763"/>
    <cellStyle name="_Costs not in AURORA 2006GRC w gas price updated_TENASKA REGULATORY ASSET" xfId="764"/>
    <cellStyle name="_Costs not in AURORA 2007 Rate Case" xfId="765"/>
    <cellStyle name="_Costs not in AURORA 2007 Rate Case 2" xfId="766"/>
    <cellStyle name="_Costs not in AURORA 2007 Rate Case 2 2" xfId="767"/>
    <cellStyle name="_Costs not in AURORA 2007 Rate Case 3" xfId="768"/>
    <cellStyle name="_Costs not in AURORA 2007 Rate Case_(C) WHE Proforma with ITC cash grant 10 Yr Amort_for deferral_102809" xfId="769"/>
    <cellStyle name="_Costs not in AURORA 2007 Rate Case_(C) WHE Proforma with ITC cash grant 10 Yr Amort_for deferral_102809 2" xfId="770"/>
    <cellStyle name="_Costs not in AURORA 2007 Rate Case_(C) WHE Proforma with ITC cash grant 10 Yr Amort_for deferral_102809_16.07E Wild Horse Wind Expansionwrkingfile" xfId="771"/>
    <cellStyle name="_Costs not in AURORA 2007 Rate Case_(C) WHE Proforma with ITC cash grant 10 Yr Amort_for deferral_102809_16.07E Wild Horse Wind Expansionwrkingfile 2" xfId="772"/>
    <cellStyle name="_Costs not in AURORA 2007 Rate Case_(C) WHE Proforma with ITC cash grant 10 Yr Amort_for deferral_102809_16.07E Wild Horse Wind Expansionwrkingfile SF" xfId="773"/>
    <cellStyle name="_Costs not in AURORA 2007 Rate Case_(C) WHE Proforma with ITC cash grant 10 Yr Amort_for deferral_102809_16.07E Wild Horse Wind Expansionwrkingfile SF 2" xfId="774"/>
    <cellStyle name="_Costs not in AURORA 2007 Rate Case_(C) WHE Proforma with ITC cash grant 10 Yr Amort_for deferral_102809_16.37E Wild Horse Expansion DeferralRevwrkingfile SF" xfId="775"/>
    <cellStyle name="_Costs not in AURORA 2007 Rate Case_(C) WHE Proforma with ITC cash grant 10 Yr Amort_for deferral_102809_16.37E Wild Horse Expansion DeferralRevwrkingfile SF 2" xfId="776"/>
    <cellStyle name="_Costs not in AURORA 2007 Rate Case_(C) WHE Proforma with ITC cash grant 10 Yr Amort_for rebuttal_120709" xfId="777"/>
    <cellStyle name="_Costs not in AURORA 2007 Rate Case_(C) WHE Proforma with ITC cash grant 10 Yr Amort_for rebuttal_120709 2" xfId="778"/>
    <cellStyle name="_Costs not in AURORA 2007 Rate Case_04.07E Wild Horse Wind Expansion" xfId="779"/>
    <cellStyle name="_Costs not in AURORA 2007 Rate Case_04.07E Wild Horse Wind Expansion 2" xfId="780"/>
    <cellStyle name="_Costs not in AURORA 2007 Rate Case_04.07E Wild Horse Wind Expansion_16.07E Wild Horse Wind Expansionwrkingfile" xfId="781"/>
    <cellStyle name="_Costs not in AURORA 2007 Rate Case_04.07E Wild Horse Wind Expansion_16.07E Wild Horse Wind Expansionwrkingfile 2" xfId="782"/>
    <cellStyle name="_Costs not in AURORA 2007 Rate Case_04.07E Wild Horse Wind Expansion_16.07E Wild Horse Wind Expansionwrkingfile SF" xfId="783"/>
    <cellStyle name="_Costs not in AURORA 2007 Rate Case_04.07E Wild Horse Wind Expansion_16.07E Wild Horse Wind Expansionwrkingfile SF 2" xfId="784"/>
    <cellStyle name="_Costs not in AURORA 2007 Rate Case_04.07E Wild Horse Wind Expansion_16.37E Wild Horse Expansion DeferralRevwrkingfile SF" xfId="785"/>
    <cellStyle name="_Costs not in AURORA 2007 Rate Case_04.07E Wild Horse Wind Expansion_16.37E Wild Horse Expansion DeferralRevwrkingfile SF 2" xfId="786"/>
    <cellStyle name="_Costs not in AURORA 2007 Rate Case_16.07E Wild Horse Wind Expansionwrkingfile" xfId="787"/>
    <cellStyle name="_Costs not in AURORA 2007 Rate Case_16.07E Wild Horse Wind Expansionwrkingfile 2" xfId="788"/>
    <cellStyle name="_Costs not in AURORA 2007 Rate Case_16.07E Wild Horse Wind Expansionwrkingfile SF" xfId="789"/>
    <cellStyle name="_Costs not in AURORA 2007 Rate Case_16.07E Wild Horse Wind Expansionwrkingfile SF 2" xfId="790"/>
    <cellStyle name="_Costs not in AURORA 2007 Rate Case_16.37E Wild Horse Expansion DeferralRevwrkingfile SF" xfId="791"/>
    <cellStyle name="_Costs not in AURORA 2007 Rate Case_16.37E Wild Horse Expansion DeferralRevwrkingfile SF 2" xfId="792"/>
    <cellStyle name="_Costs not in AURORA 2007 Rate Case_2009 GRC Compl Filing - Exhibit D" xfId="793"/>
    <cellStyle name="_Costs not in AURORA 2007 Rate Case_2009 GRC Compl Filing - Exhibit D 2" xfId="794"/>
    <cellStyle name="_Costs not in AURORA 2007 Rate Case_4 31 Regulatory Assets and Liabilities  7 06- Exhibit D" xfId="795"/>
    <cellStyle name="_Costs not in AURORA 2007 Rate Case_4 31 Regulatory Assets and Liabilities  7 06- Exhibit D 2" xfId="796"/>
    <cellStyle name="_Costs not in AURORA 2007 Rate Case_4 31 Regulatory Assets and Liabilities  7 06- Exhibit D_NIM Summary" xfId="797"/>
    <cellStyle name="_Costs not in AURORA 2007 Rate Case_4 31 Regulatory Assets and Liabilities  7 06- Exhibit D_NIM Summary 2" xfId="798"/>
    <cellStyle name="_Costs not in AURORA 2007 Rate Case_4 32 Regulatory Assets and Liabilities  7 06- Exhibit D" xfId="799"/>
    <cellStyle name="_Costs not in AURORA 2007 Rate Case_4 32 Regulatory Assets and Liabilities  7 06- Exhibit D 2" xfId="800"/>
    <cellStyle name="_Costs not in AURORA 2007 Rate Case_4 32 Regulatory Assets and Liabilities  7 06- Exhibit D_NIM Summary" xfId="801"/>
    <cellStyle name="_Costs not in AURORA 2007 Rate Case_4 32 Regulatory Assets and Liabilities  7 06- Exhibit D_NIM Summary 2" xfId="802"/>
    <cellStyle name="_Costs not in AURORA 2007 Rate Case_AURORA Total New" xfId="803"/>
    <cellStyle name="_Costs not in AURORA 2007 Rate Case_AURORA Total New 2" xfId="804"/>
    <cellStyle name="_Costs not in AURORA 2007 Rate Case_Book2" xfId="805"/>
    <cellStyle name="_Costs not in AURORA 2007 Rate Case_Book2 2" xfId="806"/>
    <cellStyle name="_Costs not in AURORA 2007 Rate Case_Book2_Adj Bench DR 3 for Initial Briefs (Electric)" xfId="807"/>
    <cellStyle name="_Costs not in AURORA 2007 Rate Case_Book2_Adj Bench DR 3 for Initial Briefs (Electric) 2" xfId="808"/>
    <cellStyle name="_Costs not in AURORA 2007 Rate Case_Book2_Electric Rev Req Model (2009 GRC) Rebuttal" xfId="809"/>
    <cellStyle name="_Costs not in AURORA 2007 Rate Case_Book2_Electric Rev Req Model (2009 GRC) Rebuttal REmoval of New  WH Solar AdjustMI" xfId="810"/>
    <cellStyle name="_Costs not in AURORA 2007 Rate Case_Book2_Electric Rev Req Model (2009 GRC) Rebuttal REmoval of New  WH Solar AdjustMI 2" xfId="811"/>
    <cellStyle name="_Costs not in AURORA 2007 Rate Case_Book2_Electric Rev Req Model (2009 GRC) Revised 01-18-2010" xfId="812"/>
    <cellStyle name="_Costs not in AURORA 2007 Rate Case_Book2_Electric Rev Req Model (2009 GRC) Revised 01-18-2010 2" xfId="813"/>
    <cellStyle name="_Costs not in AURORA 2007 Rate Case_Book2_Final Order Electric EXHIBIT A-1" xfId="814"/>
    <cellStyle name="_Costs not in AURORA 2007 Rate Case_Book4" xfId="815"/>
    <cellStyle name="_Costs not in AURORA 2007 Rate Case_Book4 2" xfId="816"/>
    <cellStyle name="_Costs not in AURORA 2007 Rate Case_Book9" xfId="817"/>
    <cellStyle name="_Costs not in AURORA 2007 Rate Case_Book9 2" xfId="818"/>
    <cellStyle name="_Costs not in AURORA 2007 Rate Case_NIM Summary" xfId="819"/>
    <cellStyle name="_Costs not in AURORA 2007 Rate Case_NIM Summary 09GRC" xfId="820"/>
    <cellStyle name="_Costs not in AURORA 2007 Rate Case_NIM Summary 09GRC 2" xfId="821"/>
    <cellStyle name="_Costs not in AURORA 2007 Rate Case_NIM Summary 2" xfId="822"/>
    <cellStyle name="_Costs not in AURORA 2007 Rate Case_PCA 9 -  Exhibit D April 2010 (3)" xfId="823"/>
    <cellStyle name="_Costs not in AURORA 2007 Rate Case_PCA 9 -  Exhibit D April 2010 (3) 2" xfId="824"/>
    <cellStyle name="_Costs not in AURORA 2007 Rate Case_Power Costs - Comparison bx Rbtl-Staff-Jt-PC" xfId="825"/>
    <cellStyle name="_Costs not in AURORA 2007 Rate Case_Power Costs - Comparison bx Rbtl-Staff-Jt-PC 2" xfId="826"/>
    <cellStyle name="_Costs not in AURORA 2007 Rate Case_Power Costs - Comparison bx Rbtl-Staff-Jt-PC_Adj Bench DR 3 for Initial Briefs (Electric)" xfId="827"/>
    <cellStyle name="_Costs not in AURORA 2007 Rate Case_Power Costs - Comparison bx Rbtl-Staff-Jt-PC_Adj Bench DR 3 for Initial Briefs (Electric) 2" xfId="828"/>
    <cellStyle name="_Costs not in AURORA 2007 Rate Case_Power Costs - Comparison bx Rbtl-Staff-Jt-PC_Electric Rev Req Model (2009 GRC) Rebuttal" xfId="829"/>
    <cellStyle name="_Costs not in AURORA 2007 Rate Case_Power Costs - Comparison bx Rbtl-Staff-Jt-PC_Electric Rev Req Model (2009 GRC) Rebuttal REmoval of New  WH Solar AdjustMI" xfId="830"/>
    <cellStyle name="_Costs not in AURORA 2007 Rate Case_Power Costs - Comparison bx Rbtl-Staff-Jt-PC_Electric Rev Req Model (2009 GRC) Rebuttal REmoval of New  WH Solar AdjustMI 2" xfId="831"/>
    <cellStyle name="_Costs not in AURORA 2007 Rate Case_Power Costs - Comparison bx Rbtl-Staff-Jt-PC_Electric Rev Req Model (2009 GRC) Revised 01-18-2010" xfId="832"/>
    <cellStyle name="_Costs not in AURORA 2007 Rate Case_Power Costs - Comparison bx Rbtl-Staff-Jt-PC_Electric Rev Req Model (2009 GRC) Revised 01-18-2010 2" xfId="833"/>
    <cellStyle name="_Costs not in AURORA 2007 Rate Case_Power Costs - Comparison bx Rbtl-Staff-Jt-PC_Final Order Electric EXHIBIT A-1" xfId="834"/>
    <cellStyle name="_Costs not in AURORA 2007 Rate Case_Rebuttal Power Costs" xfId="835"/>
    <cellStyle name="_Costs not in AURORA 2007 Rate Case_Rebuttal Power Costs 2" xfId="836"/>
    <cellStyle name="_Costs not in AURORA 2007 Rate Case_Rebuttal Power Costs_Adj Bench DR 3 for Initial Briefs (Electric)" xfId="837"/>
    <cellStyle name="_Costs not in AURORA 2007 Rate Case_Rebuttal Power Costs_Adj Bench DR 3 for Initial Briefs (Electric) 2" xfId="838"/>
    <cellStyle name="_Costs not in AURORA 2007 Rate Case_Rebuttal Power Costs_Electric Rev Req Model (2009 GRC) Rebuttal" xfId="839"/>
    <cellStyle name="_Costs not in AURORA 2007 Rate Case_Rebuttal Power Costs_Electric Rev Req Model (2009 GRC) Rebuttal REmoval of New  WH Solar AdjustMI" xfId="840"/>
    <cellStyle name="_Costs not in AURORA 2007 Rate Case_Rebuttal Power Costs_Electric Rev Req Model (2009 GRC) Rebuttal REmoval of New  WH Solar AdjustMI 2" xfId="841"/>
    <cellStyle name="_Costs not in AURORA 2007 Rate Case_Rebuttal Power Costs_Electric Rev Req Model (2009 GRC) Revised 01-18-2010" xfId="842"/>
    <cellStyle name="_Costs not in AURORA 2007 Rate Case_Rebuttal Power Costs_Electric Rev Req Model (2009 GRC) Revised 01-18-2010 2" xfId="843"/>
    <cellStyle name="_Costs not in AURORA 2007 Rate Case_Rebuttal Power Costs_Final Order Electric EXHIBIT A-1" xfId="844"/>
    <cellStyle name="_Costs not in AURORA 2007 Rate Case_Transmission Workbook for May BOD" xfId="845"/>
    <cellStyle name="_Costs not in AURORA 2007 Rate Case_Transmission Workbook for May BOD 2" xfId="846"/>
    <cellStyle name="_Costs not in AURORA 2007 Rate Case_Wind Integration 10GRC" xfId="847"/>
    <cellStyle name="_Costs not in AURORA 2007 Rate Case_Wind Integration 10GRC 2" xfId="848"/>
    <cellStyle name="_Costs not in KWI3000 '06Budget" xfId="849"/>
    <cellStyle name="_Costs not in KWI3000 '06Budget 2" xfId="850"/>
    <cellStyle name="_Costs not in KWI3000 '06Budget 2 2" xfId="851"/>
    <cellStyle name="_Costs not in KWI3000 '06Budget 3" xfId="852"/>
    <cellStyle name="_Costs not in KWI3000 '06Budget_(C) WHE Proforma with ITC cash grant 10 Yr Amort_for deferral_102809" xfId="853"/>
    <cellStyle name="_Costs not in KWI3000 '06Budget_(C) WHE Proforma with ITC cash grant 10 Yr Amort_for deferral_102809 2" xfId="854"/>
    <cellStyle name="_Costs not in KWI3000 '06Budget_(C) WHE Proforma with ITC cash grant 10 Yr Amort_for deferral_102809_16.07E Wild Horse Wind Expansionwrkingfile" xfId="855"/>
    <cellStyle name="_Costs not in KWI3000 '06Budget_(C) WHE Proforma with ITC cash grant 10 Yr Amort_for deferral_102809_16.07E Wild Horse Wind Expansionwrkingfile 2" xfId="856"/>
    <cellStyle name="_Costs not in KWI3000 '06Budget_(C) WHE Proforma with ITC cash grant 10 Yr Amort_for deferral_102809_16.07E Wild Horse Wind Expansionwrkingfile SF" xfId="857"/>
    <cellStyle name="_Costs not in KWI3000 '06Budget_(C) WHE Proforma with ITC cash grant 10 Yr Amort_for deferral_102809_16.07E Wild Horse Wind Expansionwrkingfile SF 2" xfId="858"/>
    <cellStyle name="_Costs not in KWI3000 '06Budget_(C) WHE Proforma with ITC cash grant 10 Yr Amort_for deferral_102809_16.37E Wild Horse Expansion DeferralRevwrkingfile SF" xfId="859"/>
    <cellStyle name="_Costs not in KWI3000 '06Budget_(C) WHE Proforma with ITC cash grant 10 Yr Amort_for deferral_102809_16.37E Wild Horse Expansion DeferralRevwrkingfile SF 2" xfId="860"/>
    <cellStyle name="_Costs not in KWI3000 '06Budget_(C) WHE Proforma with ITC cash grant 10 Yr Amort_for rebuttal_120709" xfId="861"/>
    <cellStyle name="_Costs not in KWI3000 '06Budget_(C) WHE Proforma with ITC cash grant 10 Yr Amort_for rebuttal_120709 2" xfId="862"/>
    <cellStyle name="_Costs not in KWI3000 '06Budget_04.07E Wild Horse Wind Expansion" xfId="863"/>
    <cellStyle name="_Costs not in KWI3000 '06Budget_04.07E Wild Horse Wind Expansion 2" xfId="864"/>
    <cellStyle name="_Costs not in KWI3000 '06Budget_04.07E Wild Horse Wind Expansion_16.07E Wild Horse Wind Expansionwrkingfile" xfId="865"/>
    <cellStyle name="_Costs not in KWI3000 '06Budget_04.07E Wild Horse Wind Expansion_16.07E Wild Horse Wind Expansionwrkingfile 2" xfId="866"/>
    <cellStyle name="_Costs not in KWI3000 '06Budget_04.07E Wild Horse Wind Expansion_16.07E Wild Horse Wind Expansionwrkingfile SF" xfId="867"/>
    <cellStyle name="_Costs not in KWI3000 '06Budget_04.07E Wild Horse Wind Expansion_16.07E Wild Horse Wind Expansionwrkingfile SF 2" xfId="868"/>
    <cellStyle name="_Costs not in KWI3000 '06Budget_04.07E Wild Horse Wind Expansion_16.37E Wild Horse Expansion DeferralRevwrkingfile SF" xfId="869"/>
    <cellStyle name="_Costs not in KWI3000 '06Budget_04.07E Wild Horse Wind Expansion_16.37E Wild Horse Expansion DeferralRevwrkingfile SF 2" xfId="870"/>
    <cellStyle name="_Costs not in KWI3000 '06Budget_16.07E Wild Horse Wind Expansionwrkingfile" xfId="871"/>
    <cellStyle name="_Costs not in KWI3000 '06Budget_16.07E Wild Horse Wind Expansionwrkingfile 2" xfId="872"/>
    <cellStyle name="_Costs not in KWI3000 '06Budget_16.07E Wild Horse Wind Expansionwrkingfile SF" xfId="873"/>
    <cellStyle name="_Costs not in KWI3000 '06Budget_16.07E Wild Horse Wind Expansionwrkingfile SF 2" xfId="874"/>
    <cellStyle name="_Costs not in KWI3000 '06Budget_16.37E Wild Horse Expansion DeferralRevwrkingfile SF" xfId="875"/>
    <cellStyle name="_Costs not in KWI3000 '06Budget_16.37E Wild Horse Expansion DeferralRevwrkingfile SF 2" xfId="876"/>
    <cellStyle name="_Costs not in KWI3000 '06Budget_2009 GRC Compl Filing - Exhibit D" xfId="877"/>
    <cellStyle name="_Costs not in KWI3000 '06Budget_2009 GRC Compl Filing - Exhibit D 2" xfId="878"/>
    <cellStyle name="_Costs not in KWI3000 '06Budget_4 31 Regulatory Assets and Liabilities  7 06- Exhibit D" xfId="879"/>
    <cellStyle name="_Costs not in KWI3000 '06Budget_4 31 Regulatory Assets and Liabilities  7 06- Exhibit D 2" xfId="880"/>
    <cellStyle name="_Costs not in KWI3000 '06Budget_4 31 Regulatory Assets and Liabilities  7 06- Exhibit D_NIM Summary" xfId="881"/>
    <cellStyle name="_Costs not in KWI3000 '06Budget_4 31 Regulatory Assets and Liabilities  7 06- Exhibit D_NIM Summary 2" xfId="882"/>
    <cellStyle name="_Costs not in KWI3000 '06Budget_4 32 Regulatory Assets and Liabilities  7 06- Exhibit D" xfId="883"/>
    <cellStyle name="_Costs not in KWI3000 '06Budget_4 32 Regulatory Assets and Liabilities  7 06- Exhibit D 2" xfId="884"/>
    <cellStyle name="_Costs not in KWI3000 '06Budget_4 32 Regulatory Assets and Liabilities  7 06- Exhibit D_NIM Summary" xfId="885"/>
    <cellStyle name="_Costs not in KWI3000 '06Budget_4 32 Regulatory Assets and Liabilities  7 06- Exhibit D_NIM Summary 2" xfId="886"/>
    <cellStyle name="_Costs not in KWI3000 '06Budget_AURORA Total New" xfId="887"/>
    <cellStyle name="_Costs not in KWI3000 '06Budget_AURORA Total New 2" xfId="888"/>
    <cellStyle name="_Costs not in KWI3000 '06Budget_Book2" xfId="889"/>
    <cellStyle name="_Costs not in KWI3000 '06Budget_Book2 2" xfId="890"/>
    <cellStyle name="_Costs not in KWI3000 '06Budget_Book2_Adj Bench DR 3 for Initial Briefs (Electric)" xfId="891"/>
    <cellStyle name="_Costs not in KWI3000 '06Budget_Book2_Adj Bench DR 3 for Initial Briefs (Electric) 2" xfId="892"/>
    <cellStyle name="_Costs not in KWI3000 '06Budget_Book2_Electric Rev Req Model (2009 GRC) Rebuttal" xfId="893"/>
    <cellStyle name="_Costs not in KWI3000 '06Budget_Book2_Electric Rev Req Model (2009 GRC) Rebuttal REmoval of New  WH Solar AdjustMI" xfId="894"/>
    <cellStyle name="_Costs not in KWI3000 '06Budget_Book2_Electric Rev Req Model (2009 GRC) Rebuttal REmoval of New  WH Solar AdjustMI 2" xfId="895"/>
    <cellStyle name="_Costs not in KWI3000 '06Budget_Book2_Electric Rev Req Model (2009 GRC) Revised 01-18-2010" xfId="896"/>
    <cellStyle name="_Costs not in KWI3000 '06Budget_Book2_Electric Rev Req Model (2009 GRC) Revised 01-18-2010 2" xfId="897"/>
    <cellStyle name="_Costs not in KWI3000 '06Budget_Book2_Final Order Electric EXHIBIT A-1" xfId="898"/>
    <cellStyle name="_Costs not in KWI3000 '06Budget_Book4" xfId="899"/>
    <cellStyle name="_Costs not in KWI3000 '06Budget_Book4 2" xfId="900"/>
    <cellStyle name="_Costs not in KWI3000 '06Budget_Book9" xfId="901"/>
    <cellStyle name="_Costs not in KWI3000 '06Budget_Book9 2" xfId="902"/>
    <cellStyle name="_Costs not in KWI3000 '06Budget_Exhibit D fr R Gho 12-31-08" xfId="903"/>
    <cellStyle name="_Costs not in KWI3000 '06Budget_Exhibit D fr R Gho 12-31-08 2" xfId="904"/>
    <cellStyle name="_Costs not in KWI3000 '06Budget_Exhibit D fr R Gho 12-31-08 v2" xfId="905"/>
    <cellStyle name="_Costs not in KWI3000 '06Budget_Exhibit D fr R Gho 12-31-08 v2 2" xfId="906"/>
    <cellStyle name="_Costs not in KWI3000 '06Budget_Exhibit D fr R Gho 12-31-08 v2_NIM Summary" xfId="907"/>
    <cellStyle name="_Costs not in KWI3000 '06Budget_Exhibit D fr R Gho 12-31-08 v2_NIM Summary 2" xfId="908"/>
    <cellStyle name="_Costs not in KWI3000 '06Budget_Exhibit D fr R Gho 12-31-08_NIM Summary" xfId="909"/>
    <cellStyle name="_Costs not in KWI3000 '06Budget_Exhibit D fr R Gho 12-31-08_NIM Summary 2" xfId="910"/>
    <cellStyle name="_Costs not in KWI3000 '06Budget_Hopkins Ridge Prepaid Tran - Interest Earned RY 12ME Feb  '11" xfId="911"/>
    <cellStyle name="_Costs not in KWI3000 '06Budget_Hopkins Ridge Prepaid Tran - Interest Earned RY 12ME Feb  '11 2" xfId="912"/>
    <cellStyle name="_Costs not in KWI3000 '06Budget_Hopkins Ridge Prepaid Tran - Interest Earned RY 12ME Feb  '11_NIM Summary" xfId="913"/>
    <cellStyle name="_Costs not in KWI3000 '06Budget_Hopkins Ridge Prepaid Tran - Interest Earned RY 12ME Feb  '11_NIM Summary 2" xfId="914"/>
    <cellStyle name="_Costs not in KWI3000 '06Budget_Hopkins Ridge Prepaid Tran - Interest Earned RY 12ME Feb  '11_Transmission Workbook for May BOD" xfId="915"/>
    <cellStyle name="_Costs not in KWI3000 '06Budget_Hopkins Ridge Prepaid Tran - Interest Earned RY 12ME Feb  '11_Transmission Workbook for May BOD 2" xfId="916"/>
    <cellStyle name="_Costs not in KWI3000 '06Budget_NIM Summary" xfId="917"/>
    <cellStyle name="_Costs not in KWI3000 '06Budget_NIM Summary 09GRC" xfId="918"/>
    <cellStyle name="_Costs not in KWI3000 '06Budget_NIM Summary 09GRC 2" xfId="919"/>
    <cellStyle name="_Costs not in KWI3000 '06Budget_NIM Summary 2" xfId="920"/>
    <cellStyle name="_Costs not in KWI3000 '06Budget_PCA 7 - Exhibit D update 11_30_08 (2)" xfId="921"/>
    <cellStyle name="_Costs not in KWI3000 '06Budget_PCA 7 - Exhibit D update 11_30_08 (2) 2" xfId="922"/>
    <cellStyle name="_Costs not in KWI3000 '06Budget_PCA 7 - Exhibit D update 11_30_08 (2) 2 2" xfId="923"/>
    <cellStyle name="_Costs not in KWI3000 '06Budget_PCA 7 - Exhibit D update 11_30_08 (2) 3" xfId="924"/>
    <cellStyle name="_Costs not in KWI3000 '06Budget_PCA 7 - Exhibit D update 11_30_08 (2)_NIM Summary" xfId="925"/>
    <cellStyle name="_Costs not in KWI3000 '06Budget_PCA 7 - Exhibit D update 11_30_08 (2)_NIM Summary 2" xfId="926"/>
    <cellStyle name="_Costs not in KWI3000 '06Budget_PCA 9 -  Exhibit D April 2010 (3)" xfId="927"/>
    <cellStyle name="_Costs not in KWI3000 '06Budget_PCA 9 -  Exhibit D April 2010 (3) 2" xfId="928"/>
    <cellStyle name="_Costs not in KWI3000 '06Budget_Power Costs - Comparison bx Rbtl-Staff-Jt-PC" xfId="929"/>
    <cellStyle name="_Costs not in KWI3000 '06Budget_Power Costs - Comparison bx Rbtl-Staff-Jt-PC 2" xfId="930"/>
    <cellStyle name="_Costs not in KWI3000 '06Budget_Power Costs - Comparison bx Rbtl-Staff-Jt-PC_Adj Bench DR 3 for Initial Briefs (Electric)" xfId="931"/>
    <cellStyle name="_Costs not in KWI3000 '06Budget_Power Costs - Comparison bx Rbtl-Staff-Jt-PC_Adj Bench DR 3 for Initial Briefs (Electric) 2" xfId="932"/>
    <cellStyle name="_Costs not in KWI3000 '06Budget_Power Costs - Comparison bx Rbtl-Staff-Jt-PC_Electric Rev Req Model (2009 GRC) Rebuttal" xfId="933"/>
    <cellStyle name="_Costs not in KWI3000 '06Budget_Power Costs - Comparison bx Rbtl-Staff-Jt-PC_Electric Rev Req Model (2009 GRC) Rebuttal REmoval of New  WH Solar AdjustMI" xfId="934"/>
    <cellStyle name="_Costs not in KWI3000 '06Budget_Power Costs - Comparison bx Rbtl-Staff-Jt-PC_Electric Rev Req Model (2009 GRC) Rebuttal REmoval of New  WH Solar AdjustMI 2" xfId="935"/>
    <cellStyle name="_Costs not in KWI3000 '06Budget_Power Costs - Comparison bx Rbtl-Staff-Jt-PC_Electric Rev Req Model (2009 GRC) Revised 01-18-2010" xfId="936"/>
    <cellStyle name="_Costs not in KWI3000 '06Budget_Power Costs - Comparison bx Rbtl-Staff-Jt-PC_Electric Rev Req Model (2009 GRC) Revised 01-18-2010 2" xfId="937"/>
    <cellStyle name="_Costs not in KWI3000 '06Budget_Power Costs - Comparison bx Rbtl-Staff-Jt-PC_Final Order Electric EXHIBIT A-1" xfId="938"/>
    <cellStyle name="_Costs not in KWI3000 '06Budget_Rebuttal Power Costs" xfId="939"/>
    <cellStyle name="_Costs not in KWI3000 '06Budget_Rebuttal Power Costs 2" xfId="940"/>
    <cellStyle name="_Costs not in KWI3000 '06Budget_Rebuttal Power Costs_Adj Bench DR 3 for Initial Briefs (Electric)" xfId="941"/>
    <cellStyle name="_Costs not in KWI3000 '06Budget_Rebuttal Power Costs_Adj Bench DR 3 for Initial Briefs (Electric) 2" xfId="942"/>
    <cellStyle name="_Costs not in KWI3000 '06Budget_Rebuttal Power Costs_Electric Rev Req Model (2009 GRC) Rebuttal" xfId="943"/>
    <cellStyle name="_Costs not in KWI3000 '06Budget_Rebuttal Power Costs_Electric Rev Req Model (2009 GRC) Rebuttal REmoval of New  WH Solar AdjustMI" xfId="944"/>
    <cellStyle name="_Costs not in KWI3000 '06Budget_Rebuttal Power Costs_Electric Rev Req Model (2009 GRC) Rebuttal REmoval of New  WH Solar AdjustMI 2" xfId="945"/>
    <cellStyle name="_Costs not in KWI3000 '06Budget_Rebuttal Power Costs_Electric Rev Req Model (2009 GRC) Revised 01-18-2010" xfId="946"/>
    <cellStyle name="_Costs not in KWI3000 '06Budget_Rebuttal Power Costs_Electric Rev Req Model (2009 GRC) Revised 01-18-2010 2" xfId="947"/>
    <cellStyle name="_Costs not in KWI3000 '06Budget_Rebuttal Power Costs_Final Order Electric EXHIBIT A-1" xfId="948"/>
    <cellStyle name="_Costs not in KWI3000 '06Budget_Transmission Workbook for May BOD" xfId="949"/>
    <cellStyle name="_Costs not in KWI3000 '06Budget_Transmission Workbook for May BOD 2" xfId="950"/>
    <cellStyle name="_Costs not in KWI3000 '06Budget_Wind Integration 10GRC" xfId="951"/>
    <cellStyle name="_Costs not in KWI3000 '06Budget_Wind Integration 10GRC 2" xfId="952"/>
    <cellStyle name="_DEM-08C Power Cost Comparison" xfId="953"/>
    <cellStyle name="_DEM-WP (C) Costs not in AURORA 2006GRC Order 11.30.06 Gas" xfId="954"/>
    <cellStyle name="_DEM-WP (C) Costs not in AURORA 2006GRC Order 11.30.06 Gas 2" xfId="955"/>
    <cellStyle name="_DEM-WP (C) Costs not in AURORA 2006GRC Order 11.30.06 Gas_NIM Summary" xfId="956"/>
    <cellStyle name="_DEM-WP (C) Costs not in AURORA 2006GRC Order 11.30.06 Gas_NIM Summary 2" xfId="957"/>
    <cellStyle name="_DEM-WP (C) Power Cost 2006GRC Order" xfId="958"/>
    <cellStyle name="_DEM-WP (C) Power Cost 2006GRC Order 2" xfId="959"/>
    <cellStyle name="_DEM-WP (C) Power Cost 2006GRC Order 2 2" xfId="960"/>
    <cellStyle name="_DEM-WP (C) Power Cost 2006GRC Order 3" xfId="961"/>
    <cellStyle name="_DEM-WP (C) Power Cost 2006GRC Order_04 07E Wild Horse Wind Expansion (C) (2)" xfId="962"/>
    <cellStyle name="_DEM-WP (C) Power Cost 2006GRC Order_04 07E Wild Horse Wind Expansion (C) (2) 2" xfId="963"/>
    <cellStyle name="_DEM-WP (C) Power Cost 2006GRC Order_04 07E Wild Horse Wind Expansion (C) (2)_Adj Bench DR 3 for Initial Briefs (Electric)" xfId="964"/>
    <cellStyle name="_DEM-WP (C) Power Cost 2006GRC Order_04 07E Wild Horse Wind Expansion (C) (2)_Adj Bench DR 3 for Initial Briefs (Electric) 2" xfId="965"/>
    <cellStyle name="_DEM-WP (C) Power Cost 2006GRC Order_04 07E Wild Horse Wind Expansion (C) (2)_Electric Rev Req Model (2009 GRC) " xfId="966"/>
    <cellStyle name="_DEM-WP (C) Power Cost 2006GRC Order_04 07E Wild Horse Wind Expansion (C) (2)_Electric Rev Req Model (2009 GRC)  2" xfId="967"/>
    <cellStyle name="_DEM-WP (C) Power Cost 2006GRC Order_04 07E Wild Horse Wind Expansion (C) (2)_Electric Rev Req Model (2009 GRC) Rebuttal" xfId="968"/>
    <cellStyle name="_DEM-WP (C) Power Cost 2006GRC Order_04 07E Wild Horse Wind Expansion (C) (2)_Electric Rev Req Model (2009 GRC) Rebuttal REmoval of New  WH Solar AdjustMI" xfId="969"/>
    <cellStyle name="_DEM-WP (C) Power Cost 2006GRC Order_04 07E Wild Horse Wind Expansion (C) (2)_Electric Rev Req Model (2009 GRC) Rebuttal REmoval of New  WH Solar AdjustMI 2" xfId="970"/>
    <cellStyle name="_DEM-WP (C) Power Cost 2006GRC Order_04 07E Wild Horse Wind Expansion (C) (2)_Electric Rev Req Model (2009 GRC) Revised 01-18-2010" xfId="971"/>
    <cellStyle name="_DEM-WP (C) Power Cost 2006GRC Order_04 07E Wild Horse Wind Expansion (C) (2)_Electric Rev Req Model (2009 GRC) Revised 01-18-2010 2" xfId="972"/>
    <cellStyle name="_DEM-WP (C) Power Cost 2006GRC Order_04 07E Wild Horse Wind Expansion (C) (2)_Final Order Electric EXHIBIT A-1" xfId="973"/>
    <cellStyle name="_DEM-WP (C) Power Cost 2006GRC Order_04 07E Wild Horse Wind Expansion (C) (2)_TENASKA REGULATORY ASSET" xfId="974"/>
    <cellStyle name="_DEM-WP (C) Power Cost 2006GRC Order_16.37E Wild Horse Expansion DeferralRevwrkingfile SF" xfId="975"/>
    <cellStyle name="_DEM-WP (C) Power Cost 2006GRC Order_16.37E Wild Horse Expansion DeferralRevwrkingfile SF 2" xfId="976"/>
    <cellStyle name="_DEM-WP (C) Power Cost 2006GRC Order_2009 GRC Compl Filing - Exhibit D" xfId="977"/>
    <cellStyle name="_DEM-WP (C) Power Cost 2006GRC Order_2009 GRC Compl Filing - Exhibit D 2" xfId="978"/>
    <cellStyle name="_DEM-WP (C) Power Cost 2006GRC Order_4 31 Regulatory Assets and Liabilities  7 06- Exhibit D" xfId="979"/>
    <cellStyle name="_DEM-WP (C) Power Cost 2006GRC Order_4 31 Regulatory Assets and Liabilities  7 06- Exhibit D 2" xfId="980"/>
    <cellStyle name="_DEM-WP (C) Power Cost 2006GRC Order_4 31 Regulatory Assets and Liabilities  7 06- Exhibit D_NIM Summary" xfId="981"/>
    <cellStyle name="_DEM-WP (C) Power Cost 2006GRC Order_4 31 Regulatory Assets and Liabilities  7 06- Exhibit D_NIM Summary 2" xfId="982"/>
    <cellStyle name="_DEM-WP (C) Power Cost 2006GRC Order_4 32 Regulatory Assets and Liabilities  7 06- Exhibit D" xfId="983"/>
    <cellStyle name="_DEM-WP (C) Power Cost 2006GRC Order_4 32 Regulatory Assets and Liabilities  7 06- Exhibit D 2" xfId="984"/>
    <cellStyle name="_DEM-WP (C) Power Cost 2006GRC Order_4 32 Regulatory Assets and Liabilities  7 06- Exhibit D_NIM Summary" xfId="985"/>
    <cellStyle name="_DEM-WP (C) Power Cost 2006GRC Order_4 32 Regulatory Assets and Liabilities  7 06- Exhibit D_NIM Summary 2" xfId="986"/>
    <cellStyle name="_DEM-WP (C) Power Cost 2006GRC Order_AURORA Total New" xfId="987"/>
    <cellStyle name="_DEM-WP (C) Power Cost 2006GRC Order_AURORA Total New 2" xfId="988"/>
    <cellStyle name="_DEM-WP (C) Power Cost 2006GRC Order_Book2" xfId="989"/>
    <cellStyle name="_DEM-WP (C) Power Cost 2006GRC Order_Book2 2" xfId="990"/>
    <cellStyle name="_DEM-WP (C) Power Cost 2006GRC Order_Book2_Adj Bench DR 3 for Initial Briefs (Electric)" xfId="991"/>
    <cellStyle name="_DEM-WP (C) Power Cost 2006GRC Order_Book2_Adj Bench DR 3 for Initial Briefs (Electric) 2" xfId="992"/>
    <cellStyle name="_DEM-WP (C) Power Cost 2006GRC Order_Book2_Electric Rev Req Model (2009 GRC) Rebuttal" xfId="993"/>
    <cellStyle name="_DEM-WP (C) Power Cost 2006GRC Order_Book2_Electric Rev Req Model (2009 GRC) Rebuttal REmoval of New  WH Solar AdjustMI" xfId="994"/>
    <cellStyle name="_DEM-WP (C) Power Cost 2006GRC Order_Book2_Electric Rev Req Model (2009 GRC) Rebuttal REmoval of New  WH Solar AdjustMI 2" xfId="995"/>
    <cellStyle name="_DEM-WP (C) Power Cost 2006GRC Order_Book2_Electric Rev Req Model (2009 GRC) Revised 01-18-2010" xfId="996"/>
    <cellStyle name="_DEM-WP (C) Power Cost 2006GRC Order_Book2_Electric Rev Req Model (2009 GRC) Revised 01-18-2010 2" xfId="997"/>
    <cellStyle name="_DEM-WP (C) Power Cost 2006GRC Order_Book2_Final Order Electric EXHIBIT A-1" xfId="998"/>
    <cellStyle name="_DEM-WP (C) Power Cost 2006GRC Order_Book4" xfId="999"/>
    <cellStyle name="_DEM-WP (C) Power Cost 2006GRC Order_Book4 2" xfId="1000"/>
    <cellStyle name="_DEM-WP (C) Power Cost 2006GRC Order_Book9" xfId="1001"/>
    <cellStyle name="_DEM-WP (C) Power Cost 2006GRC Order_Book9 2" xfId="1002"/>
    <cellStyle name="_DEM-WP (C) Power Cost 2006GRC Order_NIM Summary" xfId="1003"/>
    <cellStyle name="_DEM-WP (C) Power Cost 2006GRC Order_NIM Summary 09GRC" xfId="1004"/>
    <cellStyle name="_DEM-WP (C) Power Cost 2006GRC Order_NIM Summary 09GRC 2" xfId="1005"/>
    <cellStyle name="_DEM-WP (C) Power Cost 2006GRC Order_NIM Summary 2" xfId="1006"/>
    <cellStyle name="_DEM-WP (C) Power Cost 2006GRC Order_PCA 9 -  Exhibit D April 2010 (3)" xfId="1007"/>
    <cellStyle name="_DEM-WP (C) Power Cost 2006GRC Order_PCA 9 -  Exhibit D April 2010 (3) 2" xfId="1008"/>
    <cellStyle name="_DEM-WP (C) Power Cost 2006GRC Order_Power Costs - Comparison bx Rbtl-Staff-Jt-PC" xfId="1009"/>
    <cellStyle name="_DEM-WP (C) Power Cost 2006GRC Order_Power Costs - Comparison bx Rbtl-Staff-Jt-PC 2" xfId="1010"/>
    <cellStyle name="_DEM-WP (C) Power Cost 2006GRC Order_Power Costs - Comparison bx Rbtl-Staff-Jt-PC_Adj Bench DR 3 for Initial Briefs (Electric)" xfId="1011"/>
    <cellStyle name="_DEM-WP (C) Power Cost 2006GRC Order_Power Costs - Comparison bx Rbtl-Staff-Jt-PC_Adj Bench DR 3 for Initial Briefs (Electric) 2" xfId="1012"/>
    <cellStyle name="_DEM-WP (C) Power Cost 2006GRC Order_Power Costs - Comparison bx Rbtl-Staff-Jt-PC_Electric Rev Req Model (2009 GRC) Rebuttal" xfId="1013"/>
    <cellStyle name="_DEM-WP (C) Power Cost 2006GRC Order_Power Costs - Comparison bx Rbtl-Staff-Jt-PC_Electric Rev Req Model (2009 GRC) Rebuttal REmoval of New  WH Solar AdjustMI" xfId="1014"/>
    <cellStyle name="_DEM-WP (C) Power Cost 2006GRC Order_Power Costs - Comparison bx Rbtl-Staff-Jt-PC_Electric Rev Req Model (2009 GRC) Rebuttal REmoval of New  WH Solar AdjustMI 2" xfId="1015"/>
    <cellStyle name="_DEM-WP (C) Power Cost 2006GRC Order_Power Costs - Comparison bx Rbtl-Staff-Jt-PC_Electric Rev Req Model (2009 GRC) Revised 01-18-2010" xfId="1016"/>
    <cellStyle name="_DEM-WP (C) Power Cost 2006GRC Order_Power Costs - Comparison bx Rbtl-Staff-Jt-PC_Electric Rev Req Model (2009 GRC) Revised 01-18-2010 2" xfId="1017"/>
    <cellStyle name="_DEM-WP (C) Power Cost 2006GRC Order_Power Costs - Comparison bx Rbtl-Staff-Jt-PC_Final Order Electric EXHIBIT A-1" xfId="1018"/>
    <cellStyle name="_DEM-WP (C) Power Cost 2006GRC Order_Rebuttal Power Costs" xfId="1019"/>
    <cellStyle name="_DEM-WP (C) Power Cost 2006GRC Order_Rebuttal Power Costs 2" xfId="1020"/>
    <cellStyle name="_DEM-WP (C) Power Cost 2006GRC Order_Rebuttal Power Costs_Adj Bench DR 3 for Initial Briefs (Electric)" xfId="1021"/>
    <cellStyle name="_DEM-WP (C) Power Cost 2006GRC Order_Rebuttal Power Costs_Adj Bench DR 3 for Initial Briefs (Electric) 2" xfId="1022"/>
    <cellStyle name="_DEM-WP (C) Power Cost 2006GRC Order_Rebuttal Power Costs_Electric Rev Req Model (2009 GRC) Rebuttal" xfId="1023"/>
    <cellStyle name="_DEM-WP (C) Power Cost 2006GRC Order_Rebuttal Power Costs_Electric Rev Req Model (2009 GRC) Rebuttal REmoval of New  WH Solar AdjustMI" xfId="1024"/>
    <cellStyle name="_DEM-WP (C) Power Cost 2006GRC Order_Rebuttal Power Costs_Electric Rev Req Model (2009 GRC) Rebuttal REmoval of New  WH Solar AdjustMI 2" xfId="1025"/>
    <cellStyle name="_DEM-WP (C) Power Cost 2006GRC Order_Rebuttal Power Costs_Electric Rev Req Model (2009 GRC) Revised 01-18-2010" xfId="1026"/>
    <cellStyle name="_DEM-WP (C) Power Cost 2006GRC Order_Rebuttal Power Costs_Electric Rev Req Model (2009 GRC) Revised 01-18-2010 2" xfId="1027"/>
    <cellStyle name="_DEM-WP (C) Power Cost 2006GRC Order_Rebuttal Power Costs_Final Order Electric EXHIBIT A-1" xfId="1028"/>
    <cellStyle name="_DEM-WP (C) Power Cost 2006GRC Order_Wind Integration 10GRC" xfId="1029"/>
    <cellStyle name="_DEM-WP (C) Power Cost 2006GRC Order_Wind Integration 10GRC 2" xfId="1030"/>
    <cellStyle name="_DEM-WP Revised (HC) Wild Horse 2006GRC" xfId="1031"/>
    <cellStyle name="_DEM-WP Revised (HC) Wild Horse 2006GRC 2" xfId="1032"/>
    <cellStyle name="_DEM-WP Revised (HC) Wild Horse 2006GRC_16.37E Wild Horse Expansion DeferralRevwrkingfile SF" xfId="1033"/>
    <cellStyle name="_DEM-WP Revised (HC) Wild Horse 2006GRC_16.37E Wild Horse Expansion DeferralRevwrkingfile SF 2" xfId="1034"/>
    <cellStyle name="_DEM-WP Revised (HC) Wild Horse 2006GRC_2009 GRC Compl Filing - Exhibit D" xfId="1035"/>
    <cellStyle name="_DEM-WP Revised (HC) Wild Horse 2006GRC_2009 GRC Compl Filing - Exhibit D 2" xfId="1036"/>
    <cellStyle name="_DEM-WP Revised (HC) Wild Horse 2006GRC_Adj Bench DR 3 for Initial Briefs (Electric)" xfId="1037"/>
    <cellStyle name="_DEM-WP Revised (HC) Wild Horse 2006GRC_Adj Bench DR 3 for Initial Briefs (Electric) 2" xfId="1038"/>
    <cellStyle name="_DEM-WP Revised (HC) Wild Horse 2006GRC_Book2" xfId="1039"/>
    <cellStyle name="_DEM-WP Revised (HC) Wild Horse 2006GRC_Book2 2" xfId="1040"/>
    <cellStyle name="_DEM-WP Revised (HC) Wild Horse 2006GRC_Book4" xfId="1041"/>
    <cellStyle name="_DEM-WP Revised (HC) Wild Horse 2006GRC_Book4 2" xfId="1042"/>
    <cellStyle name="_DEM-WP Revised (HC) Wild Horse 2006GRC_Electric Rev Req Model (2009 GRC) " xfId="1043"/>
    <cellStyle name="_DEM-WP Revised (HC) Wild Horse 2006GRC_Electric Rev Req Model (2009 GRC)  2" xfId="1044"/>
    <cellStyle name="_DEM-WP Revised (HC) Wild Horse 2006GRC_Electric Rev Req Model (2009 GRC) Rebuttal" xfId="1045"/>
    <cellStyle name="_DEM-WP Revised (HC) Wild Horse 2006GRC_Electric Rev Req Model (2009 GRC) Rebuttal REmoval of New  WH Solar AdjustMI" xfId="1046"/>
    <cellStyle name="_DEM-WP Revised (HC) Wild Horse 2006GRC_Electric Rev Req Model (2009 GRC) Rebuttal REmoval of New  WH Solar AdjustMI 2" xfId="1047"/>
    <cellStyle name="_DEM-WP Revised (HC) Wild Horse 2006GRC_Electric Rev Req Model (2009 GRC) Revised 01-18-2010" xfId="1048"/>
    <cellStyle name="_DEM-WP Revised (HC) Wild Horse 2006GRC_Electric Rev Req Model (2009 GRC) Revised 01-18-2010 2" xfId="1049"/>
    <cellStyle name="_DEM-WP Revised (HC) Wild Horse 2006GRC_Final Order Electric EXHIBIT A-1" xfId="1050"/>
    <cellStyle name="_DEM-WP Revised (HC) Wild Horse 2006GRC_NIM Summary" xfId="1051"/>
    <cellStyle name="_DEM-WP Revised (HC) Wild Horse 2006GRC_NIM Summary 2" xfId="1052"/>
    <cellStyle name="_DEM-WP Revised (HC) Wild Horse 2006GRC_Power Costs - Comparison bx Rbtl-Staff-Jt-PC" xfId="1053"/>
    <cellStyle name="_DEM-WP Revised (HC) Wild Horse 2006GRC_Power Costs - Comparison bx Rbtl-Staff-Jt-PC 2" xfId="1054"/>
    <cellStyle name="_DEM-WP Revised (HC) Wild Horse 2006GRC_Rebuttal Power Costs" xfId="1055"/>
    <cellStyle name="_DEM-WP Revised (HC) Wild Horse 2006GRC_Rebuttal Power Costs 2" xfId="1056"/>
    <cellStyle name="_DEM-WP Revised (HC) Wild Horse 2006GRC_TENASKA REGULATORY ASSET" xfId="1057"/>
    <cellStyle name="_DEM-WP(C) Colstrip FOR" xfId="1058"/>
    <cellStyle name="_DEM-WP(C) Colstrip FOR 2" xfId="1059"/>
    <cellStyle name="_DEM-WP(C) Colstrip FOR_(C) WHE Proforma with ITC cash grant 10 Yr Amort_for rebuttal_120709" xfId="1060"/>
    <cellStyle name="_DEM-WP(C) Colstrip FOR_(C) WHE Proforma with ITC cash grant 10 Yr Amort_for rebuttal_120709 2" xfId="1061"/>
    <cellStyle name="_DEM-WP(C) Colstrip FOR_16.07E Wild Horse Wind Expansionwrkingfile" xfId="1062"/>
    <cellStyle name="_DEM-WP(C) Colstrip FOR_16.07E Wild Horse Wind Expansionwrkingfile 2" xfId="1063"/>
    <cellStyle name="_DEM-WP(C) Colstrip FOR_16.07E Wild Horse Wind Expansionwrkingfile SF" xfId="1064"/>
    <cellStyle name="_DEM-WP(C) Colstrip FOR_16.07E Wild Horse Wind Expansionwrkingfile SF 2" xfId="1065"/>
    <cellStyle name="_DEM-WP(C) Colstrip FOR_16.37E Wild Horse Expansion DeferralRevwrkingfile SF" xfId="1066"/>
    <cellStyle name="_DEM-WP(C) Colstrip FOR_16.37E Wild Horse Expansion DeferralRevwrkingfile SF 2" xfId="1067"/>
    <cellStyle name="_DEM-WP(C) Colstrip FOR_Adj Bench DR 3 for Initial Briefs (Electric)" xfId="1068"/>
    <cellStyle name="_DEM-WP(C) Colstrip FOR_Adj Bench DR 3 for Initial Briefs (Electric) 2" xfId="1069"/>
    <cellStyle name="_DEM-WP(C) Colstrip FOR_Book2" xfId="1070"/>
    <cellStyle name="_DEM-WP(C) Colstrip FOR_Book2 2" xfId="1071"/>
    <cellStyle name="_DEM-WP(C) Colstrip FOR_Book2_Adj Bench DR 3 for Initial Briefs (Electric)" xfId="1072"/>
    <cellStyle name="_DEM-WP(C) Colstrip FOR_Book2_Adj Bench DR 3 for Initial Briefs (Electric) 2" xfId="1073"/>
    <cellStyle name="_DEM-WP(C) Colstrip FOR_Book2_Electric Rev Req Model (2009 GRC) Rebuttal" xfId="1074"/>
    <cellStyle name="_DEM-WP(C) Colstrip FOR_Book2_Electric Rev Req Model (2009 GRC) Rebuttal REmoval of New  WH Solar AdjustMI" xfId="1075"/>
    <cellStyle name="_DEM-WP(C) Colstrip FOR_Book2_Electric Rev Req Model (2009 GRC) Rebuttal REmoval of New  WH Solar AdjustMI 2" xfId="1076"/>
    <cellStyle name="_DEM-WP(C) Colstrip FOR_Book2_Electric Rev Req Model (2009 GRC) Revised 01-18-2010" xfId="1077"/>
    <cellStyle name="_DEM-WP(C) Colstrip FOR_Book2_Electric Rev Req Model (2009 GRC) Revised 01-18-2010 2" xfId="1078"/>
    <cellStyle name="_DEM-WP(C) Colstrip FOR_Book2_Final Order Electric EXHIBIT A-1" xfId="1079"/>
    <cellStyle name="_DEM-WP(C) Colstrip FOR_Electric Rev Req Model (2009 GRC) Rebuttal" xfId="1080"/>
    <cellStyle name="_DEM-WP(C) Colstrip FOR_Electric Rev Req Model (2009 GRC) Rebuttal REmoval of New  WH Solar AdjustMI" xfId="1081"/>
    <cellStyle name="_DEM-WP(C) Colstrip FOR_Electric Rev Req Model (2009 GRC) Rebuttal REmoval of New  WH Solar AdjustMI 2" xfId="1082"/>
    <cellStyle name="_DEM-WP(C) Colstrip FOR_Electric Rev Req Model (2009 GRC) Revised 01-18-2010" xfId="1083"/>
    <cellStyle name="_DEM-WP(C) Colstrip FOR_Electric Rev Req Model (2009 GRC) Revised 01-18-2010 2" xfId="1084"/>
    <cellStyle name="_DEM-WP(C) Colstrip FOR_Final Order Electric EXHIBIT A-1" xfId="1085"/>
    <cellStyle name="_DEM-WP(C) Colstrip FOR_Rebuttal Power Costs" xfId="1086"/>
    <cellStyle name="_DEM-WP(C) Colstrip FOR_Rebuttal Power Costs 2" xfId="1087"/>
    <cellStyle name="_DEM-WP(C) Colstrip FOR_Rebuttal Power Costs_Adj Bench DR 3 for Initial Briefs (Electric)" xfId="1088"/>
    <cellStyle name="_DEM-WP(C) Colstrip FOR_Rebuttal Power Costs_Adj Bench DR 3 for Initial Briefs (Electric) 2" xfId="1089"/>
    <cellStyle name="_DEM-WP(C) Colstrip FOR_Rebuttal Power Costs_Electric Rev Req Model (2009 GRC) Rebuttal" xfId="1090"/>
    <cellStyle name="_DEM-WP(C) Colstrip FOR_Rebuttal Power Costs_Electric Rev Req Model (2009 GRC) Rebuttal REmoval of New  WH Solar AdjustMI" xfId="1091"/>
    <cellStyle name="_DEM-WP(C) Colstrip FOR_Rebuttal Power Costs_Electric Rev Req Model (2009 GRC) Rebuttal REmoval of New  WH Solar AdjustMI 2" xfId="1092"/>
    <cellStyle name="_DEM-WP(C) Colstrip FOR_Rebuttal Power Costs_Electric Rev Req Model (2009 GRC) Revised 01-18-2010" xfId="1093"/>
    <cellStyle name="_DEM-WP(C) Colstrip FOR_Rebuttal Power Costs_Electric Rev Req Model (2009 GRC) Revised 01-18-2010 2" xfId="1094"/>
    <cellStyle name="_DEM-WP(C) Colstrip FOR_Rebuttal Power Costs_Final Order Electric EXHIBIT A-1" xfId="1095"/>
    <cellStyle name="_DEM-WP(C) Colstrip FOR_TENASKA REGULATORY ASSET" xfId="1096"/>
    <cellStyle name="_DEM-WP(C) Costs not in AURORA 2006GRC" xfId="1097"/>
    <cellStyle name="_DEM-WP(C) Costs not in AURORA 2006GRC 2" xfId="1098"/>
    <cellStyle name="_DEM-WP(C) Costs not in AURORA 2006GRC 2 2" xfId="1099"/>
    <cellStyle name="_DEM-WP(C) Costs not in AURORA 2006GRC 3" xfId="1100"/>
    <cellStyle name="_DEM-WP(C) Costs not in AURORA 2006GRC_(C) WHE Proforma with ITC cash grant 10 Yr Amort_for deferral_102809" xfId="1101"/>
    <cellStyle name="_DEM-WP(C) Costs not in AURORA 2006GRC_(C) WHE Proforma with ITC cash grant 10 Yr Amort_for deferral_102809 2" xfId="1102"/>
    <cellStyle name="_DEM-WP(C) Costs not in AURORA 2006GRC_(C) WHE Proforma with ITC cash grant 10 Yr Amort_for deferral_102809_16.07E Wild Horse Wind Expansionwrkingfile" xfId="1103"/>
    <cellStyle name="_DEM-WP(C) Costs not in AURORA 2006GRC_(C) WHE Proforma with ITC cash grant 10 Yr Amort_for deferral_102809_16.07E Wild Horse Wind Expansionwrkingfile 2" xfId="1104"/>
    <cellStyle name="_DEM-WP(C) Costs not in AURORA 2006GRC_(C) WHE Proforma with ITC cash grant 10 Yr Amort_for deferral_102809_16.07E Wild Horse Wind Expansionwrkingfile SF" xfId="1105"/>
    <cellStyle name="_DEM-WP(C) Costs not in AURORA 2006GRC_(C) WHE Proforma with ITC cash grant 10 Yr Amort_for deferral_102809_16.07E Wild Horse Wind Expansionwrkingfile SF 2" xfId="1106"/>
    <cellStyle name="_DEM-WP(C) Costs not in AURORA 2006GRC_(C) WHE Proforma with ITC cash grant 10 Yr Amort_for deferral_102809_16.37E Wild Horse Expansion DeferralRevwrkingfile SF" xfId="1107"/>
    <cellStyle name="_DEM-WP(C) Costs not in AURORA 2006GRC_(C) WHE Proforma with ITC cash grant 10 Yr Amort_for deferral_102809_16.37E Wild Horse Expansion DeferralRevwrkingfile SF 2" xfId="1108"/>
    <cellStyle name="_DEM-WP(C) Costs not in AURORA 2006GRC_(C) WHE Proforma with ITC cash grant 10 Yr Amort_for rebuttal_120709" xfId="1109"/>
    <cellStyle name="_DEM-WP(C) Costs not in AURORA 2006GRC_(C) WHE Proforma with ITC cash grant 10 Yr Amort_for rebuttal_120709 2" xfId="1110"/>
    <cellStyle name="_DEM-WP(C) Costs not in AURORA 2006GRC_04.07E Wild Horse Wind Expansion" xfId="1111"/>
    <cellStyle name="_DEM-WP(C) Costs not in AURORA 2006GRC_04.07E Wild Horse Wind Expansion 2" xfId="1112"/>
    <cellStyle name="_DEM-WP(C) Costs not in AURORA 2006GRC_04.07E Wild Horse Wind Expansion_16.07E Wild Horse Wind Expansionwrkingfile" xfId="1113"/>
    <cellStyle name="_DEM-WP(C) Costs not in AURORA 2006GRC_04.07E Wild Horse Wind Expansion_16.07E Wild Horse Wind Expansionwrkingfile 2" xfId="1114"/>
    <cellStyle name="_DEM-WP(C) Costs not in AURORA 2006GRC_04.07E Wild Horse Wind Expansion_16.07E Wild Horse Wind Expansionwrkingfile SF" xfId="1115"/>
    <cellStyle name="_DEM-WP(C) Costs not in AURORA 2006GRC_04.07E Wild Horse Wind Expansion_16.07E Wild Horse Wind Expansionwrkingfile SF 2" xfId="1116"/>
    <cellStyle name="_DEM-WP(C) Costs not in AURORA 2006GRC_04.07E Wild Horse Wind Expansion_16.37E Wild Horse Expansion DeferralRevwrkingfile SF" xfId="1117"/>
    <cellStyle name="_DEM-WP(C) Costs not in AURORA 2006GRC_04.07E Wild Horse Wind Expansion_16.37E Wild Horse Expansion DeferralRevwrkingfile SF 2" xfId="1118"/>
    <cellStyle name="_DEM-WP(C) Costs not in AURORA 2006GRC_16.07E Wild Horse Wind Expansionwrkingfile" xfId="1119"/>
    <cellStyle name="_DEM-WP(C) Costs not in AURORA 2006GRC_16.07E Wild Horse Wind Expansionwrkingfile 2" xfId="1120"/>
    <cellStyle name="_DEM-WP(C) Costs not in AURORA 2006GRC_16.07E Wild Horse Wind Expansionwrkingfile SF" xfId="1121"/>
    <cellStyle name="_DEM-WP(C) Costs not in AURORA 2006GRC_16.07E Wild Horse Wind Expansionwrkingfile SF 2" xfId="1122"/>
    <cellStyle name="_DEM-WP(C) Costs not in AURORA 2006GRC_16.37E Wild Horse Expansion DeferralRevwrkingfile SF" xfId="1123"/>
    <cellStyle name="_DEM-WP(C) Costs not in AURORA 2006GRC_16.37E Wild Horse Expansion DeferralRevwrkingfile SF 2" xfId="1124"/>
    <cellStyle name="_DEM-WP(C) Costs not in AURORA 2006GRC_2009 GRC Compl Filing - Exhibit D" xfId="1125"/>
    <cellStyle name="_DEM-WP(C) Costs not in AURORA 2006GRC_2009 GRC Compl Filing - Exhibit D 2" xfId="1126"/>
    <cellStyle name="_DEM-WP(C) Costs not in AURORA 2006GRC_4 31 Regulatory Assets and Liabilities  7 06- Exhibit D" xfId="1127"/>
    <cellStyle name="_DEM-WP(C) Costs not in AURORA 2006GRC_4 31 Regulatory Assets and Liabilities  7 06- Exhibit D 2" xfId="1128"/>
    <cellStyle name="_DEM-WP(C) Costs not in AURORA 2006GRC_4 31 Regulatory Assets and Liabilities  7 06- Exhibit D_NIM Summary" xfId="1129"/>
    <cellStyle name="_DEM-WP(C) Costs not in AURORA 2006GRC_4 31 Regulatory Assets and Liabilities  7 06- Exhibit D_NIM Summary 2" xfId="1130"/>
    <cellStyle name="_DEM-WP(C) Costs not in AURORA 2006GRC_4 32 Regulatory Assets and Liabilities  7 06- Exhibit D" xfId="1131"/>
    <cellStyle name="_DEM-WP(C) Costs not in AURORA 2006GRC_4 32 Regulatory Assets and Liabilities  7 06- Exhibit D 2" xfId="1132"/>
    <cellStyle name="_DEM-WP(C) Costs not in AURORA 2006GRC_4 32 Regulatory Assets and Liabilities  7 06- Exhibit D_NIM Summary" xfId="1133"/>
    <cellStyle name="_DEM-WP(C) Costs not in AURORA 2006GRC_4 32 Regulatory Assets and Liabilities  7 06- Exhibit D_NIM Summary 2" xfId="1134"/>
    <cellStyle name="_DEM-WP(C) Costs not in AURORA 2006GRC_AURORA Total New" xfId="1135"/>
    <cellStyle name="_DEM-WP(C) Costs not in AURORA 2006GRC_AURORA Total New 2" xfId="1136"/>
    <cellStyle name="_DEM-WP(C) Costs not in AURORA 2006GRC_Book2" xfId="1137"/>
    <cellStyle name="_DEM-WP(C) Costs not in AURORA 2006GRC_Book2 2" xfId="1138"/>
    <cellStyle name="_DEM-WP(C) Costs not in AURORA 2006GRC_Book2_Adj Bench DR 3 for Initial Briefs (Electric)" xfId="1139"/>
    <cellStyle name="_DEM-WP(C) Costs not in AURORA 2006GRC_Book2_Adj Bench DR 3 for Initial Briefs (Electric) 2" xfId="1140"/>
    <cellStyle name="_DEM-WP(C) Costs not in AURORA 2006GRC_Book2_Electric Rev Req Model (2009 GRC) Rebuttal" xfId="1141"/>
    <cellStyle name="_DEM-WP(C) Costs not in AURORA 2006GRC_Book2_Electric Rev Req Model (2009 GRC) Rebuttal REmoval of New  WH Solar AdjustMI" xfId="1142"/>
    <cellStyle name="_DEM-WP(C) Costs not in AURORA 2006GRC_Book2_Electric Rev Req Model (2009 GRC) Rebuttal REmoval of New  WH Solar AdjustMI 2" xfId="1143"/>
    <cellStyle name="_DEM-WP(C) Costs not in AURORA 2006GRC_Book2_Electric Rev Req Model (2009 GRC) Revised 01-18-2010" xfId="1144"/>
    <cellStyle name="_DEM-WP(C) Costs not in AURORA 2006GRC_Book2_Electric Rev Req Model (2009 GRC) Revised 01-18-2010 2" xfId="1145"/>
    <cellStyle name="_DEM-WP(C) Costs not in AURORA 2006GRC_Book2_Final Order Electric EXHIBIT A-1" xfId="1146"/>
    <cellStyle name="_DEM-WP(C) Costs not in AURORA 2006GRC_Book4" xfId="1147"/>
    <cellStyle name="_DEM-WP(C) Costs not in AURORA 2006GRC_Book4 2" xfId="1148"/>
    <cellStyle name="_DEM-WP(C) Costs not in AURORA 2006GRC_Book9" xfId="1149"/>
    <cellStyle name="_DEM-WP(C) Costs not in AURORA 2006GRC_Book9 2" xfId="1150"/>
    <cellStyle name="_DEM-WP(C) Costs not in AURORA 2006GRC_NIM Summary" xfId="1151"/>
    <cellStyle name="_DEM-WP(C) Costs not in AURORA 2006GRC_NIM Summary 09GRC" xfId="1152"/>
    <cellStyle name="_DEM-WP(C) Costs not in AURORA 2006GRC_NIM Summary 09GRC 2" xfId="1153"/>
    <cellStyle name="_DEM-WP(C) Costs not in AURORA 2006GRC_NIM Summary 2" xfId="1154"/>
    <cellStyle name="_DEM-WP(C) Costs not in AURORA 2006GRC_PCA 9 -  Exhibit D April 2010 (3)" xfId="1155"/>
    <cellStyle name="_DEM-WP(C) Costs not in AURORA 2006GRC_PCA 9 -  Exhibit D April 2010 (3) 2" xfId="1156"/>
    <cellStyle name="_DEM-WP(C) Costs not in AURORA 2006GRC_Power Costs - Comparison bx Rbtl-Staff-Jt-PC" xfId="1157"/>
    <cellStyle name="_DEM-WP(C) Costs not in AURORA 2006GRC_Power Costs - Comparison bx Rbtl-Staff-Jt-PC 2" xfId="1158"/>
    <cellStyle name="_DEM-WP(C) Costs not in AURORA 2006GRC_Power Costs - Comparison bx Rbtl-Staff-Jt-PC_Adj Bench DR 3 for Initial Briefs (Electric)" xfId="1159"/>
    <cellStyle name="_DEM-WP(C) Costs not in AURORA 2006GRC_Power Costs - Comparison bx Rbtl-Staff-Jt-PC_Adj Bench DR 3 for Initial Briefs (Electric) 2" xfId="1160"/>
    <cellStyle name="_DEM-WP(C) Costs not in AURORA 2006GRC_Power Costs - Comparison bx Rbtl-Staff-Jt-PC_Electric Rev Req Model (2009 GRC) Rebuttal" xfId="1161"/>
    <cellStyle name="_DEM-WP(C) Costs not in AURORA 2006GRC_Power Costs - Comparison bx Rbtl-Staff-Jt-PC_Electric Rev Req Model (2009 GRC) Rebuttal REmoval of New  WH Solar AdjustMI" xfId="1162"/>
    <cellStyle name="_DEM-WP(C) Costs not in AURORA 2006GRC_Power Costs - Comparison bx Rbtl-Staff-Jt-PC_Electric Rev Req Model (2009 GRC) Rebuttal REmoval of New  WH Solar AdjustMI 2" xfId="1163"/>
    <cellStyle name="_DEM-WP(C) Costs not in AURORA 2006GRC_Power Costs - Comparison bx Rbtl-Staff-Jt-PC_Electric Rev Req Model (2009 GRC) Revised 01-18-2010" xfId="1164"/>
    <cellStyle name="_DEM-WP(C) Costs not in AURORA 2006GRC_Power Costs - Comparison bx Rbtl-Staff-Jt-PC_Electric Rev Req Model (2009 GRC) Revised 01-18-2010 2" xfId="1165"/>
    <cellStyle name="_DEM-WP(C) Costs not in AURORA 2006GRC_Power Costs - Comparison bx Rbtl-Staff-Jt-PC_Final Order Electric EXHIBIT A-1" xfId="1166"/>
    <cellStyle name="_DEM-WP(C) Costs not in AURORA 2006GRC_Rebuttal Power Costs" xfId="1167"/>
    <cellStyle name="_DEM-WP(C) Costs not in AURORA 2006GRC_Rebuttal Power Costs 2" xfId="1168"/>
    <cellStyle name="_DEM-WP(C) Costs not in AURORA 2006GRC_Rebuttal Power Costs_Adj Bench DR 3 for Initial Briefs (Electric)" xfId="1169"/>
    <cellStyle name="_DEM-WP(C) Costs not in AURORA 2006GRC_Rebuttal Power Costs_Adj Bench DR 3 for Initial Briefs (Electric) 2" xfId="1170"/>
    <cellStyle name="_DEM-WP(C) Costs not in AURORA 2006GRC_Rebuttal Power Costs_Electric Rev Req Model (2009 GRC) Rebuttal" xfId="1171"/>
    <cellStyle name="_DEM-WP(C) Costs not in AURORA 2006GRC_Rebuttal Power Costs_Electric Rev Req Model (2009 GRC) Rebuttal REmoval of New  WH Solar AdjustMI" xfId="1172"/>
    <cellStyle name="_DEM-WP(C) Costs not in AURORA 2006GRC_Rebuttal Power Costs_Electric Rev Req Model (2009 GRC) Rebuttal REmoval of New  WH Solar AdjustMI 2" xfId="1173"/>
    <cellStyle name="_DEM-WP(C) Costs not in AURORA 2006GRC_Rebuttal Power Costs_Electric Rev Req Model (2009 GRC) Revised 01-18-2010" xfId="1174"/>
    <cellStyle name="_DEM-WP(C) Costs not in AURORA 2006GRC_Rebuttal Power Costs_Electric Rev Req Model (2009 GRC) Revised 01-18-2010 2" xfId="1175"/>
    <cellStyle name="_DEM-WP(C) Costs not in AURORA 2006GRC_Rebuttal Power Costs_Final Order Electric EXHIBIT A-1" xfId="1176"/>
    <cellStyle name="_DEM-WP(C) Costs not in AURORA 2006GRC_Transmission Workbook for May BOD" xfId="1177"/>
    <cellStyle name="_DEM-WP(C) Costs not in AURORA 2006GRC_Transmission Workbook for May BOD 2" xfId="1178"/>
    <cellStyle name="_DEM-WP(C) Costs not in AURORA 2006GRC_Wind Integration 10GRC" xfId="1179"/>
    <cellStyle name="_DEM-WP(C) Costs not in AURORA 2006GRC_Wind Integration 10GRC 2" xfId="1180"/>
    <cellStyle name="_DEM-WP(C) Costs not in AURORA 2007GRC" xfId="1181"/>
    <cellStyle name="_DEM-WP(C) Costs not in AURORA 2007GRC 2" xfId="1182"/>
    <cellStyle name="_DEM-WP(C) Costs not in AURORA 2007GRC Update" xfId="1183"/>
    <cellStyle name="_DEM-WP(C) Costs not in AURORA 2007GRC Update 2" xfId="1184"/>
    <cellStyle name="_DEM-WP(C) Costs not in AURORA 2007GRC Update_NIM Summary" xfId="1185"/>
    <cellStyle name="_DEM-WP(C) Costs not in AURORA 2007GRC Update_NIM Summary 2" xfId="1186"/>
    <cellStyle name="_DEM-WP(C) Costs not in AURORA 2007GRC_16.37E Wild Horse Expansion DeferralRevwrkingfile SF" xfId="1187"/>
    <cellStyle name="_DEM-WP(C) Costs not in AURORA 2007GRC_16.37E Wild Horse Expansion DeferralRevwrkingfile SF 2" xfId="1188"/>
    <cellStyle name="_DEM-WP(C) Costs not in AURORA 2007GRC_2009 GRC Compl Filing - Exhibit D" xfId="1189"/>
    <cellStyle name="_DEM-WP(C) Costs not in AURORA 2007GRC_2009 GRC Compl Filing - Exhibit D 2" xfId="1190"/>
    <cellStyle name="_DEM-WP(C) Costs not in AURORA 2007GRC_Adj Bench DR 3 for Initial Briefs (Electric)" xfId="1191"/>
    <cellStyle name="_DEM-WP(C) Costs not in AURORA 2007GRC_Adj Bench DR 3 for Initial Briefs (Electric) 2" xfId="1192"/>
    <cellStyle name="_DEM-WP(C) Costs not in AURORA 2007GRC_Book2" xfId="1193"/>
    <cellStyle name="_DEM-WP(C) Costs not in AURORA 2007GRC_Book2 2" xfId="1194"/>
    <cellStyle name="_DEM-WP(C) Costs not in AURORA 2007GRC_Book4" xfId="1195"/>
    <cellStyle name="_DEM-WP(C) Costs not in AURORA 2007GRC_Book4 2" xfId="1196"/>
    <cellStyle name="_DEM-WP(C) Costs not in AURORA 2007GRC_Electric Rev Req Model (2009 GRC) " xfId="1197"/>
    <cellStyle name="_DEM-WP(C) Costs not in AURORA 2007GRC_Electric Rev Req Model (2009 GRC)  2" xfId="1198"/>
    <cellStyle name="_DEM-WP(C) Costs not in AURORA 2007GRC_Electric Rev Req Model (2009 GRC) Rebuttal" xfId="1199"/>
    <cellStyle name="_DEM-WP(C) Costs not in AURORA 2007GRC_Electric Rev Req Model (2009 GRC) Rebuttal REmoval of New  WH Solar AdjustMI" xfId="1200"/>
    <cellStyle name="_DEM-WP(C) Costs not in AURORA 2007GRC_Electric Rev Req Model (2009 GRC) Rebuttal REmoval of New  WH Solar AdjustMI 2" xfId="1201"/>
    <cellStyle name="_DEM-WP(C) Costs not in AURORA 2007GRC_Electric Rev Req Model (2009 GRC) Revised 01-18-2010" xfId="1202"/>
    <cellStyle name="_DEM-WP(C) Costs not in AURORA 2007GRC_Electric Rev Req Model (2009 GRC) Revised 01-18-2010 2" xfId="1203"/>
    <cellStyle name="_DEM-WP(C) Costs not in AURORA 2007GRC_Final Order Electric EXHIBIT A-1" xfId="1204"/>
    <cellStyle name="_DEM-WP(C) Costs not in AURORA 2007GRC_NIM Summary" xfId="1205"/>
    <cellStyle name="_DEM-WP(C) Costs not in AURORA 2007GRC_NIM Summary 2" xfId="1206"/>
    <cellStyle name="_DEM-WP(C) Costs not in AURORA 2007GRC_Power Costs - Comparison bx Rbtl-Staff-Jt-PC" xfId="1207"/>
    <cellStyle name="_DEM-WP(C) Costs not in AURORA 2007GRC_Power Costs - Comparison bx Rbtl-Staff-Jt-PC 2" xfId="1208"/>
    <cellStyle name="_DEM-WP(C) Costs not in AURORA 2007GRC_Rebuttal Power Costs" xfId="1209"/>
    <cellStyle name="_DEM-WP(C) Costs not in AURORA 2007GRC_Rebuttal Power Costs 2" xfId="1210"/>
    <cellStyle name="_DEM-WP(C) Costs not in AURORA 2007GRC_TENASKA REGULATORY ASSET" xfId="1211"/>
    <cellStyle name="_DEM-WP(C) Costs not in AURORA 2007PCORC" xfId="1212"/>
    <cellStyle name="_DEM-WP(C) Costs not in AURORA 2007PCORC 2" xfId="1213"/>
    <cellStyle name="_DEM-WP(C) Costs not in AURORA 2007PCORC_NIM Summary" xfId="1214"/>
    <cellStyle name="_DEM-WP(C) Costs not in AURORA 2007PCORC_NIM Summary 2" xfId="1215"/>
    <cellStyle name="_DEM-WP(C) Costs not in AURORA 2007PCORC-5.07Update" xfId="1216"/>
    <cellStyle name="_DEM-WP(C) Costs not in AURORA 2007PCORC-5.07Update 2" xfId="1217"/>
    <cellStyle name="_DEM-WP(C) Costs not in AURORA 2007PCORC-5.07Update_16.37E Wild Horse Expansion DeferralRevwrkingfile SF" xfId="1218"/>
    <cellStyle name="_DEM-WP(C) Costs not in AURORA 2007PCORC-5.07Update_16.37E Wild Horse Expansion DeferralRevwrkingfile SF 2" xfId="1219"/>
    <cellStyle name="_DEM-WP(C) Costs not in AURORA 2007PCORC-5.07Update_2009 GRC Compl Filing - Exhibit D" xfId="1220"/>
    <cellStyle name="_DEM-WP(C) Costs not in AURORA 2007PCORC-5.07Update_2009 GRC Compl Filing - Exhibit D 2" xfId="1221"/>
    <cellStyle name="_DEM-WP(C) Costs not in AURORA 2007PCORC-5.07Update_Adj Bench DR 3 for Initial Briefs (Electric)" xfId="1222"/>
    <cellStyle name="_DEM-WP(C) Costs not in AURORA 2007PCORC-5.07Update_Adj Bench DR 3 for Initial Briefs (Electric) 2" xfId="1223"/>
    <cellStyle name="_DEM-WP(C) Costs not in AURORA 2007PCORC-5.07Update_Book2" xfId="1224"/>
    <cellStyle name="_DEM-WP(C) Costs not in AURORA 2007PCORC-5.07Update_Book2 2" xfId="1225"/>
    <cellStyle name="_DEM-WP(C) Costs not in AURORA 2007PCORC-5.07Update_Book4" xfId="1226"/>
    <cellStyle name="_DEM-WP(C) Costs not in AURORA 2007PCORC-5.07Update_Book4 2" xfId="1227"/>
    <cellStyle name="_DEM-WP(C) Costs not in AURORA 2007PCORC-5.07Update_DEM-WP(C) Production O&amp;M 2009GRC Rebuttal" xfId="1228"/>
    <cellStyle name="_DEM-WP(C) Costs not in AURORA 2007PCORC-5.07Update_DEM-WP(C) Production O&amp;M 2009GRC Rebuttal 2" xfId="1229"/>
    <cellStyle name="_DEM-WP(C) Costs not in AURORA 2007PCORC-5.07Update_DEM-WP(C) Production O&amp;M 2009GRC Rebuttal_Adj Bench DR 3 for Initial Briefs (Electric)" xfId="1230"/>
    <cellStyle name="_DEM-WP(C) Costs not in AURORA 2007PCORC-5.07Update_DEM-WP(C) Production O&amp;M 2009GRC Rebuttal_Adj Bench DR 3 for Initial Briefs (Electric) 2" xfId="1231"/>
    <cellStyle name="_DEM-WP(C) Costs not in AURORA 2007PCORC-5.07Update_DEM-WP(C) Production O&amp;M 2009GRC Rebuttal_Book2" xfId="1232"/>
    <cellStyle name="_DEM-WP(C) Costs not in AURORA 2007PCORC-5.07Update_DEM-WP(C) Production O&amp;M 2009GRC Rebuttal_Book2 2" xfId="1233"/>
    <cellStyle name="_DEM-WP(C) Costs not in AURORA 2007PCORC-5.07Update_DEM-WP(C) Production O&amp;M 2009GRC Rebuttal_Book2_Adj Bench DR 3 for Initial Briefs (Electric)" xfId="1234"/>
    <cellStyle name="_DEM-WP(C) Costs not in AURORA 2007PCORC-5.07Update_DEM-WP(C) Production O&amp;M 2009GRC Rebuttal_Book2_Adj Bench DR 3 for Initial Briefs (Electric) 2" xfId="1235"/>
    <cellStyle name="_DEM-WP(C) Costs not in AURORA 2007PCORC-5.07Update_DEM-WP(C) Production O&amp;M 2009GRC Rebuttal_Book2_Electric Rev Req Model (2009 GRC) Rebuttal" xfId="1236"/>
    <cellStyle name="_DEM-WP(C) Costs not in AURORA 2007PCORC-5.07Update_DEM-WP(C) Production O&amp;M 2009GRC Rebuttal_Book2_Electric Rev Req Model (2009 GRC) Rebuttal REmoval of New  WH Solar AdjustMI" xfId="1237"/>
    <cellStyle name="_DEM-WP(C) Costs not in AURORA 2007PCORC-5.07Update_DEM-WP(C) Production O&amp;M 2009GRC Rebuttal_Book2_Electric Rev Req Model (2009 GRC) Rebuttal REmoval of New  WH Solar AdjustMI 2" xfId="1238"/>
    <cellStyle name="_DEM-WP(C) Costs not in AURORA 2007PCORC-5.07Update_DEM-WP(C) Production O&amp;M 2009GRC Rebuttal_Book2_Electric Rev Req Model (2009 GRC) Revised 01-18-2010" xfId="1239"/>
    <cellStyle name="_DEM-WP(C) Costs not in AURORA 2007PCORC-5.07Update_DEM-WP(C) Production O&amp;M 2009GRC Rebuttal_Book2_Electric Rev Req Model (2009 GRC) Revised 01-18-2010 2" xfId="1240"/>
    <cellStyle name="_DEM-WP(C) Costs not in AURORA 2007PCORC-5.07Update_DEM-WP(C) Production O&amp;M 2009GRC Rebuttal_Book2_Final Order Electric EXHIBIT A-1" xfId="1241"/>
    <cellStyle name="_DEM-WP(C) Costs not in AURORA 2007PCORC-5.07Update_DEM-WP(C) Production O&amp;M 2009GRC Rebuttal_Electric Rev Req Model (2009 GRC) Rebuttal" xfId="1242"/>
    <cellStyle name="_DEM-WP(C) Costs not in AURORA 2007PCORC-5.07Update_DEM-WP(C) Production O&amp;M 2009GRC Rebuttal_Electric Rev Req Model (2009 GRC) Rebuttal REmoval of New  WH Solar AdjustMI" xfId="1243"/>
    <cellStyle name="_DEM-WP(C) Costs not in AURORA 2007PCORC-5.07Update_DEM-WP(C) Production O&amp;M 2009GRC Rebuttal_Electric Rev Req Model (2009 GRC) Rebuttal REmoval of New  WH Solar AdjustMI 2" xfId="1244"/>
    <cellStyle name="_DEM-WP(C) Costs not in AURORA 2007PCORC-5.07Update_DEM-WP(C) Production O&amp;M 2009GRC Rebuttal_Electric Rev Req Model (2009 GRC) Revised 01-18-2010" xfId="1245"/>
    <cellStyle name="_DEM-WP(C) Costs not in AURORA 2007PCORC-5.07Update_DEM-WP(C) Production O&amp;M 2009GRC Rebuttal_Electric Rev Req Model (2009 GRC) Revised 01-18-2010 2" xfId="1246"/>
    <cellStyle name="_DEM-WP(C) Costs not in AURORA 2007PCORC-5.07Update_DEM-WP(C) Production O&amp;M 2009GRC Rebuttal_Final Order Electric EXHIBIT A-1" xfId="1247"/>
    <cellStyle name="_DEM-WP(C) Costs not in AURORA 2007PCORC-5.07Update_DEM-WP(C) Production O&amp;M 2009GRC Rebuttal_Rebuttal Power Costs" xfId="1248"/>
    <cellStyle name="_DEM-WP(C) Costs not in AURORA 2007PCORC-5.07Update_DEM-WP(C) Production O&amp;M 2009GRC Rebuttal_Rebuttal Power Costs 2" xfId="1249"/>
    <cellStyle name="_DEM-WP(C) Costs not in AURORA 2007PCORC-5.07Update_DEM-WP(C) Production O&amp;M 2009GRC Rebuttal_Rebuttal Power Costs_Adj Bench DR 3 for Initial Briefs (Electric)" xfId="1250"/>
    <cellStyle name="_DEM-WP(C) Costs not in AURORA 2007PCORC-5.07Update_DEM-WP(C) Production O&amp;M 2009GRC Rebuttal_Rebuttal Power Costs_Adj Bench DR 3 for Initial Briefs (Electric) 2" xfId="1251"/>
    <cellStyle name="_DEM-WP(C) Costs not in AURORA 2007PCORC-5.07Update_DEM-WP(C) Production O&amp;M 2009GRC Rebuttal_Rebuttal Power Costs_Electric Rev Req Model (2009 GRC) Rebuttal" xfId="1252"/>
    <cellStyle name="_DEM-WP(C) Costs not in AURORA 2007PCORC-5.07Update_DEM-WP(C) Production O&amp;M 2009GRC Rebuttal_Rebuttal Power Costs_Electric Rev Req Model (2009 GRC) Rebuttal REmoval of New  WH Solar AdjustMI" xfId="1253"/>
    <cellStyle name="_DEM-WP(C) Costs not in AURORA 2007PCORC-5.07Update_DEM-WP(C) Production O&amp;M 2009GRC Rebuttal_Rebuttal Power Costs_Electric Rev Req Model (2009 GRC) Rebuttal REmoval of New  WH Solar AdjustMI 2" xfId="1254"/>
    <cellStyle name="_DEM-WP(C) Costs not in AURORA 2007PCORC-5.07Update_DEM-WP(C) Production O&amp;M 2009GRC Rebuttal_Rebuttal Power Costs_Electric Rev Req Model (2009 GRC) Revised 01-18-2010" xfId="1255"/>
    <cellStyle name="_DEM-WP(C) Costs not in AURORA 2007PCORC-5.07Update_DEM-WP(C) Production O&amp;M 2009GRC Rebuttal_Rebuttal Power Costs_Electric Rev Req Model (2009 GRC) Revised 01-18-2010 2" xfId="1256"/>
    <cellStyle name="_DEM-WP(C) Costs not in AURORA 2007PCORC-5.07Update_DEM-WP(C) Production O&amp;M 2009GRC Rebuttal_Rebuttal Power Costs_Final Order Electric EXHIBIT A-1" xfId="1257"/>
    <cellStyle name="_DEM-WP(C) Costs not in AURORA 2007PCORC-5.07Update_Electric Rev Req Model (2009 GRC) " xfId="1258"/>
    <cellStyle name="_DEM-WP(C) Costs not in AURORA 2007PCORC-5.07Update_Electric Rev Req Model (2009 GRC)  2" xfId="1259"/>
    <cellStyle name="_DEM-WP(C) Costs not in AURORA 2007PCORC-5.07Update_Electric Rev Req Model (2009 GRC) Rebuttal" xfId="1260"/>
    <cellStyle name="_DEM-WP(C) Costs not in AURORA 2007PCORC-5.07Update_Electric Rev Req Model (2009 GRC) Rebuttal REmoval of New  WH Solar AdjustMI" xfId="1261"/>
    <cellStyle name="_DEM-WP(C) Costs not in AURORA 2007PCORC-5.07Update_Electric Rev Req Model (2009 GRC) Rebuttal REmoval of New  WH Solar AdjustMI 2" xfId="1262"/>
    <cellStyle name="_DEM-WP(C) Costs not in AURORA 2007PCORC-5.07Update_Electric Rev Req Model (2009 GRC) Revised 01-18-2010" xfId="1263"/>
    <cellStyle name="_DEM-WP(C) Costs not in AURORA 2007PCORC-5.07Update_Electric Rev Req Model (2009 GRC) Revised 01-18-2010 2" xfId="1264"/>
    <cellStyle name="_DEM-WP(C) Costs not in AURORA 2007PCORC-5.07Update_Final Order Electric EXHIBIT A-1" xfId="1265"/>
    <cellStyle name="_DEM-WP(C) Costs not in AURORA 2007PCORC-5.07Update_NIM Summary" xfId="1266"/>
    <cellStyle name="_DEM-WP(C) Costs not in AURORA 2007PCORC-5.07Update_NIM Summary 09GRC" xfId="1267"/>
    <cellStyle name="_DEM-WP(C) Costs not in AURORA 2007PCORC-5.07Update_NIM Summary 09GRC 2" xfId="1268"/>
    <cellStyle name="_DEM-WP(C) Costs not in AURORA 2007PCORC-5.07Update_NIM Summary 09GRC_NIM Summary" xfId="1269"/>
    <cellStyle name="_DEM-WP(C) Costs not in AURORA 2007PCORC-5.07Update_NIM Summary 09GRC_NIM Summary 2" xfId="1270"/>
    <cellStyle name="_DEM-WP(C) Costs not in AURORA 2007PCORC-5.07Update_NIM Summary 2" xfId="1271"/>
    <cellStyle name="_DEM-WP(C) Costs not in AURORA 2007PCORC-5.07Update_Power Costs - Comparison bx Rbtl-Staff-Jt-PC" xfId="1272"/>
    <cellStyle name="_DEM-WP(C) Costs not in AURORA 2007PCORC-5.07Update_Power Costs - Comparison bx Rbtl-Staff-Jt-PC 2" xfId="1273"/>
    <cellStyle name="_DEM-WP(C) Costs not in AURORA 2007PCORC-5.07Update_Rebuttal Power Costs" xfId="1274"/>
    <cellStyle name="_DEM-WP(C) Costs not in AURORA 2007PCORC-5.07Update_Rebuttal Power Costs 2" xfId="1275"/>
    <cellStyle name="_DEM-WP(C) Costs not in AURORA 2007PCORC-5.07Update_TENASKA REGULATORY ASSET" xfId="1276"/>
    <cellStyle name="_DEM-WP(C) Prod O&amp;M 2007GRC" xfId="1277"/>
    <cellStyle name="_DEM-WP(C) Prod O&amp;M 2007GRC 2" xfId="1278"/>
    <cellStyle name="_DEM-WP(C) Prod O&amp;M 2007GRC_Adj Bench DR 3 for Initial Briefs (Electric)" xfId="1279"/>
    <cellStyle name="_DEM-WP(C) Prod O&amp;M 2007GRC_Adj Bench DR 3 for Initial Briefs (Electric) 2" xfId="1280"/>
    <cellStyle name="_DEM-WP(C) Prod O&amp;M 2007GRC_Book2" xfId="1281"/>
    <cellStyle name="_DEM-WP(C) Prod O&amp;M 2007GRC_Book2 2" xfId="1282"/>
    <cellStyle name="_DEM-WP(C) Prod O&amp;M 2007GRC_Book2_Adj Bench DR 3 for Initial Briefs (Electric)" xfId="1283"/>
    <cellStyle name="_DEM-WP(C) Prod O&amp;M 2007GRC_Book2_Adj Bench DR 3 for Initial Briefs (Electric) 2" xfId="1284"/>
    <cellStyle name="_DEM-WP(C) Prod O&amp;M 2007GRC_Book2_Electric Rev Req Model (2009 GRC) Rebuttal" xfId="1285"/>
    <cellStyle name="_DEM-WP(C) Prod O&amp;M 2007GRC_Book2_Electric Rev Req Model (2009 GRC) Rebuttal REmoval of New  WH Solar AdjustMI" xfId="1286"/>
    <cellStyle name="_DEM-WP(C) Prod O&amp;M 2007GRC_Book2_Electric Rev Req Model (2009 GRC) Rebuttal REmoval of New  WH Solar AdjustMI 2" xfId="1287"/>
    <cellStyle name="_DEM-WP(C) Prod O&amp;M 2007GRC_Book2_Electric Rev Req Model (2009 GRC) Revised 01-18-2010" xfId="1288"/>
    <cellStyle name="_DEM-WP(C) Prod O&amp;M 2007GRC_Book2_Electric Rev Req Model (2009 GRC) Revised 01-18-2010 2" xfId="1289"/>
    <cellStyle name="_DEM-WP(C) Prod O&amp;M 2007GRC_Book2_Final Order Electric EXHIBIT A-1" xfId="1290"/>
    <cellStyle name="_DEM-WP(C) Prod O&amp;M 2007GRC_Electric Rev Req Model (2009 GRC) Rebuttal" xfId="1291"/>
    <cellStyle name="_DEM-WP(C) Prod O&amp;M 2007GRC_Electric Rev Req Model (2009 GRC) Rebuttal REmoval of New  WH Solar AdjustMI" xfId="1292"/>
    <cellStyle name="_DEM-WP(C) Prod O&amp;M 2007GRC_Electric Rev Req Model (2009 GRC) Rebuttal REmoval of New  WH Solar AdjustMI 2" xfId="1293"/>
    <cellStyle name="_DEM-WP(C) Prod O&amp;M 2007GRC_Electric Rev Req Model (2009 GRC) Revised 01-18-2010" xfId="1294"/>
    <cellStyle name="_DEM-WP(C) Prod O&amp;M 2007GRC_Electric Rev Req Model (2009 GRC) Revised 01-18-2010 2" xfId="1295"/>
    <cellStyle name="_DEM-WP(C) Prod O&amp;M 2007GRC_Final Order Electric EXHIBIT A-1" xfId="1296"/>
    <cellStyle name="_DEM-WP(C) Prod O&amp;M 2007GRC_Rebuttal Power Costs" xfId="1297"/>
    <cellStyle name="_DEM-WP(C) Prod O&amp;M 2007GRC_Rebuttal Power Costs 2" xfId="1298"/>
    <cellStyle name="_DEM-WP(C) Prod O&amp;M 2007GRC_Rebuttal Power Costs_Adj Bench DR 3 for Initial Briefs (Electric)" xfId="1299"/>
    <cellStyle name="_DEM-WP(C) Prod O&amp;M 2007GRC_Rebuttal Power Costs_Adj Bench DR 3 for Initial Briefs (Electric) 2" xfId="1300"/>
    <cellStyle name="_DEM-WP(C) Prod O&amp;M 2007GRC_Rebuttal Power Costs_Electric Rev Req Model (2009 GRC) Rebuttal" xfId="1301"/>
    <cellStyle name="_DEM-WP(C) Prod O&amp;M 2007GRC_Rebuttal Power Costs_Electric Rev Req Model (2009 GRC) Rebuttal REmoval of New  WH Solar AdjustMI" xfId="1302"/>
    <cellStyle name="_DEM-WP(C) Prod O&amp;M 2007GRC_Rebuttal Power Costs_Electric Rev Req Model (2009 GRC) Rebuttal REmoval of New  WH Solar AdjustMI 2" xfId="1303"/>
    <cellStyle name="_DEM-WP(C) Prod O&amp;M 2007GRC_Rebuttal Power Costs_Electric Rev Req Model (2009 GRC) Revised 01-18-2010" xfId="1304"/>
    <cellStyle name="_DEM-WP(C) Prod O&amp;M 2007GRC_Rebuttal Power Costs_Electric Rev Req Model (2009 GRC) Revised 01-18-2010 2" xfId="1305"/>
    <cellStyle name="_DEM-WP(C) Prod O&amp;M 2007GRC_Rebuttal Power Costs_Final Order Electric EXHIBIT A-1" xfId="1306"/>
    <cellStyle name="_DEM-WP(C) Rate Year Sumas by Month Update Corrected" xfId="1307"/>
    <cellStyle name="_DEM-WP(C) Sumas Proforma 11.14.07" xfId="1308"/>
    <cellStyle name="_DEM-WP(C) Sumas Proforma 11.5.07" xfId="1309"/>
    <cellStyle name="_DEM-WP(C) Westside Hydro Data_051007" xfId="1310"/>
    <cellStyle name="_DEM-WP(C) Westside Hydro Data_051007 2" xfId="1311"/>
    <cellStyle name="_DEM-WP(C) Westside Hydro Data_051007_16.37E Wild Horse Expansion DeferralRevwrkingfile SF" xfId="1312"/>
    <cellStyle name="_DEM-WP(C) Westside Hydro Data_051007_16.37E Wild Horse Expansion DeferralRevwrkingfile SF 2" xfId="1313"/>
    <cellStyle name="_DEM-WP(C) Westside Hydro Data_051007_2009 GRC Compl Filing - Exhibit D" xfId="1314"/>
    <cellStyle name="_DEM-WP(C) Westside Hydro Data_051007_2009 GRC Compl Filing - Exhibit D 2" xfId="1315"/>
    <cellStyle name="_DEM-WP(C) Westside Hydro Data_051007_Adj Bench DR 3 for Initial Briefs (Electric)" xfId="1316"/>
    <cellStyle name="_DEM-WP(C) Westside Hydro Data_051007_Adj Bench DR 3 for Initial Briefs (Electric) 2" xfId="1317"/>
    <cellStyle name="_DEM-WP(C) Westside Hydro Data_051007_Book2" xfId="1318"/>
    <cellStyle name="_DEM-WP(C) Westside Hydro Data_051007_Book2 2" xfId="1319"/>
    <cellStyle name="_DEM-WP(C) Westside Hydro Data_051007_Book4" xfId="1320"/>
    <cellStyle name="_DEM-WP(C) Westside Hydro Data_051007_Book4 2" xfId="1321"/>
    <cellStyle name="_DEM-WP(C) Westside Hydro Data_051007_Electric Rev Req Model (2009 GRC) " xfId="1322"/>
    <cellStyle name="_DEM-WP(C) Westside Hydro Data_051007_Electric Rev Req Model (2009 GRC)  2" xfId="1323"/>
    <cellStyle name="_DEM-WP(C) Westside Hydro Data_051007_Electric Rev Req Model (2009 GRC) Rebuttal" xfId="1324"/>
    <cellStyle name="_DEM-WP(C) Westside Hydro Data_051007_Electric Rev Req Model (2009 GRC) Rebuttal REmoval of New  WH Solar AdjustMI" xfId="1325"/>
    <cellStyle name="_DEM-WP(C) Westside Hydro Data_051007_Electric Rev Req Model (2009 GRC) Rebuttal REmoval of New  WH Solar AdjustMI 2" xfId="1326"/>
    <cellStyle name="_DEM-WP(C) Westside Hydro Data_051007_Electric Rev Req Model (2009 GRC) Revised 01-18-2010" xfId="1327"/>
    <cellStyle name="_DEM-WP(C) Westside Hydro Data_051007_Electric Rev Req Model (2009 GRC) Revised 01-18-2010 2" xfId="1328"/>
    <cellStyle name="_DEM-WP(C) Westside Hydro Data_051007_Final Order Electric EXHIBIT A-1" xfId="1329"/>
    <cellStyle name="_DEM-WP(C) Westside Hydro Data_051007_NIM Summary" xfId="1330"/>
    <cellStyle name="_DEM-WP(C) Westside Hydro Data_051007_NIM Summary 2" xfId="1331"/>
    <cellStyle name="_DEM-WP(C) Westside Hydro Data_051007_Power Costs - Comparison bx Rbtl-Staff-Jt-PC" xfId="1332"/>
    <cellStyle name="_DEM-WP(C) Westside Hydro Data_051007_Power Costs - Comparison bx Rbtl-Staff-Jt-PC 2" xfId="1333"/>
    <cellStyle name="_DEM-WP(C) Westside Hydro Data_051007_Rebuttal Power Costs" xfId="1334"/>
    <cellStyle name="_DEM-WP(C) Westside Hydro Data_051007_Rebuttal Power Costs 2" xfId="1335"/>
    <cellStyle name="_DEM-WP(C) Westside Hydro Data_051007_TENASKA REGULATORY ASSET" xfId="1336"/>
    <cellStyle name="_Elec Peak Capacity Need_2008-2029_032709_Wind 5% Cap" xfId="1337"/>
    <cellStyle name="_Elec Peak Capacity Need_2008-2029_032709_Wind 5% Cap 2" xfId="1338"/>
    <cellStyle name="_Elec Peak Capacity Need_2008-2029_032709_Wind 5% Cap_NIM Summary" xfId="1339"/>
    <cellStyle name="_Elec Peak Capacity Need_2008-2029_032709_Wind 5% Cap_NIM Summary 2" xfId="1340"/>
    <cellStyle name="_Elec Peak Capacity Need_2008-2029_032709_Wind 5% Cap-ST-Adj-PJP1" xfId="1341"/>
    <cellStyle name="_Elec Peak Capacity Need_2008-2029_032709_Wind 5% Cap-ST-Adj-PJP1 2" xfId="1342"/>
    <cellStyle name="_Elec Peak Capacity Need_2008-2029_032709_Wind 5% Cap-ST-Adj-PJP1_NIM Summary" xfId="1343"/>
    <cellStyle name="_Elec Peak Capacity Need_2008-2029_032709_Wind 5% Cap-ST-Adj-PJP1_NIM Summary 2" xfId="1344"/>
    <cellStyle name="_Elec Peak Capacity Need_2008-2029_120908_Wind 5% Cap_Low" xfId="1345"/>
    <cellStyle name="_Elec Peak Capacity Need_2008-2029_120908_Wind 5% Cap_Low 2" xfId="1346"/>
    <cellStyle name="_Elec Peak Capacity Need_2008-2029_120908_Wind 5% Cap_Low_NIM Summary" xfId="1347"/>
    <cellStyle name="_Elec Peak Capacity Need_2008-2029_120908_Wind 5% Cap_Low_NIM Summary 2" xfId="1348"/>
    <cellStyle name="_Elec Peak Capacity Need_2008-2029_Wind 5% Cap_050809" xfId="1349"/>
    <cellStyle name="_Elec Peak Capacity Need_2008-2029_Wind 5% Cap_050809 2" xfId="1350"/>
    <cellStyle name="_Elec Peak Capacity Need_2008-2029_Wind 5% Cap_050809_NIM Summary" xfId="1351"/>
    <cellStyle name="_Elec Peak Capacity Need_2008-2029_Wind 5% Cap_050809_NIM Summary 2" xfId="1352"/>
    <cellStyle name="_x0013__Electric Rev Req Model (2009 GRC) " xfId="1353"/>
    <cellStyle name="_x0013__Electric Rev Req Model (2009 GRC)  2" xfId="1354"/>
    <cellStyle name="_x0013__Electric Rev Req Model (2009 GRC) Rebuttal" xfId="1355"/>
    <cellStyle name="_x0013__Electric Rev Req Model (2009 GRC) Rebuttal REmoval of New  WH Solar AdjustMI" xfId="1356"/>
    <cellStyle name="_x0013__Electric Rev Req Model (2009 GRC) Rebuttal REmoval of New  WH Solar AdjustMI 2" xfId="1357"/>
    <cellStyle name="_x0013__Electric Rev Req Model (2009 GRC) Revised 01-18-2010" xfId="1358"/>
    <cellStyle name="_x0013__Electric Rev Req Model (2009 GRC) Revised 01-18-2010 2" xfId="1359"/>
    <cellStyle name="_ENCOGEN_WBOOK" xfId="1360"/>
    <cellStyle name="_ENCOGEN_WBOOK 2" xfId="1361"/>
    <cellStyle name="_ENCOGEN_WBOOK_NIM Summary" xfId="1362"/>
    <cellStyle name="_ENCOGEN_WBOOK_NIM Summary 2" xfId="1363"/>
    <cellStyle name="_x0013__Final Order Electric EXHIBIT A-1" xfId="1364"/>
    <cellStyle name="_Fixed Gas Transport 1 19 09" xfId="1365"/>
    <cellStyle name="_Fixed Gas Transport 1 19 09 2" xfId="1366"/>
    <cellStyle name="_Fuel Prices 4-14" xfId="1367"/>
    <cellStyle name="_Fuel Prices 4-14 2" xfId="1368"/>
    <cellStyle name="_Fuel Prices 4-14 2 2" xfId="1369"/>
    <cellStyle name="_Fuel Prices 4-14 3" xfId="1370"/>
    <cellStyle name="_Fuel Prices 4-14_04 07E Wild Horse Wind Expansion (C) (2)" xfId="1371"/>
    <cellStyle name="_Fuel Prices 4-14_04 07E Wild Horse Wind Expansion (C) (2) 2" xfId="1372"/>
    <cellStyle name="_Fuel Prices 4-14_04 07E Wild Horse Wind Expansion (C) (2)_Adj Bench DR 3 for Initial Briefs (Electric)" xfId="1373"/>
    <cellStyle name="_Fuel Prices 4-14_04 07E Wild Horse Wind Expansion (C) (2)_Adj Bench DR 3 for Initial Briefs (Electric) 2" xfId="1374"/>
    <cellStyle name="_Fuel Prices 4-14_04 07E Wild Horse Wind Expansion (C) (2)_Electric Rev Req Model (2009 GRC) " xfId="1375"/>
    <cellStyle name="_Fuel Prices 4-14_04 07E Wild Horse Wind Expansion (C) (2)_Electric Rev Req Model (2009 GRC)  2" xfId="1376"/>
    <cellStyle name="_Fuel Prices 4-14_04 07E Wild Horse Wind Expansion (C) (2)_Electric Rev Req Model (2009 GRC) Rebuttal" xfId="1377"/>
    <cellStyle name="_Fuel Prices 4-14_04 07E Wild Horse Wind Expansion (C) (2)_Electric Rev Req Model (2009 GRC) Rebuttal REmoval of New  WH Solar AdjustMI" xfId="1378"/>
    <cellStyle name="_Fuel Prices 4-14_04 07E Wild Horse Wind Expansion (C) (2)_Electric Rev Req Model (2009 GRC) Rebuttal REmoval of New  WH Solar AdjustMI 2" xfId="1379"/>
    <cellStyle name="_Fuel Prices 4-14_04 07E Wild Horse Wind Expansion (C) (2)_Electric Rev Req Model (2009 GRC) Revised 01-18-2010" xfId="1380"/>
    <cellStyle name="_Fuel Prices 4-14_04 07E Wild Horse Wind Expansion (C) (2)_Electric Rev Req Model (2009 GRC) Revised 01-18-2010 2" xfId="1381"/>
    <cellStyle name="_Fuel Prices 4-14_04 07E Wild Horse Wind Expansion (C) (2)_Final Order Electric EXHIBIT A-1" xfId="1382"/>
    <cellStyle name="_Fuel Prices 4-14_04 07E Wild Horse Wind Expansion (C) (2)_TENASKA REGULATORY ASSET" xfId="1383"/>
    <cellStyle name="_Fuel Prices 4-14_16.37E Wild Horse Expansion DeferralRevwrkingfile SF" xfId="1384"/>
    <cellStyle name="_Fuel Prices 4-14_16.37E Wild Horse Expansion DeferralRevwrkingfile SF 2" xfId="1385"/>
    <cellStyle name="_Fuel Prices 4-14_2009 GRC Compl Filing - Exhibit D" xfId="1386"/>
    <cellStyle name="_Fuel Prices 4-14_2009 GRC Compl Filing - Exhibit D 2" xfId="1387"/>
    <cellStyle name="_Fuel Prices 4-14_4 31 Regulatory Assets and Liabilities  7 06- Exhibit D" xfId="1388"/>
    <cellStyle name="_Fuel Prices 4-14_4 31 Regulatory Assets and Liabilities  7 06- Exhibit D 2" xfId="1389"/>
    <cellStyle name="_Fuel Prices 4-14_4 31 Regulatory Assets and Liabilities  7 06- Exhibit D_NIM Summary" xfId="1390"/>
    <cellStyle name="_Fuel Prices 4-14_4 31 Regulatory Assets and Liabilities  7 06- Exhibit D_NIM Summary 2" xfId="1391"/>
    <cellStyle name="_Fuel Prices 4-14_4 32 Regulatory Assets and Liabilities  7 06- Exhibit D" xfId="1392"/>
    <cellStyle name="_Fuel Prices 4-14_4 32 Regulatory Assets and Liabilities  7 06- Exhibit D 2" xfId="1393"/>
    <cellStyle name="_Fuel Prices 4-14_4 32 Regulatory Assets and Liabilities  7 06- Exhibit D_NIM Summary" xfId="1394"/>
    <cellStyle name="_Fuel Prices 4-14_4 32 Regulatory Assets and Liabilities  7 06- Exhibit D_NIM Summary 2" xfId="1395"/>
    <cellStyle name="_Fuel Prices 4-14_AURORA Total New" xfId="1396"/>
    <cellStyle name="_Fuel Prices 4-14_AURORA Total New 2" xfId="1397"/>
    <cellStyle name="_Fuel Prices 4-14_Book2" xfId="1398"/>
    <cellStyle name="_Fuel Prices 4-14_Book2 2" xfId="1399"/>
    <cellStyle name="_Fuel Prices 4-14_Book2_Adj Bench DR 3 for Initial Briefs (Electric)" xfId="1400"/>
    <cellStyle name="_Fuel Prices 4-14_Book2_Adj Bench DR 3 for Initial Briefs (Electric) 2" xfId="1401"/>
    <cellStyle name="_Fuel Prices 4-14_Book2_Electric Rev Req Model (2009 GRC) Rebuttal" xfId="1402"/>
    <cellStyle name="_Fuel Prices 4-14_Book2_Electric Rev Req Model (2009 GRC) Rebuttal REmoval of New  WH Solar AdjustMI" xfId="1403"/>
    <cellStyle name="_Fuel Prices 4-14_Book2_Electric Rev Req Model (2009 GRC) Rebuttal REmoval of New  WH Solar AdjustMI 2" xfId="1404"/>
    <cellStyle name="_Fuel Prices 4-14_Book2_Electric Rev Req Model (2009 GRC) Revised 01-18-2010" xfId="1405"/>
    <cellStyle name="_Fuel Prices 4-14_Book2_Electric Rev Req Model (2009 GRC) Revised 01-18-2010 2" xfId="1406"/>
    <cellStyle name="_Fuel Prices 4-14_Book2_Final Order Electric EXHIBIT A-1" xfId="1407"/>
    <cellStyle name="_Fuel Prices 4-14_Book4" xfId="1408"/>
    <cellStyle name="_Fuel Prices 4-14_Book4 2" xfId="1409"/>
    <cellStyle name="_Fuel Prices 4-14_Book9" xfId="1410"/>
    <cellStyle name="_Fuel Prices 4-14_Book9 2" xfId="1411"/>
    <cellStyle name="_Fuel Prices 4-14_NIM Summary" xfId="1412"/>
    <cellStyle name="_Fuel Prices 4-14_NIM Summary 09GRC" xfId="1413"/>
    <cellStyle name="_Fuel Prices 4-14_NIM Summary 09GRC 2" xfId="1414"/>
    <cellStyle name="_Fuel Prices 4-14_NIM Summary 2" xfId="1415"/>
    <cellStyle name="_Fuel Prices 4-14_PCA 9 -  Exhibit D April 2010 (3)" xfId="1416"/>
    <cellStyle name="_Fuel Prices 4-14_PCA 9 -  Exhibit D April 2010 (3) 2" xfId="1417"/>
    <cellStyle name="_Fuel Prices 4-14_Power Costs - Comparison bx Rbtl-Staff-Jt-PC" xfId="1418"/>
    <cellStyle name="_Fuel Prices 4-14_Power Costs - Comparison bx Rbtl-Staff-Jt-PC 2" xfId="1419"/>
    <cellStyle name="_Fuel Prices 4-14_Power Costs - Comparison bx Rbtl-Staff-Jt-PC_Adj Bench DR 3 for Initial Briefs (Electric)" xfId="1420"/>
    <cellStyle name="_Fuel Prices 4-14_Power Costs - Comparison bx Rbtl-Staff-Jt-PC_Adj Bench DR 3 for Initial Briefs (Electric) 2" xfId="1421"/>
    <cellStyle name="_Fuel Prices 4-14_Power Costs - Comparison bx Rbtl-Staff-Jt-PC_Electric Rev Req Model (2009 GRC) Rebuttal" xfId="1422"/>
    <cellStyle name="_Fuel Prices 4-14_Power Costs - Comparison bx Rbtl-Staff-Jt-PC_Electric Rev Req Model (2009 GRC) Rebuttal REmoval of New  WH Solar AdjustMI" xfId="1423"/>
    <cellStyle name="_Fuel Prices 4-14_Power Costs - Comparison bx Rbtl-Staff-Jt-PC_Electric Rev Req Model (2009 GRC) Rebuttal REmoval of New  WH Solar AdjustMI 2" xfId="1424"/>
    <cellStyle name="_Fuel Prices 4-14_Power Costs - Comparison bx Rbtl-Staff-Jt-PC_Electric Rev Req Model (2009 GRC) Revised 01-18-2010" xfId="1425"/>
    <cellStyle name="_Fuel Prices 4-14_Power Costs - Comparison bx Rbtl-Staff-Jt-PC_Electric Rev Req Model (2009 GRC) Revised 01-18-2010 2" xfId="1426"/>
    <cellStyle name="_Fuel Prices 4-14_Power Costs - Comparison bx Rbtl-Staff-Jt-PC_Final Order Electric EXHIBIT A-1" xfId="1427"/>
    <cellStyle name="_Fuel Prices 4-14_Rebuttal Power Costs" xfId="1428"/>
    <cellStyle name="_Fuel Prices 4-14_Rebuttal Power Costs 2" xfId="1429"/>
    <cellStyle name="_Fuel Prices 4-14_Rebuttal Power Costs_Adj Bench DR 3 for Initial Briefs (Electric)" xfId="1430"/>
    <cellStyle name="_Fuel Prices 4-14_Rebuttal Power Costs_Adj Bench DR 3 for Initial Briefs (Electric) 2" xfId="1431"/>
    <cellStyle name="_Fuel Prices 4-14_Rebuttal Power Costs_Electric Rev Req Model (2009 GRC) Rebuttal" xfId="1432"/>
    <cellStyle name="_Fuel Prices 4-14_Rebuttal Power Costs_Electric Rev Req Model (2009 GRC) Rebuttal REmoval of New  WH Solar AdjustMI" xfId="1433"/>
    <cellStyle name="_Fuel Prices 4-14_Rebuttal Power Costs_Electric Rev Req Model (2009 GRC) Rebuttal REmoval of New  WH Solar AdjustMI 2" xfId="1434"/>
    <cellStyle name="_Fuel Prices 4-14_Rebuttal Power Costs_Electric Rev Req Model (2009 GRC) Revised 01-18-2010" xfId="1435"/>
    <cellStyle name="_Fuel Prices 4-14_Rebuttal Power Costs_Electric Rev Req Model (2009 GRC) Revised 01-18-2010 2" xfId="1436"/>
    <cellStyle name="_Fuel Prices 4-14_Rebuttal Power Costs_Final Order Electric EXHIBIT A-1" xfId="1437"/>
    <cellStyle name="_Fuel Prices 4-14_Wind Integration 10GRC" xfId="1438"/>
    <cellStyle name="_Fuel Prices 4-14_Wind Integration 10GRC 2" xfId="1439"/>
    <cellStyle name="_Gas Transportation Charges_2009GRC_120308" xfId="1440"/>
    <cellStyle name="_Gas Transportation Charges_2009GRC_120308 2" xfId="1441"/>
    <cellStyle name="_Gas Transportation Charges_2009GRC_120308_DEM-WP(C) Costs Not In AURORA 2010GRC As Filed" xfId="1442"/>
    <cellStyle name="_Gas Transportation Charges_2009GRC_120308_NIM Summary" xfId="1443"/>
    <cellStyle name="_Gas Transportation Charges_2009GRC_120308_NIM Summary 09GRC" xfId="1444"/>
    <cellStyle name="_Gas Transportation Charges_2009GRC_120308_NIM Summary 09GRC 2" xfId="1445"/>
    <cellStyle name="_Gas Transportation Charges_2009GRC_120308_NIM Summary 2" xfId="1446"/>
    <cellStyle name="_Gas Transportation Charges_2009GRC_120308_PCA 9 -  Exhibit D April 2010 (3)" xfId="1447"/>
    <cellStyle name="_Gas Transportation Charges_2009GRC_120308_PCA 9 -  Exhibit D April 2010 (3) 2" xfId="1448"/>
    <cellStyle name="_Gas Transportation Charges_2009GRC_120308_Reconciliation" xfId="1449"/>
    <cellStyle name="_Gas Transportation Charges_2009GRC_120308_Wind Integration 10GRC" xfId="1450"/>
    <cellStyle name="_Gas Transportation Charges_2009GRC_120308_Wind Integration 10GRC 2" xfId="1451"/>
    <cellStyle name="_Monthly Fixed Input" xfId="1452"/>
    <cellStyle name="_Monthly Fixed Input 2" xfId="1453"/>
    <cellStyle name="_Monthly Fixed Input_NIM Summary" xfId="1454"/>
    <cellStyle name="_Monthly Fixed Input_NIM Summary 2" xfId="1455"/>
    <cellStyle name="_NIM 06 Base Case Current Trends" xfId="1456"/>
    <cellStyle name="_NIM 06 Base Case Current Trends 2" xfId="1457"/>
    <cellStyle name="_NIM 06 Base Case Current Trends_Adj Bench DR 3 for Initial Briefs (Electric)" xfId="1458"/>
    <cellStyle name="_NIM 06 Base Case Current Trends_Adj Bench DR 3 for Initial Briefs (Electric) 2" xfId="1459"/>
    <cellStyle name="_NIM 06 Base Case Current Trends_Book2" xfId="1460"/>
    <cellStyle name="_NIM 06 Base Case Current Trends_Book2 2" xfId="1461"/>
    <cellStyle name="_NIM 06 Base Case Current Trends_Book2_Adj Bench DR 3 for Initial Briefs (Electric)" xfId="1462"/>
    <cellStyle name="_NIM 06 Base Case Current Trends_Book2_Adj Bench DR 3 for Initial Briefs (Electric) 2" xfId="1463"/>
    <cellStyle name="_NIM 06 Base Case Current Trends_Book2_Electric Rev Req Model (2009 GRC) Rebuttal" xfId="1464"/>
    <cellStyle name="_NIM 06 Base Case Current Trends_Book2_Electric Rev Req Model (2009 GRC) Rebuttal REmoval of New  WH Solar AdjustMI" xfId="1465"/>
    <cellStyle name="_NIM 06 Base Case Current Trends_Book2_Electric Rev Req Model (2009 GRC) Rebuttal REmoval of New  WH Solar AdjustMI 2" xfId="1466"/>
    <cellStyle name="_NIM 06 Base Case Current Trends_Book2_Electric Rev Req Model (2009 GRC) Revised 01-18-2010" xfId="1467"/>
    <cellStyle name="_NIM 06 Base Case Current Trends_Book2_Electric Rev Req Model (2009 GRC) Revised 01-18-2010 2" xfId="1468"/>
    <cellStyle name="_NIM 06 Base Case Current Trends_Book2_Final Order Electric EXHIBIT A-1" xfId="1469"/>
    <cellStyle name="_NIM 06 Base Case Current Trends_Electric Rev Req Model (2009 GRC) " xfId="1470"/>
    <cellStyle name="_NIM 06 Base Case Current Trends_Electric Rev Req Model (2009 GRC)  2" xfId="1471"/>
    <cellStyle name="_NIM 06 Base Case Current Trends_Electric Rev Req Model (2009 GRC) Rebuttal" xfId="1472"/>
    <cellStyle name="_NIM 06 Base Case Current Trends_Electric Rev Req Model (2009 GRC) Rebuttal REmoval of New  WH Solar AdjustMI" xfId="1473"/>
    <cellStyle name="_NIM 06 Base Case Current Trends_Electric Rev Req Model (2009 GRC) Rebuttal REmoval of New  WH Solar AdjustMI 2" xfId="1474"/>
    <cellStyle name="_NIM 06 Base Case Current Trends_Electric Rev Req Model (2009 GRC) Revised 01-18-2010" xfId="1475"/>
    <cellStyle name="_NIM 06 Base Case Current Trends_Electric Rev Req Model (2009 GRC) Revised 01-18-2010 2" xfId="1476"/>
    <cellStyle name="_NIM 06 Base Case Current Trends_Final Order Electric EXHIBIT A-1" xfId="1477"/>
    <cellStyle name="_NIM 06 Base Case Current Trends_NIM Summary" xfId="1478"/>
    <cellStyle name="_NIM 06 Base Case Current Trends_NIM Summary 2" xfId="1479"/>
    <cellStyle name="_NIM 06 Base Case Current Trends_Rebuttal Power Costs" xfId="1480"/>
    <cellStyle name="_NIM 06 Base Case Current Trends_Rebuttal Power Costs 2" xfId="1481"/>
    <cellStyle name="_NIM 06 Base Case Current Trends_Rebuttal Power Costs_Adj Bench DR 3 for Initial Briefs (Electric)" xfId="1482"/>
    <cellStyle name="_NIM 06 Base Case Current Trends_Rebuttal Power Costs_Adj Bench DR 3 for Initial Briefs (Electric) 2" xfId="1483"/>
    <cellStyle name="_NIM 06 Base Case Current Trends_Rebuttal Power Costs_Electric Rev Req Model (2009 GRC) Rebuttal" xfId="1484"/>
    <cellStyle name="_NIM 06 Base Case Current Trends_Rebuttal Power Costs_Electric Rev Req Model (2009 GRC) Rebuttal REmoval of New  WH Solar AdjustMI" xfId="1485"/>
    <cellStyle name="_NIM 06 Base Case Current Trends_Rebuttal Power Costs_Electric Rev Req Model (2009 GRC) Rebuttal REmoval of New  WH Solar AdjustMI 2" xfId="1486"/>
    <cellStyle name="_NIM 06 Base Case Current Trends_Rebuttal Power Costs_Electric Rev Req Model (2009 GRC) Revised 01-18-2010" xfId="1487"/>
    <cellStyle name="_NIM 06 Base Case Current Trends_Rebuttal Power Costs_Electric Rev Req Model (2009 GRC) Revised 01-18-2010 2" xfId="1488"/>
    <cellStyle name="_NIM 06 Base Case Current Trends_Rebuttal Power Costs_Final Order Electric EXHIBIT A-1" xfId="1489"/>
    <cellStyle name="_NIM 06 Base Case Current Trends_TENASKA REGULATORY ASSET" xfId="1490"/>
    <cellStyle name="_NIM Summary 09GRC" xfId="1491"/>
    <cellStyle name="_NIM Summary 09GRC 2" xfId="1492"/>
    <cellStyle name="_NIM Summary 09GRC_NIM Summary" xfId="1493"/>
    <cellStyle name="_NIM Summary 09GRC_NIM Summary 2" xfId="1494"/>
    <cellStyle name="_PC DRAFT 10 15 07" xfId="1495"/>
    <cellStyle name="_PCA 7 - Exhibit D update 9_30_2008" xfId="1496"/>
    <cellStyle name="_PCA 7 - Exhibit D update 9_30_2008_NIM Summary" xfId="1497"/>
    <cellStyle name="_PCA 7 - Exhibit D update 9_30_2008_NIM Summary 2" xfId="1498"/>
    <cellStyle name="_PCA 7 - Exhibit D update 9_30_2008_Transmission Workbook for May BOD" xfId="1499"/>
    <cellStyle name="_PCA 7 - Exhibit D update 9_30_2008_Transmission Workbook for May BOD 2" xfId="1500"/>
    <cellStyle name="_PCA 7 - Exhibit D update 9_30_2008_Wind Integration 10GRC" xfId="1501"/>
    <cellStyle name="_PCA 7 - Exhibit D update 9_30_2008_Wind Integration 10GRC 2" xfId="1502"/>
    <cellStyle name="_Portfolio SPlan Base Case.xls Chart 1" xfId="1503"/>
    <cellStyle name="_Portfolio SPlan Base Case.xls Chart 1 2" xfId="1504"/>
    <cellStyle name="_Portfolio SPlan Base Case.xls Chart 1_Adj Bench DR 3 for Initial Briefs (Electric)" xfId="1505"/>
    <cellStyle name="_Portfolio SPlan Base Case.xls Chart 1_Adj Bench DR 3 for Initial Briefs (Electric) 2" xfId="1506"/>
    <cellStyle name="_Portfolio SPlan Base Case.xls Chart 1_Book2" xfId="1507"/>
    <cellStyle name="_Portfolio SPlan Base Case.xls Chart 1_Book2 2" xfId="1508"/>
    <cellStyle name="_Portfolio SPlan Base Case.xls Chart 1_Book2_Adj Bench DR 3 for Initial Briefs (Electric)" xfId="1509"/>
    <cellStyle name="_Portfolio SPlan Base Case.xls Chart 1_Book2_Adj Bench DR 3 for Initial Briefs (Electric) 2" xfId="1510"/>
    <cellStyle name="_Portfolio SPlan Base Case.xls Chart 1_Book2_Electric Rev Req Model (2009 GRC) Rebuttal" xfId="1511"/>
    <cellStyle name="_Portfolio SPlan Base Case.xls Chart 1_Book2_Electric Rev Req Model (2009 GRC) Rebuttal REmoval of New  WH Solar AdjustMI" xfId="1512"/>
    <cellStyle name="_Portfolio SPlan Base Case.xls Chart 1_Book2_Electric Rev Req Model (2009 GRC) Rebuttal REmoval of New  WH Solar AdjustMI 2" xfId="1513"/>
    <cellStyle name="_Portfolio SPlan Base Case.xls Chart 1_Book2_Electric Rev Req Model (2009 GRC) Revised 01-18-2010" xfId="1514"/>
    <cellStyle name="_Portfolio SPlan Base Case.xls Chart 1_Book2_Electric Rev Req Model (2009 GRC) Revised 01-18-2010 2" xfId="1515"/>
    <cellStyle name="_Portfolio SPlan Base Case.xls Chart 1_Book2_Final Order Electric EXHIBIT A-1" xfId="1516"/>
    <cellStyle name="_Portfolio SPlan Base Case.xls Chart 1_Electric Rev Req Model (2009 GRC) " xfId="1517"/>
    <cellStyle name="_Portfolio SPlan Base Case.xls Chart 1_Electric Rev Req Model (2009 GRC)  2" xfId="1518"/>
    <cellStyle name="_Portfolio SPlan Base Case.xls Chart 1_Electric Rev Req Model (2009 GRC) Rebuttal" xfId="1519"/>
    <cellStyle name="_Portfolio SPlan Base Case.xls Chart 1_Electric Rev Req Model (2009 GRC) Rebuttal REmoval of New  WH Solar AdjustMI" xfId="1520"/>
    <cellStyle name="_Portfolio SPlan Base Case.xls Chart 1_Electric Rev Req Model (2009 GRC) Rebuttal REmoval of New  WH Solar AdjustMI 2" xfId="1521"/>
    <cellStyle name="_Portfolio SPlan Base Case.xls Chart 1_Electric Rev Req Model (2009 GRC) Revised 01-18-2010" xfId="1522"/>
    <cellStyle name="_Portfolio SPlan Base Case.xls Chart 1_Electric Rev Req Model (2009 GRC) Revised 01-18-2010 2" xfId="1523"/>
    <cellStyle name="_Portfolio SPlan Base Case.xls Chart 1_Final Order Electric EXHIBIT A-1" xfId="1524"/>
    <cellStyle name="_Portfolio SPlan Base Case.xls Chart 1_NIM Summary" xfId="1525"/>
    <cellStyle name="_Portfolio SPlan Base Case.xls Chart 1_NIM Summary 2" xfId="1526"/>
    <cellStyle name="_Portfolio SPlan Base Case.xls Chart 1_Rebuttal Power Costs" xfId="1527"/>
    <cellStyle name="_Portfolio SPlan Base Case.xls Chart 1_Rebuttal Power Costs 2" xfId="1528"/>
    <cellStyle name="_Portfolio SPlan Base Case.xls Chart 1_Rebuttal Power Costs_Adj Bench DR 3 for Initial Briefs (Electric)" xfId="1529"/>
    <cellStyle name="_Portfolio SPlan Base Case.xls Chart 1_Rebuttal Power Costs_Adj Bench DR 3 for Initial Briefs (Electric) 2" xfId="1530"/>
    <cellStyle name="_Portfolio SPlan Base Case.xls Chart 1_Rebuttal Power Costs_Electric Rev Req Model (2009 GRC) Rebuttal" xfId="1531"/>
    <cellStyle name="_Portfolio SPlan Base Case.xls Chart 1_Rebuttal Power Costs_Electric Rev Req Model (2009 GRC) Rebuttal REmoval of New  WH Solar AdjustMI" xfId="1532"/>
    <cellStyle name="_Portfolio SPlan Base Case.xls Chart 1_Rebuttal Power Costs_Electric Rev Req Model (2009 GRC) Rebuttal REmoval of New  WH Solar AdjustMI 2" xfId="1533"/>
    <cellStyle name="_Portfolio SPlan Base Case.xls Chart 1_Rebuttal Power Costs_Electric Rev Req Model (2009 GRC) Revised 01-18-2010" xfId="1534"/>
    <cellStyle name="_Portfolio SPlan Base Case.xls Chart 1_Rebuttal Power Costs_Electric Rev Req Model (2009 GRC) Revised 01-18-2010 2" xfId="1535"/>
    <cellStyle name="_Portfolio SPlan Base Case.xls Chart 1_Rebuttal Power Costs_Final Order Electric EXHIBIT A-1" xfId="1536"/>
    <cellStyle name="_Portfolio SPlan Base Case.xls Chart 1_TENASKA REGULATORY ASSET" xfId="1537"/>
    <cellStyle name="_Portfolio SPlan Base Case.xls Chart 2" xfId="1538"/>
    <cellStyle name="_Portfolio SPlan Base Case.xls Chart 2 2" xfId="1539"/>
    <cellStyle name="_Portfolio SPlan Base Case.xls Chart 2_Adj Bench DR 3 for Initial Briefs (Electric)" xfId="1540"/>
    <cellStyle name="_Portfolio SPlan Base Case.xls Chart 2_Adj Bench DR 3 for Initial Briefs (Electric) 2" xfId="1541"/>
    <cellStyle name="_Portfolio SPlan Base Case.xls Chart 2_Book2" xfId="1542"/>
    <cellStyle name="_Portfolio SPlan Base Case.xls Chart 2_Book2 2" xfId="1543"/>
    <cellStyle name="_Portfolio SPlan Base Case.xls Chart 2_Book2_Adj Bench DR 3 for Initial Briefs (Electric)" xfId="1544"/>
    <cellStyle name="_Portfolio SPlan Base Case.xls Chart 2_Book2_Adj Bench DR 3 for Initial Briefs (Electric) 2" xfId="1545"/>
    <cellStyle name="_Portfolio SPlan Base Case.xls Chart 2_Book2_Electric Rev Req Model (2009 GRC) Rebuttal" xfId="1546"/>
    <cellStyle name="_Portfolio SPlan Base Case.xls Chart 2_Book2_Electric Rev Req Model (2009 GRC) Rebuttal REmoval of New  WH Solar AdjustMI" xfId="1547"/>
    <cellStyle name="_Portfolio SPlan Base Case.xls Chart 2_Book2_Electric Rev Req Model (2009 GRC) Rebuttal REmoval of New  WH Solar AdjustMI 2" xfId="1548"/>
    <cellStyle name="_Portfolio SPlan Base Case.xls Chart 2_Book2_Electric Rev Req Model (2009 GRC) Revised 01-18-2010" xfId="1549"/>
    <cellStyle name="_Portfolio SPlan Base Case.xls Chart 2_Book2_Electric Rev Req Model (2009 GRC) Revised 01-18-2010 2" xfId="1550"/>
    <cellStyle name="_Portfolio SPlan Base Case.xls Chart 2_Book2_Final Order Electric EXHIBIT A-1" xfId="1551"/>
    <cellStyle name="_Portfolio SPlan Base Case.xls Chart 2_Electric Rev Req Model (2009 GRC) " xfId="1552"/>
    <cellStyle name="_Portfolio SPlan Base Case.xls Chart 2_Electric Rev Req Model (2009 GRC)  2" xfId="1553"/>
    <cellStyle name="_Portfolio SPlan Base Case.xls Chart 2_Electric Rev Req Model (2009 GRC) Rebuttal" xfId="1554"/>
    <cellStyle name="_Portfolio SPlan Base Case.xls Chart 2_Electric Rev Req Model (2009 GRC) Rebuttal REmoval of New  WH Solar AdjustMI" xfId="1555"/>
    <cellStyle name="_Portfolio SPlan Base Case.xls Chart 2_Electric Rev Req Model (2009 GRC) Rebuttal REmoval of New  WH Solar AdjustMI 2" xfId="1556"/>
    <cellStyle name="_Portfolio SPlan Base Case.xls Chart 2_Electric Rev Req Model (2009 GRC) Revised 01-18-2010" xfId="1557"/>
    <cellStyle name="_Portfolio SPlan Base Case.xls Chart 2_Electric Rev Req Model (2009 GRC) Revised 01-18-2010 2" xfId="1558"/>
    <cellStyle name="_Portfolio SPlan Base Case.xls Chart 2_Final Order Electric EXHIBIT A-1" xfId="1559"/>
    <cellStyle name="_Portfolio SPlan Base Case.xls Chart 2_NIM Summary" xfId="1560"/>
    <cellStyle name="_Portfolio SPlan Base Case.xls Chart 2_NIM Summary 2" xfId="1561"/>
    <cellStyle name="_Portfolio SPlan Base Case.xls Chart 2_Rebuttal Power Costs" xfId="1562"/>
    <cellStyle name="_Portfolio SPlan Base Case.xls Chart 2_Rebuttal Power Costs 2" xfId="1563"/>
    <cellStyle name="_Portfolio SPlan Base Case.xls Chart 2_Rebuttal Power Costs_Adj Bench DR 3 for Initial Briefs (Electric)" xfId="1564"/>
    <cellStyle name="_Portfolio SPlan Base Case.xls Chart 2_Rebuttal Power Costs_Adj Bench DR 3 for Initial Briefs (Electric) 2" xfId="1565"/>
    <cellStyle name="_Portfolio SPlan Base Case.xls Chart 2_Rebuttal Power Costs_Electric Rev Req Model (2009 GRC) Rebuttal" xfId="1566"/>
    <cellStyle name="_Portfolio SPlan Base Case.xls Chart 2_Rebuttal Power Costs_Electric Rev Req Model (2009 GRC) Rebuttal REmoval of New  WH Solar AdjustMI" xfId="1567"/>
    <cellStyle name="_Portfolio SPlan Base Case.xls Chart 2_Rebuttal Power Costs_Electric Rev Req Model (2009 GRC) Rebuttal REmoval of New  WH Solar AdjustMI 2" xfId="1568"/>
    <cellStyle name="_Portfolio SPlan Base Case.xls Chart 2_Rebuttal Power Costs_Electric Rev Req Model (2009 GRC) Revised 01-18-2010" xfId="1569"/>
    <cellStyle name="_Portfolio SPlan Base Case.xls Chart 2_Rebuttal Power Costs_Electric Rev Req Model (2009 GRC) Revised 01-18-2010 2" xfId="1570"/>
    <cellStyle name="_Portfolio SPlan Base Case.xls Chart 2_Rebuttal Power Costs_Final Order Electric EXHIBIT A-1" xfId="1571"/>
    <cellStyle name="_Portfolio SPlan Base Case.xls Chart 2_TENASKA REGULATORY ASSET" xfId="1572"/>
    <cellStyle name="_Portfolio SPlan Base Case.xls Chart 3" xfId="1573"/>
    <cellStyle name="_Portfolio SPlan Base Case.xls Chart 3 2" xfId="1574"/>
    <cellStyle name="_Portfolio SPlan Base Case.xls Chart 3_Adj Bench DR 3 for Initial Briefs (Electric)" xfId="1575"/>
    <cellStyle name="_Portfolio SPlan Base Case.xls Chart 3_Adj Bench DR 3 for Initial Briefs (Electric) 2" xfId="1576"/>
    <cellStyle name="_Portfolio SPlan Base Case.xls Chart 3_Book2" xfId="1577"/>
    <cellStyle name="_Portfolio SPlan Base Case.xls Chart 3_Book2 2" xfId="1578"/>
    <cellStyle name="_Portfolio SPlan Base Case.xls Chart 3_Book2_Adj Bench DR 3 for Initial Briefs (Electric)" xfId="1579"/>
    <cellStyle name="_Portfolio SPlan Base Case.xls Chart 3_Book2_Adj Bench DR 3 for Initial Briefs (Electric) 2" xfId="1580"/>
    <cellStyle name="_Portfolio SPlan Base Case.xls Chart 3_Book2_Electric Rev Req Model (2009 GRC) Rebuttal" xfId="1581"/>
    <cellStyle name="_Portfolio SPlan Base Case.xls Chart 3_Book2_Electric Rev Req Model (2009 GRC) Rebuttal REmoval of New  WH Solar AdjustMI" xfId="1582"/>
    <cellStyle name="_Portfolio SPlan Base Case.xls Chart 3_Book2_Electric Rev Req Model (2009 GRC) Rebuttal REmoval of New  WH Solar AdjustMI 2" xfId="1583"/>
    <cellStyle name="_Portfolio SPlan Base Case.xls Chart 3_Book2_Electric Rev Req Model (2009 GRC) Revised 01-18-2010" xfId="1584"/>
    <cellStyle name="_Portfolio SPlan Base Case.xls Chart 3_Book2_Electric Rev Req Model (2009 GRC) Revised 01-18-2010 2" xfId="1585"/>
    <cellStyle name="_Portfolio SPlan Base Case.xls Chart 3_Book2_Final Order Electric EXHIBIT A-1" xfId="1586"/>
    <cellStyle name="_Portfolio SPlan Base Case.xls Chart 3_Electric Rev Req Model (2009 GRC) " xfId="1587"/>
    <cellStyle name="_Portfolio SPlan Base Case.xls Chart 3_Electric Rev Req Model (2009 GRC)  2" xfId="1588"/>
    <cellStyle name="_Portfolio SPlan Base Case.xls Chart 3_Electric Rev Req Model (2009 GRC) Rebuttal" xfId="1589"/>
    <cellStyle name="_Portfolio SPlan Base Case.xls Chart 3_Electric Rev Req Model (2009 GRC) Rebuttal REmoval of New  WH Solar AdjustMI" xfId="1590"/>
    <cellStyle name="_Portfolio SPlan Base Case.xls Chart 3_Electric Rev Req Model (2009 GRC) Rebuttal REmoval of New  WH Solar AdjustMI 2" xfId="1591"/>
    <cellStyle name="_Portfolio SPlan Base Case.xls Chart 3_Electric Rev Req Model (2009 GRC) Revised 01-18-2010" xfId="1592"/>
    <cellStyle name="_Portfolio SPlan Base Case.xls Chart 3_Electric Rev Req Model (2009 GRC) Revised 01-18-2010 2" xfId="1593"/>
    <cellStyle name="_Portfolio SPlan Base Case.xls Chart 3_Final Order Electric EXHIBIT A-1" xfId="1594"/>
    <cellStyle name="_Portfolio SPlan Base Case.xls Chart 3_NIM Summary" xfId="1595"/>
    <cellStyle name="_Portfolio SPlan Base Case.xls Chart 3_NIM Summary 2" xfId="1596"/>
    <cellStyle name="_Portfolio SPlan Base Case.xls Chart 3_Rebuttal Power Costs" xfId="1597"/>
    <cellStyle name="_Portfolio SPlan Base Case.xls Chart 3_Rebuttal Power Costs 2" xfId="1598"/>
    <cellStyle name="_Portfolio SPlan Base Case.xls Chart 3_Rebuttal Power Costs_Adj Bench DR 3 for Initial Briefs (Electric)" xfId="1599"/>
    <cellStyle name="_Portfolio SPlan Base Case.xls Chart 3_Rebuttal Power Costs_Adj Bench DR 3 for Initial Briefs (Electric) 2" xfId="1600"/>
    <cellStyle name="_Portfolio SPlan Base Case.xls Chart 3_Rebuttal Power Costs_Electric Rev Req Model (2009 GRC) Rebuttal" xfId="1601"/>
    <cellStyle name="_Portfolio SPlan Base Case.xls Chart 3_Rebuttal Power Costs_Electric Rev Req Model (2009 GRC) Rebuttal REmoval of New  WH Solar AdjustMI" xfId="1602"/>
    <cellStyle name="_Portfolio SPlan Base Case.xls Chart 3_Rebuttal Power Costs_Electric Rev Req Model (2009 GRC) Rebuttal REmoval of New  WH Solar AdjustMI 2" xfId="1603"/>
    <cellStyle name="_Portfolio SPlan Base Case.xls Chart 3_Rebuttal Power Costs_Electric Rev Req Model (2009 GRC) Revised 01-18-2010" xfId="1604"/>
    <cellStyle name="_Portfolio SPlan Base Case.xls Chart 3_Rebuttal Power Costs_Electric Rev Req Model (2009 GRC) Revised 01-18-2010 2" xfId="1605"/>
    <cellStyle name="_Portfolio SPlan Base Case.xls Chart 3_Rebuttal Power Costs_Final Order Electric EXHIBIT A-1" xfId="1606"/>
    <cellStyle name="_Portfolio SPlan Base Case.xls Chart 3_TENASKA REGULATORY ASSET" xfId="1607"/>
    <cellStyle name="_Power Cost Value Copy 11.30.05 gas 1.09.06 AURORA at 1.10.06" xfId="1608"/>
    <cellStyle name="_Power Cost Value Copy 11.30.05 gas 1.09.06 AURORA at 1.10.06 2" xfId="1609"/>
    <cellStyle name="_Power Cost Value Copy 11.30.05 gas 1.09.06 AURORA at 1.10.06 2 2" xfId="1610"/>
    <cellStyle name="_Power Cost Value Copy 11.30.05 gas 1.09.06 AURORA at 1.10.06 3" xfId="1611"/>
    <cellStyle name="_Power Cost Value Copy 11.30.05 gas 1.09.06 AURORA at 1.10.06_04 07E Wild Horse Wind Expansion (C) (2)" xfId="1612"/>
    <cellStyle name="_Power Cost Value Copy 11.30.05 gas 1.09.06 AURORA at 1.10.06_04 07E Wild Horse Wind Expansion (C) (2) 2" xfId="1613"/>
    <cellStyle name="_Power Cost Value Copy 11.30.05 gas 1.09.06 AURORA at 1.10.06_04 07E Wild Horse Wind Expansion (C) (2)_Adj Bench DR 3 for Initial Briefs (Electric)" xfId="1614"/>
    <cellStyle name="_Power Cost Value Copy 11.30.05 gas 1.09.06 AURORA at 1.10.06_04 07E Wild Horse Wind Expansion (C) (2)_Adj Bench DR 3 for Initial Briefs (Electric) 2" xfId="1615"/>
    <cellStyle name="_Power Cost Value Copy 11.30.05 gas 1.09.06 AURORA at 1.10.06_04 07E Wild Horse Wind Expansion (C) (2)_Electric Rev Req Model (2009 GRC) " xfId="1616"/>
    <cellStyle name="_Power Cost Value Copy 11.30.05 gas 1.09.06 AURORA at 1.10.06_04 07E Wild Horse Wind Expansion (C) (2)_Electric Rev Req Model (2009 GRC)  2" xfId="1617"/>
    <cellStyle name="_Power Cost Value Copy 11.30.05 gas 1.09.06 AURORA at 1.10.06_04 07E Wild Horse Wind Expansion (C) (2)_Electric Rev Req Model (2009 GRC) Rebuttal" xfId="1618"/>
    <cellStyle name="_Power Cost Value Copy 11.30.05 gas 1.09.06 AURORA at 1.10.06_04 07E Wild Horse Wind Expansion (C) (2)_Electric Rev Req Model (2009 GRC) Rebuttal REmoval of New  WH Solar AdjustMI" xfId="1619"/>
    <cellStyle name="_Power Cost Value Copy 11.30.05 gas 1.09.06 AURORA at 1.10.06_04 07E Wild Horse Wind Expansion (C) (2)_Electric Rev Req Model (2009 GRC) Rebuttal REmoval of New  WH Solar AdjustMI 2" xfId="1620"/>
    <cellStyle name="_Power Cost Value Copy 11.30.05 gas 1.09.06 AURORA at 1.10.06_04 07E Wild Horse Wind Expansion (C) (2)_Electric Rev Req Model (2009 GRC) Revised 01-18-2010" xfId="1621"/>
    <cellStyle name="_Power Cost Value Copy 11.30.05 gas 1.09.06 AURORA at 1.10.06_04 07E Wild Horse Wind Expansion (C) (2)_Electric Rev Req Model (2009 GRC) Revised 01-18-2010 2" xfId="1622"/>
    <cellStyle name="_Power Cost Value Copy 11.30.05 gas 1.09.06 AURORA at 1.10.06_04 07E Wild Horse Wind Expansion (C) (2)_Final Order Electric EXHIBIT A-1" xfId="1623"/>
    <cellStyle name="_Power Cost Value Copy 11.30.05 gas 1.09.06 AURORA at 1.10.06_04 07E Wild Horse Wind Expansion (C) (2)_TENASKA REGULATORY ASSET" xfId="1624"/>
    <cellStyle name="_Power Cost Value Copy 11.30.05 gas 1.09.06 AURORA at 1.10.06_16.37E Wild Horse Expansion DeferralRevwrkingfile SF" xfId="1625"/>
    <cellStyle name="_Power Cost Value Copy 11.30.05 gas 1.09.06 AURORA at 1.10.06_16.37E Wild Horse Expansion DeferralRevwrkingfile SF 2" xfId="1626"/>
    <cellStyle name="_Power Cost Value Copy 11.30.05 gas 1.09.06 AURORA at 1.10.06_2009 GRC Compl Filing - Exhibit D" xfId="1627"/>
    <cellStyle name="_Power Cost Value Copy 11.30.05 gas 1.09.06 AURORA at 1.10.06_2009 GRC Compl Filing - Exhibit D 2" xfId="1628"/>
    <cellStyle name="_Power Cost Value Copy 11.30.05 gas 1.09.06 AURORA at 1.10.06_4 31 Regulatory Assets and Liabilities  7 06- Exhibit D" xfId="1629"/>
    <cellStyle name="_Power Cost Value Copy 11.30.05 gas 1.09.06 AURORA at 1.10.06_4 31 Regulatory Assets and Liabilities  7 06- Exhibit D 2" xfId="1630"/>
    <cellStyle name="_Power Cost Value Copy 11.30.05 gas 1.09.06 AURORA at 1.10.06_4 31 Regulatory Assets and Liabilities  7 06- Exhibit D_NIM Summary" xfId="1631"/>
    <cellStyle name="_Power Cost Value Copy 11.30.05 gas 1.09.06 AURORA at 1.10.06_4 31 Regulatory Assets and Liabilities  7 06- Exhibit D_NIM Summary 2" xfId="1632"/>
    <cellStyle name="_Power Cost Value Copy 11.30.05 gas 1.09.06 AURORA at 1.10.06_4 32 Regulatory Assets and Liabilities  7 06- Exhibit D" xfId="1633"/>
    <cellStyle name="_Power Cost Value Copy 11.30.05 gas 1.09.06 AURORA at 1.10.06_4 32 Regulatory Assets and Liabilities  7 06- Exhibit D 2" xfId="1634"/>
    <cellStyle name="_Power Cost Value Copy 11.30.05 gas 1.09.06 AURORA at 1.10.06_4 32 Regulatory Assets and Liabilities  7 06- Exhibit D_NIM Summary" xfId="1635"/>
    <cellStyle name="_Power Cost Value Copy 11.30.05 gas 1.09.06 AURORA at 1.10.06_4 32 Regulatory Assets and Liabilities  7 06- Exhibit D_NIM Summary 2" xfId="1636"/>
    <cellStyle name="_Power Cost Value Copy 11.30.05 gas 1.09.06 AURORA at 1.10.06_AURORA Total New" xfId="1637"/>
    <cellStyle name="_Power Cost Value Copy 11.30.05 gas 1.09.06 AURORA at 1.10.06_AURORA Total New 2" xfId="1638"/>
    <cellStyle name="_Power Cost Value Copy 11.30.05 gas 1.09.06 AURORA at 1.10.06_Book2" xfId="1639"/>
    <cellStyle name="_Power Cost Value Copy 11.30.05 gas 1.09.06 AURORA at 1.10.06_Book2 2" xfId="1640"/>
    <cellStyle name="_Power Cost Value Copy 11.30.05 gas 1.09.06 AURORA at 1.10.06_Book2_Adj Bench DR 3 for Initial Briefs (Electric)" xfId="1641"/>
    <cellStyle name="_Power Cost Value Copy 11.30.05 gas 1.09.06 AURORA at 1.10.06_Book2_Adj Bench DR 3 for Initial Briefs (Electric) 2" xfId="1642"/>
    <cellStyle name="_Power Cost Value Copy 11.30.05 gas 1.09.06 AURORA at 1.10.06_Book2_Electric Rev Req Model (2009 GRC) Rebuttal" xfId="1643"/>
    <cellStyle name="_Power Cost Value Copy 11.30.05 gas 1.09.06 AURORA at 1.10.06_Book2_Electric Rev Req Model (2009 GRC) Rebuttal REmoval of New  WH Solar AdjustMI" xfId="1644"/>
    <cellStyle name="_Power Cost Value Copy 11.30.05 gas 1.09.06 AURORA at 1.10.06_Book2_Electric Rev Req Model (2009 GRC) Rebuttal REmoval of New  WH Solar AdjustMI 2" xfId="1645"/>
    <cellStyle name="_Power Cost Value Copy 11.30.05 gas 1.09.06 AURORA at 1.10.06_Book2_Electric Rev Req Model (2009 GRC) Revised 01-18-2010" xfId="1646"/>
    <cellStyle name="_Power Cost Value Copy 11.30.05 gas 1.09.06 AURORA at 1.10.06_Book2_Electric Rev Req Model (2009 GRC) Revised 01-18-2010 2" xfId="1647"/>
    <cellStyle name="_Power Cost Value Copy 11.30.05 gas 1.09.06 AURORA at 1.10.06_Book2_Final Order Electric EXHIBIT A-1" xfId="1648"/>
    <cellStyle name="_Power Cost Value Copy 11.30.05 gas 1.09.06 AURORA at 1.10.06_Book4" xfId="1649"/>
    <cellStyle name="_Power Cost Value Copy 11.30.05 gas 1.09.06 AURORA at 1.10.06_Book4 2" xfId="1650"/>
    <cellStyle name="_Power Cost Value Copy 11.30.05 gas 1.09.06 AURORA at 1.10.06_Book9" xfId="1651"/>
    <cellStyle name="_Power Cost Value Copy 11.30.05 gas 1.09.06 AURORA at 1.10.06_Book9 2" xfId="1652"/>
    <cellStyle name="_Power Cost Value Copy 11.30.05 gas 1.09.06 AURORA at 1.10.06_Exhibit D fr R Gho 12-31-08" xfId="1653"/>
    <cellStyle name="_Power Cost Value Copy 11.30.05 gas 1.09.06 AURORA at 1.10.06_Exhibit D fr R Gho 12-31-08 2" xfId="1654"/>
    <cellStyle name="_Power Cost Value Copy 11.30.05 gas 1.09.06 AURORA at 1.10.06_Exhibit D fr R Gho 12-31-08 v2" xfId="1655"/>
    <cellStyle name="_Power Cost Value Copy 11.30.05 gas 1.09.06 AURORA at 1.10.06_Exhibit D fr R Gho 12-31-08 v2 2" xfId="1656"/>
    <cellStyle name="_Power Cost Value Copy 11.30.05 gas 1.09.06 AURORA at 1.10.06_Exhibit D fr R Gho 12-31-08 v2_NIM Summary" xfId="1657"/>
    <cellStyle name="_Power Cost Value Copy 11.30.05 gas 1.09.06 AURORA at 1.10.06_Exhibit D fr R Gho 12-31-08 v2_NIM Summary 2" xfId="1658"/>
    <cellStyle name="_Power Cost Value Copy 11.30.05 gas 1.09.06 AURORA at 1.10.06_Exhibit D fr R Gho 12-31-08_NIM Summary" xfId="1659"/>
    <cellStyle name="_Power Cost Value Copy 11.30.05 gas 1.09.06 AURORA at 1.10.06_Exhibit D fr R Gho 12-31-08_NIM Summary 2" xfId="1660"/>
    <cellStyle name="_Power Cost Value Copy 11.30.05 gas 1.09.06 AURORA at 1.10.06_Hopkins Ridge Prepaid Tran - Interest Earned RY 12ME Feb  '11" xfId="1661"/>
    <cellStyle name="_Power Cost Value Copy 11.30.05 gas 1.09.06 AURORA at 1.10.06_Hopkins Ridge Prepaid Tran - Interest Earned RY 12ME Feb  '11 2" xfId="1662"/>
    <cellStyle name="_Power Cost Value Copy 11.30.05 gas 1.09.06 AURORA at 1.10.06_Hopkins Ridge Prepaid Tran - Interest Earned RY 12ME Feb  '11_NIM Summary" xfId="1663"/>
    <cellStyle name="_Power Cost Value Copy 11.30.05 gas 1.09.06 AURORA at 1.10.06_Hopkins Ridge Prepaid Tran - Interest Earned RY 12ME Feb  '11_NIM Summary 2" xfId="1664"/>
    <cellStyle name="_Power Cost Value Copy 11.30.05 gas 1.09.06 AURORA at 1.10.06_Hopkins Ridge Prepaid Tran - Interest Earned RY 12ME Feb  '11_Transmission Workbook for May BOD" xfId="1665"/>
    <cellStyle name="_Power Cost Value Copy 11.30.05 gas 1.09.06 AURORA at 1.10.06_Hopkins Ridge Prepaid Tran - Interest Earned RY 12ME Feb  '11_Transmission Workbook for May BOD 2" xfId="1666"/>
    <cellStyle name="_Power Cost Value Copy 11.30.05 gas 1.09.06 AURORA at 1.10.06_NIM Summary" xfId="1667"/>
    <cellStyle name="_Power Cost Value Copy 11.30.05 gas 1.09.06 AURORA at 1.10.06_NIM Summary 09GRC" xfId="1668"/>
    <cellStyle name="_Power Cost Value Copy 11.30.05 gas 1.09.06 AURORA at 1.10.06_NIM Summary 09GRC 2" xfId="1669"/>
    <cellStyle name="_Power Cost Value Copy 11.30.05 gas 1.09.06 AURORA at 1.10.06_NIM Summary 2" xfId="1670"/>
    <cellStyle name="_Power Cost Value Copy 11.30.05 gas 1.09.06 AURORA at 1.10.06_PCA 7 - Exhibit D update 11_30_08 (2)" xfId="1671"/>
    <cellStyle name="_Power Cost Value Copy 11.30.05 gas 1.09.06 AURORA at 1.10.06_PCA 7 - Exhibit D update 11_30_08 (2) 2" xfId="1672"/>
    <cellStyle name="_Power Cost Value Copy 11.30.05 gas 1.09.06 AURORA at 1.10.06_PCA 7 - Exhibit D update 11_30_08 (2) 2 2" xfId="1673"/>
    <cellStyle name="_Power Cost Value Copy 11.30.05 gas 1.09.06 AURORA at 1.10.06_PCA 7 - Exhibit D update 11_30_08 (2) 3" xfId="1674"/>
    <cellStyle name="_Power Cost Value Copy 11.30.05 gas 1.09.06 AURORA at 1.10.06_PCA 7 - Exhibit D update 11_30_08 (2)_NIM Summary" xfId="1675"/>
    <cellStyle name="_Power Cost Value Copy 11.30.05 gas 1.09.06 AURORA at 1.10.06_PCA 7 - Exhibit D update 11_30_08 (2)_NIM Summary 2" xfId="1676"/>
    <cellStyle name="_Power Cost Value Copy 11.30.05 gas 1.09.06 AURORA at 1.10.06_PCA 9 -  Exhibit D April 2010 (3)" xfId="1677"/>
    <cellStyle name="_Power Cost Value Copy 11.30.05 gas 1.09.06 AURORA at 1.10.06_PCA 9 -  Exhibit D April 2010 (3) 2" xfId="1678"/>
    <cellStyle name="_Power Cost Value Copy 11.30.05 gas 1.09.06 AURORA at 1.10.06_Power Costs - Comparison bx Rbtl-Staff-Jt-PC" xfId="1679"/>
    <cellStyle name="_Power Cost Value Copy 11.30.05 gas 1.09.06 AURORA at 1.10.06_Power Costs - Comparison bx Rbtl-Staff-Jt-PC 2" xfId="1680"/>
    <cellStyle name="_Power Cost Value Copy 11.30.05 gas 1.09.06 AURORA at 1.10.06_Power Costs - Comparison bx Rbtl-Staff-Jt-PC_Adj Bench DR 3 for Initial Briefs (Electric)" xfId="1681"/>
    <cellStyle name="_Power Cost Value Copy 11.30.05 gas 1.09.06 AURORA at 1.10.06_Power Costs - Comparison bx Rbtl-Staff-Jt-PC_Adj Bench DR 3 for Initial Briefs (Electric) 2" xfId="1682"/>
    <cellStyle name="_Power Cost Value Copy 11.30.05 gas 1.09.06 AURORA at 1.10.06_Power Costs - Comparison bx Rbtl-Staff-Jt-PC_Electric Rev Req Model (2009 GRC) Rebuttal" xfId="1683"/>
    <cellStyle name="_Power Cost Value Copy 11.30.05 gas 1.09.06 AURORA at 1.10.06_Power Costs - Comparison bx Rbtl-Staff-Jt-PC_Electric Rev Req Model (2009 GRC) Rebuttal REmoval of New  WH Solar AdjustMI" xfId="1684"/>
    <cellStyle name="_Power Cost Value Copy 11.30.05 gas 1.09.06 AURORA at 1.10.06_Power Costs - Comparison bx Rbtl-Staff-Jt-PC_Electric Rev Req Model (2009 GRC) Rebuttal REmoval of New  WH Solar AdjustMI 2" xfId="1685"/>
    <cellStyle name="_Power Cost Value Copy 11.30.05 gas 1.09.06 AURORA at 1.10.06_Power Costs - Comparison bx Rbtl-Staff-Jt-PC_Electric Rev Req Model (2009 GRC) Revised 01-18-2010" xfId="1686"/>
    <cellStyle name="_Power Cost Value Copy 11.30.05 gas 1.09.06 AURORA at 1.10.06_Power Costs - Comparison bx Rbtl-Staff-Jt-PC_Electric Rev Req Model (2009 GRC) Revised 01-18-2010 2" xfId="1687"/>
    <cellStyle name="_Power Cost Value Copy 11.30.05 gas 1.09.06 AURORA at 1.10.06_Power Costs - Comparison bx Rbtl-Staff-Jt-PC_Final Order Electric EXHIBIT A-1" xfId="1688"/>
    <cellStyle name="_Power Cost Value Copy 11.30.05 gas 1.09.06 AURORA at 1.10.06_Rebuttal Power Costs" xfId="1689"/>
    <cellStyle name="_Power Cost Value Copy 11.30.05 gas 1.09.06 AURORA at 1.10.06_Rebuttal Power Costs 2" xfId="1690"/>
    <cellStyle name="_Power Cost Value Copy 11.30.05 gas 1.09.06 AURORA at 1.10.06_Rebuttal Power Costs_Adj Bench DR 3 for Initial Briefs (Electric)" xfId="1691"/>
    <cellStyle name="_Power Cost Value Copy 11.30.05 gas 1.09.06 AURORA at 1.10.06_Rebuttal Power Costs_Adj Bench DR 3 for Initial Briefs (Electric) 2" xfId="1692"/>
    <cellStyle name="_Power Cost Value Copy 11.30.05 gas 1.09.06 AURORA at 1.10.06_Rebuttal Power Costs_Electric Rev Req Model (2009 GRC) Rebuttal" xfId="1693"/>
    <cellStyle name="_Power Cost Value Copy 11.30.05 gas 1.09.06 AURORA at 1.10.06_Rebuttal Power Costs_Electric Rev Req Model (2009 GRC) Rebuttal REmoval of New  WH Solar AdjustMI" xfId="1694"/>
    <cellStyle name="_Power Cost Value Copy 11.30.05 gas 1.09.06 AURORA at 1.10.06_Rebuttal Power Costs_Electric Rev Req Model (2009 GRC) Rebuttal REmoval of New  WH Solar AdjustMI 2" xfId="1695"/>
    <cellStyle name="_Power Cost Value Copy 11.30.05 gas 1.09.06 AURORA at 1.10.06_Rebuttal Power Costs_Electric Rev Req Model (2009 GRC) Revised 01-18-2010" xfId="1696"/>
    <cellStyle name="_Power Cost Value Copy 11.30.05 gas 1.09.06 AURORA at 1.10.06_Rebuttal Power Costs_Electric Rev Req Model (2009 GRC) Revised 01-18-2010 2" xfId="1697"/>
    <cellStyle name="_Power Cost Value Copy 11.30.05 gas 1.09.06 AURORA at 1.10.06_Rebuttal Power Costs_Final Order Electric EXHIBIT A-1" xfId="1698"/>
    <cellStyle name="_Power Cost Value Copy 11.30.05 gas 1.09.06 AURORA at 1.10.06_Transmission Workbook for May BOD" xfId="1699"/>
    <cellStyle name="_Power Cost Value Copy 11.30.05 gas 1.09.06 AURORA at 1.10.06_Transmission Workbook for May BOD 2" xfId="1700"/>
    <cellStyle name="_Power Cost Value Copy 11.30.05 gas 1.09.06 AURORA at 1.10.06_Wind Integration 10GRC" xfId="1701"/>
    <cellStyle name="_Power Cost Value Copy 11.30.05 gas 1.09.06 AURORA at 1.10.06_Wind Integration 10GRC 2" xfId="1702"/>
    <cellStyle name="_Power Costs Rate Year 11-13-07" xfId="1703"/>
    <cellStyle name="_Price Output" xfId="1704"/>
    <cellStyle name="_Price Output_NIM Summary" xfId="1705"/>
    <cellStyle name="_Price Output_NIM Summary 2" xfId="1706"/>
    <cellStyle name="_Price Output_Wind Integration 10GRC" xfId="1707"/>
    <cellStyle name="_Price Output_Wind Integration 10GRC 2" xfId="1708"/>
    <cellStyle name="_Prices" xfId="1709"/>
    <cellStyle name="_Prices_NIM Summary" xfId="1710"/>
    <cellStyle name="_Prices_NIM Summary 2" xfId="1711"/>
    <cellStyle name="_Prices_Wind Integration 10GRC" xfId="1712"/>
    <cellStyle name="_Prices_Wind Integration 10GRC 2" xfId="1713"/>
    <cellStyle name="_x0013__Rebuttal Power Costs" xfId="1714"/>
    <cellStyle name="_x0013__Rebuttal Power Costs 2" xfId="1715"/>
    <cellStyle name="_x0013__Rebuttal Power Costs_Adj Bench DR 3 for Initial Briefs (Electric)" xfId="1716"/>
    <cellStyle name="_x0013__Rebuttal Power Costs_Adj Bench DR 3 for Initial Briefs (Electric) 2" xfId="1717"/>
    <cellStyle name="_x0013__Rebuttal Power Costs_Electric Rev Req Model (2009 GRC) Rebuttal" xfId="1718"/>
    <cellStyle name="_x0013__Rebuttal Power Costs_Electric Rev Req Model (2009 GRC) Rebuttal REmoval of New  WH Solar AdjustMI" xfId="1719"/>
    <cellStyle name="_x0013__Rebuttal Power Costs_Electric Rev Req Model (2009 GRC) Rebuttal REmoval of New  WH Solar AdjustMI 2" xfId="1720"/>
    <cellStyle name="_x0013__Rebuttal Power Costs_Electric Rev Req Model (2009 GRC) Revised 01-18-2010" xfId="1721"/>
    <cellStyle name="_x0013__Rebuttal Power Costs_Electric Rev Req Model (2009 GRC) Revised 01-18-2010 2" xfId="1722"/>
    <cellStyle name="_x0013__Rebuttal Power Costs_Final Order Electric EXHIBIT A-1" xfId="1723"/>
    <cellStyle name="_recommendation" xfId="1724"/>
    <cellStyle name="_recommendation_DEM-WP(C) Wind Integration Summary 2010GRC" xfId="1725"/>
    <cellStyle name="_recommendation_DEM-WP(C) Wind Integration Summary 2010GRC 2" xfId="1726"/>
    <cellStyle name="_recommendation_NIM Summary" xfId="1727"/>
    <cellStyle name="_recommendation_NIM Summary 2" xfId="1728"/>
    <cellStyle name="_Recon to Darrin's 5.11.05 proforma" xfId="1729"/>
    <cellStyle name="_Recon to Darrin's 5.11.05 proforma 2" xfId="1730"/>
    <cellStyle name="_Recon to Darrin's 5.11.05 proforma 2 2" xfId="1731"/>
    <cellStyle name="_Recon to Darrin's 5.11.05 proforma 3" xfId="1732"/>
    <cellStyle name="_Recon to Darrin's 5.11.05 proforma_(C) WHE Proforma with ITC cash grant 10 Yr Amort_for deferral_102809" xfId="1733"/>
    <cellStyle name="_Recon to Darrin's 5.11.05 proforma_(C) WHE Proforma with ITC cash grant 10 Yr Amort_for deferral_102809 2" xfId="1734"/>
    <cellStyle name="_Recon to Darrin's 5.11.05 proforma_(C) WHE Proforma with ITC cash grant 10 Yr Amort_for deferral_102809_16.07E Wild Horse Wind Expansionwrkingfile" xfId="1735"/>
    <cellStyle name="_Recon to Darrin's 5.11.05 proforma_(C) WHE Proforma with ITC cash grant 10 Yr Amort_for deferral_102809_16.07E Wild Horse Wind Expansionwrkingfile 2" xfId="1736"/>
    <cellStyle name="_Recon to Darrin's 5.11.05 proforma_(C) WHE Proforma with ITC cash grant 10 Yr Amort_for deferral_102809_16.07E Wild Horse Wind Expansionwrkingfile SF" xfId="1737"/>
    <cellStyle name="_Recon to Darrin's 5.11.05 proforma_(C) WHE Proforma with ITC cash grant 10 Yr Amort_for deferral_102809_16.07E Wild Horse Wind Expansionwrkingfile SF 2" xfId="1738"/>
    <cellStyle name="_Recon to Darrin's 5.11.05 proforma_(C) WHE Proforma with ITC cash grant 10 Yr Amort_for deferral_102809_16.37E Wild Horse Expansion DeferralRevwrkingfile SF" xfId="1739"/>
    <cellStyle name="_Recon to Darrin's 5.11.05 proforma_(C) WHE Proforma with ITC cash grant 10 Yr Amort_for deferral_102809_16.37E Wild Horse Expansion DeferralRevwrkingfile SF 2" xfId="1740"/>
    <cellStyle name="_Recon to Darrin's 5.11.05 proforma_(C) WHE Proforma with ITC cash grant 10 Yr Amort_for rebuttal_120709" xfId="1741"/>
    <cellStyle name="_Recon to Darrin's 5.11.05 proforma_(C) WHE Proforma with ITC cash grant 10 Yr Amort_for rebuttal_120709 2" xfId="1742"/>
    <cellStyle name="_Recon to Darrin's 5.11.05 proforma_04.07E Wild Horse Wind Expansion" xfId="1743"/>
    <cellStyle name="_Recon to Darrin's 5.11.05 proforma_04.07E Wild Horse Wind Expansion 2" xfId="1744"/>
    <cellStyle name="_Recon to Darrin's 5.11.05 proforma_04.07E Wild Horse Wind Expansion_16.07E Wild Horse Wind Expansionwrkingfile" xfId="1745"/>
    <cellStyle name="_Recon to Darrin's 5.11.05 proforma_04.07E Wild Horse Wind Expansion_16.07E Wild Horse Wind Expansionwrkingfile 2" xfId="1746"/>
    <cellStyle name="_Recon to Darrin's 5.11.05 proforma_04.07E Wild Horse Wind Expansion_16.07E Wild Horse Wind Expansionwrkingfile SF" xfId="1747"/>
    <cellStyle name="_Recon to Darrin's 5.11.05 proforma_04.07E Wild Horse Wind Expansion_16.07E Wild Horse Wind Expansionwrkingfile SF 2" xfId="1748"/>
    <cellStyle name="_Recon to Darrin's 5.11.05 proforma_04.07E Wild Horse Wind Expansion_16.37E Wild Horse Expansion DeferralRevwrkingfile SF" xfId="1749"/>
    <cellStyle name="_Recon to Darrin's 5.11.05 proforma_04.07E Wild Horse Wind Expansion_16.37E Wild Horse Expansion DeferralRevwrkingfile SF 2" xfId="1750"/>
    <cellStyle name="_Recon to Darrin's 5.11.05 proforma_16.07E Wild Horse Wind Expansionwrkingfile" xfId="1751"/>
    <cellStyle name="_Recon to Darrin's 5.11.05 proforma_16.07E Wild Horse Wind Expansionwrkingfile 2" xfId="1752"/>
    <cellStyle name="_Recon to Darrin's 5.11.05 proforma_16.07E Wild Horse Wind Expansionwrkingfile SF" xfId="1753"/>
    <cellStyle name="_Recon to Darrin's 5.11.05 proforma_16.07E Wild Horse Wind Expansionwrkingfile SF 2" xfId="1754"/>
    <cellStyle name="_Recon to Darrin's 5.11.05 proforma_16.37E Wild Horse Expansion DeferralRevwrkingfile SF" xfId="1755"/>
    <cellStyle name="_Recon to Darrin's 5.11.05 proforma_16.37E Wild Horse Expansion DeferralRevwrkingfile SF 2" xfId="1756"/>
    <cellStyle name="_Recon to Darrin's 5.11.05 proforma_2009 GRC Compl Filing - Exhibit D" xfId="1757"/>
    <cellStyle name="_Recon to Darrin's 5.11.05 proforma_2009 GRC Compl Filing - Exhibit D 2" xfId="1758"/>
    <cellStyle name="_Recon to Darrin's 5.11.05 proforma_4 31 Regulatory Assets and Liabilities  7 06- Exhibit D" xfId="1759"/>
    <cellStyle name="_Recon to Darrin's 5.11.05 proforma_4 31 Regulatory Assets and Liabilities  7 06- Exhibit D 2" xfId="1760"/>
    <cellStyle name="_Recon to Darrin's 5.11.05 proforma_4 31 Regulatory Assets and Liabilities  7 06- Exhibit D_NIM Summary" xfId="1761"/>
    <cellStyle name="_Recon to Darrin's 5.11.05 proforma_4 31 Regulatory Assets and Liabilities  7 06- Exhibit D_NIM Summary 2" xfId="1762"/>
    <cellStyle name="_Recon to Darrin's 5.11.05 proforma_4 32 Regulatory Assets and Liabilities  7 06- Exhibit D" xfId="1763"/>
    <cellStyle name="_Recon to Darrin's 5.11.05 proforma_4 32 Regulatory Assets and Liabilities  7 06- Exhibit D 2" xfId="1764"/>
    <cellStyle name="_Recon to Darrin's 5.11.05 proforma_4 32 Regulatory Assets and Liabilities  7 06- Exhibit D_NIM Summary" xfId="1765"/>
    <cellStyle name="_Recon to Darrin's 5.11.05 proforma_4 32 Regulatory Assets and Liabilities  7 06- Exhibit D_NIM Summary 2" xfId="1766"/>
    <cellStyle name="_Recon to Darrin's 5.11.05 proforma_AURORA Total New" xfId="1767"/>
    <cellStyle name="_Recon to Darrin's 5.11.05 proforma_AURORA Total New 2" xfId="1768"/>
    <cellStyle name="_Recon to Darrin's 5.11.05 proforma_Book2" xfId="1769"/>
    <cellStyle name="_Recon to Darrin's 5.11.05 proforma_Book2 2" xfId="1770"/>
    <cellStyle name="_Recon to Darrin's 5.11.05 proforma_Book2_Adj Bench DR 3 for Initial Briefs (Electric)" xfId="1771"/>
    <cellStyle name="_Recon to Darrin's 5.11.05 proforma_Book2_Adj Bench DR 3 for Initial Briefs (Electric) 2" xfId="1772"/>
    <cellStyle name="_Recon to Darrin's 5.11.05 proforma_Book2_Electric Rev Req Model (2009 GRC) Rebuttal" xfId="1773"/>
    <cellStyle name="_Recon to Darrin's 5.11.05 proforma_Book2_Electric Rev Req Model (2009 GRC) Rebuttal REmoval of New  WH Solar AdjustMI" xfId="1774"/>
    <cellStyle name="_Recon to Darrin's 5.11.05 proforma_Book2_Electric Rev Req Model (2009 GRC) Rebuttal REmoval of New  WH Solar AdjustMI 2" xfId="1775"/>
    <cellStyle name="_Recon to Darrin's 5.11.05 proforma_Book2_Electric Rev Req Model (2009 GRC) Revised 01-18-2010" xfId="1776"/>
    <cellStyle name="_Recon to Darrin's 5.11.05 proforma_Book2_Electric Rev Req Model (2009 GRC) Revised 01-18-2010 2" xfId="1777"/>
    <cellStyle name="_Recon to Darrin's 5.11.05 proforma_Book2_Final Order Electric EXHIBIT A-1" xfId="1778"/>
    <cellStyle name="_Recon to Darrin's 5.11.05 proforma_Book4" xfId="1779"/>
    <cellStyle name="_Recon to Darrin's 5.11.05 proforma_Book4 2" xfId="1780"/>
    <cellStyle name="_Recon to Darrin's 5.11.05 proforma_Book9" xfId="1781"/>
    <cellStyle name="_Recon to Darrin's 5.11.05 proforma_Book9 2" xfId="1782"/>
    <cellStyle name="_Recon to Darrin's 5.11.05 proforma_Exhibit D fr R Gho 12-31-08" xfId="1783"/>
    <cellStyle name="_Recon to Darrin's 5.11.05 proforma_Exhibit D fr R Gho 12-31-08 2" xfId="1784"/>
    <cellStyle name="_Recon to Darrin's 5.11.05 proforma_Exhibit D fr R Gho 12-31-08 v2" xfId="1785"/>
    <cellStyle name="_Recon to Darrin's 5.11.05 proforma_Exhibit D fr R Gho 12-31-08 v2 2" xfId="1786"/>
    <cellStyle name="_Recon to Darrin's 5.11.05 proforma_Exhibit D fr R Gho 12-31-08 v2_NIM Summary" xfId="1787"/>
    <cellStyle name="_Recon to Darrin's 5.11.05 proforma_Exhibit D fr R Gho 12-31-08 v2_NIM Summary 2" xfId="1788"/>
    <cellStyle name="_Recon to Darrin's 5.11.05 proforma_Exhibit D fr R Gho 12-31-08_NIM Summary" xfId="1789"/>
    <cellStyle name="_Recon to Darrin's 5.11.05 proforma_Exhibit D fr R Gho 12-31-08_NIM Summary 2" xfId="1790"/>
    <cellStyle name="_Recon to Darrin's 5.11.05 proforma_Hopkins Ridge Prepaid Tran - Interest Earned RY 12ME Feb  '11" xfId="1791"/>
    <cellStyle name="_Recon to Darrin's 5.11.05 proforma_Hopkins Ridge Prepaid Tran - Interest Earned RY 12ME Feb  '11 2" xfId="1792"/>
    <cellStyle name="_Recon to Darrin's 5.11.05 proforma_Hopkins Ridge Prepaid Tran - Interest Earned RY 12ME Feb  '11_NIM Summary" xfId="1793"/>
    <cellStyle name="_Recon to Darrin's 5.11.05 proforma_Hopkins Ridge Prepaid Tran - Interest Earned RY 12ME Feb  '11_NIM Summary 2" xfId="1794"/>
    <cellStyle name="_Recon to Darrin's 5.11.05 proforma_Hopkins Ridge Prepaid Tran - Interest Earned RY 12ME Feb  '11_Transmission Workbook for May BOD" xfId="1795"/>
    <cellStyle name="_Recon to Darrin's 5.11.05 proforma_Hopkins Ridge Prepaid Tran - Interest Earned RY 12ME Feb  '11_Transmission Workbook for May BOD 2" xfId="1796"/>
    <cellStyle name="_Recon to Darrin's 5.11.05 proforma_NIM Summary" xfId="1797"/>
    <cellStyle name="_Recon to Darrin's 5.11.05 proforma_NIM Summary 09GRC" xfId="1798"/>
    <cellStyle name="_Recon to Darrin's 5.11.05 proforma_NIM Summary 09GRC 2" xfId="1799"/>
    <cellStyle name="_Recon to Darrin's 5.11.05 proforma_NIM Summary 2" xfId="1800"/>
    <cellStyle name="_Recon to Darrin's 5.11.05 proforma_PCA 7 - Exhibit D update 11_30_08 (2)" xfId="1801"/>
    <cellStyle name="_Recon to Darrin's 5.11.05 proforma_PCA 7 - Exhibit D update 11_30_08 (2) 2" xfId="1802"/>
    <cellStyle name="_Recon to Darrin's 5.11.05 proforma_PCA 7 - Exhibit D update 11_30_08 (2) 2 2" xfId="1803"/>
    <cellStyle name="_Recon to Darrin's 5.11.05 proforma_PCA 7 - Exhibit D update 11_30_08 (2) 3" xfId="1804"/>
    <cellStyle name="_Recon to Darrin's 5.11.05 proforma_PCA 7 - Exhibit D update 11_30_08 (2)_NIM Summary" xfId="1805"/>
    <cellStyle name="_Recon to Darrin's 5.11.05 proforma_PCA 7 - Exhibit D update 11_30_08 (2)_NIM Summary 2" xfId="1806"/>
    <cellStyle name="_Recon to Darrin's 5.11.05 proforma_PCA 9 -  Exhibit D April 2010 (3)" xfId="1807"/>
    <cellStyle name="_Recon to Darrin's 5.11.05 proforma_PCA 9 -  Exhibit D April 2010 (3) 2" xfId="1808"/>
    <cellStyle name="_Recon to Darrin's 5.11.05 proforma_Power Costs - Comparison bx Rbtl-Staff-Jt-PC" xfId="1809"/>
    <cellStyle name="_Recon to Darrin's 5.11.05 proforma_Power Costs - Comparison bx Rbtl-Staff-Jt-PC 2" xfId="1810"/>
    <cellStyle name="_Recon to Darrin's 5.11.05 proforma_Power Costs - Comparison bx Rbtl-Staff-Jt-PC_Adj Bench DR 3 for Initial Briefs (Electric)" xfId="1811"/>
    <cellStyle name="_Recon to Darrin's 5.11.05 proforma_Power Costs - Comparison bx Rbtl-Staff-Jt-PC_Adj Bench DR 3 for Initial Briefs (Electric) 2" xfId="1812"/>
    <cellStyle name="_Recon to Darrin's 5.11.05 proforma_Power Costs - Comparison bx Rbtl-Staff-Jt-PC_Electric Rev Req Model (2009 GRC) Rebuttal" xfId="1813"/>
    <cellStyle name="_Recon to Darrin's 5.11.05 proforma_Power Costs - Comparison bx Rbtl-Staff-Jt-PC_Electric Rev Req Model (2009 GRC) Rebuttal REmoval of New  WH Solar AdjustMI" xfId="1814"/>
    <cellStyle name="_Recon to Darrin's 5.11.05 proforma_Power Costs - Comparison bx Rbtl-Staff-Jt-PC_Electric Rev Req Model (2009 GRC) Rebuttal REmoval of New  WH Solar AdjustMI 2" xfId="1815"/>
    <cellStyle name="_Recon to Darrin's 5.11.05 proforma_Power Costs - Comparison bx Rbtl-Staff-Jt-PC_Electric Rev Req Model (2009 GRC) Revised 01-18-2010" xfId="1816"/>
    <cellStyle name="_Recon to Darrin's 5.11.05 proforma_Power Costs - Comparison bx Rbtl-Staff-Jt-PC_Electric Rev Req Model (2009 GRC) Revised 01-18-2010 2" xfId="1817"/>
    <cellStyle name="_Recon to Darrin's 5.11.05 proforma_Power Costs - Comparison bx Rbtl-Staff-Jt-PC_Final Order Electric EXHIBIT A-1" xfId="1818"/>
    <cellStyle name="_Recon to Darrin's 5.11.05 proforma_Rebuttal Power Costs" xfId="1819"/>
    <cellStyle name="_Recon to Darrin's 5.11.05 proforma_Rebuttal Power Costs 2" xfId="1820"/>
    <cellStyle name="_Recon to Darrin's 5.11.05 proforma_Rebuttal Power Costs_Adj Bench DR 3 for Initial Briefs (Electric)" xfId="1821"/>
    <cellStyle name="_Recon to Darrin's 5.11.05 proforma_Rebuttal Power Costs_Adj Bench DR 3 for Initial Briefs (Electric) 2" xfId="1822"/>
    <cellStyle name="_Recon to Darrin's 5.11.05 proforma_Rebuttal Power Costs_Electric Rev Req Model (2009 GRC) Rebuttal" xfId="1823"/>
    <cellStyle name="_Recon to Darrin's 5.11.05 proforma_Rebuttal Power Costs_Electric Rev Req Model (2009 GRC) Rebuttal REmoval of New  WH Solar AdjustMI" xfId="1824"/>
    <cellStyle name="_Recon to Darrin's 5.11.05 proforma_Rebuttal Power Costs_Electric Rev Req Model (2009 GRC) Rebuttal REmoval of New  WH Solar AdjustMI 2" xfId="1825"/>
    <cellStyle name="_Recon to Darrin's 5.11.05 proforma_Rebuttal Power Costs_Electric Rev Req Model (2009 GRC) Revised 01-18-2010" xfId="1826"/>
    <cellStyle name="_Recon to Darrin's 5.11.05 proforma_Rebuttal Power Costs_Electric Rev Req Model (2009 GRC) Revised 01-18-2010 2" xfId="1827"/>
    <cellStyle name="_Recon to Darrin's 5.11.05 proforma_Rebuttal Power Costs_Final Order Electric EXHIBIT A-1" xfId="1828"/>
    <cellStyle name="_Recon to Darrin's 5.11.05 proforma_Transmission Workbook for May BOD" xfId="1829"/>
    <cellStyle name="_Recon to Darrin's 5.11.05 proforma_Transmission Workbook for May BOD 2" xfId="1830"/>
    <cellStyle name="_Recon to Darrin's 5.11.05 proforma_Wind Integration 10GRC" xfId="1831"/>
    <cellStyle name="_Recon to Darrin's 5.11.05 proforma_Wind Integration 10GRC 2" xfId="1832"/>
    <cellStyle name="_Sumas Proforma - 11-09-07" xfId="1833"/>
    <cellStyle name="_Sumas Property Taxes v1" xfId="1834"/>
    <cellStyle name="_Tenaska Comparison" xfId="1835"/>
    <cellStyle name="_Tenaska Comparison 2" xfId="1836"/>
    <cellStyle name="_Tenaska Comparison 2 2" xfId="1837"/>
    <cellStyle name="_Tenaska Comparison 3" xfId="1838"/>
    <cellStyle name="_Tenaska Comparison_(C) WHE Proforma with ITC cash grant 10 Yr Amort_for deferral_102809" xfId="1839"/>
    <cellStyle name="_Tenaska Comparison_(C) WHE Proforma with ITC cash grant 10 Yr Amort_for deferral_102809 2" xfId="1840"/>
    <cellStyle name="_Tenaska Comparison_(C) WHE Proforma with ITC cash grant 10 Yr Amort_for deferral_102809_16.07E Wild Horse Wind Expansionwrkingfile" xfId="1841"/>
    <cellStyle name="_Tenaska Comparison_(C) WHE Proforma with ITC cash grant 10 Yr Amort_for deferral_102809_16.07E Wild Horse Wind Expansionwrkingfile 2" xfId="1842"/>
    <cellStyle name="_Tenaska Comparison_(C) WHE Proforma with ITC cash grant 10 Yr Amort_for deferral_102809_16.07E Wild Horse Wind Expansionwrkingfile SF" xfId="1843"/>
    <cellStyle name="_Tenaska Comparison_(C) WHE Proforma with ITC cash grant 10 Yr Amort_for deferral_102809_16.07E Wild Horse Wind Expansionwrkingfile SF 2" xfId="1844"/>
    <cellStyle name="_Tenaska Comparison_(C) WHE Proforma with ITC cash grant 10 Yr Amort_for deferral_102809_16.37E Wild Horse Expansion DeferralRevwrkingfile SF" xfId="1845"/>
    <cellStyle name="_Tenaska Comparison_(C) WHE Proforma with ITC cash grant 10 Yr Amort_for deferral_102809_16.37E Wild Horse Expansion DeferralRevwrkingfile SF 2" xfId="1846"/>
    <cellStyle name="_Tenaska Comparison_(C) WHE Proforma with ITC cash grant 10 Yr Amort_for rebuttal_120709" xfId="1847"/>
    <cellStyle name="_Tenaska Comparison_(C) WHE Proforma with ITC cash grant 10 Yr Amort_for rebuttal_120709 2" xfId="1848"/>
    <cellStyle name="_Tenaska Comparison_04.07E Wild Horse Wind Expansion" xfId="1849"/>
    <cellStyle name="_Tenaska Comparison_04.07E Wild Horse Wind Expansion 2" xfId="1850"/>
    <cellStyle name="_Tenaska Comparison_04.07E Wild Horse Wind Expansion_16.07E Wild Horse Wind Expansionwrkingfile" xfId="1851"/>
    <cellStyle name="_Tenaska Comparison_04.07E Wild Horse Wind Expansion_16.07E Wild Horse Wind Expansionwrkingfile 2" xfId="1852"/>
    <cellStyle name="_Tenaska Comparison_04.07E Wild Horse Wind Expansion_16.07E Wild Horse Wind Expansionwrkingfile SF" xfId="1853"/>
    <cellStyle name="_Tenaska Comparison_04.07E Wild Horse Wind Expansion_16.07E Wild Horse Wind Expansionwrkingfile SF 2" xfId="1854"/>
    <cellStyle name="_Tenaska Comparison_04.07E Wild Horse Wind Expansion_16.37E Wild Horse Expansion DeferralRevwrkingfile SF" xfId="1855"/>
    <cellStyle name="_Tenaska Comparison_04.07E Wild Horse Wind Expansion_16.37E Wild Horse Expansion DeferralRevwrkingfile SF 2" xfId="1856"/>
    <cellStyle name="_Tenaska Comparison_16.07E Wild Horse Wind Expansionwrkingfile" xfId="1857"/>
    <cellStyle name="_Tenaska Comparison_16.07E Wild Horse Wind Expansionwrkingfile 2" xfId="1858"/>
    <cellStyle name="_Tenaska Comparison_16.07E Wild Horse Wind Expansionwrkingfile SF" xfId="1859"/>
    <cellStyle name="_Tenaska Comparison_16.07E Wild Horse Wind Expansionwrkingfile SF 2" xfId="1860"/>
    <cellStyle name="_Tenaska Comparison_16.37E Wild Horse Expansion DeferralRevwrkingfile SF" xfId="1861"/>
    <cellStyle name="_Tenaska Comparison_16.37E Wild Horse Expansion DeferralRevwrkingfile SF 2" xfId="1862"/>
    <cellStyle name="_Tenaska Comparison_2009 GRC Compl Filing - Exhibit D" xfId="1863"/>
    <cellStyle name="_Tenaska Comparison_2009 GRC Compl Filing - Exhibit D 2" xfId="1864"/>
    <cellStyle name="_Tenaska Comparison_4 31 Regulatory Assets and Liabilities  7 06- Exhibit D" xfId="1865"/>
    <cellStyle name="_Tenaska Comparison_4 31 Regulatory Assets and Liabilities  7 06- Exhibit D 2" xfId="1866"/>
    <cellStyle name="_Tenaska Comparison_4 31 Regulatory Assets and Liabilities  7 06- Exhibit D_NIM Summary" xfId="1867"/>
    <cellStyle name="_Tenaska Comparison_4 31 Regulatory Assets and Liabilities  7 06- Exhibit D_NIM Summary 2" xfId="1868"/>
    <cellStyle name="_Tenaska Comparison_4 32 Regulatory Assets and Liabilities  7 06- Exhibit D" xfId="1869"/>
    <cellStyle name="_Tenaska Comparison_4 32 Regulatory Assets and Liabilities  7 06- Exhibit D 2" xfId="1870"/>
    <cellStyle name="_Tenaska Comparison_4 32 Regulatory Assets and Liabilities  7 06- Exhibit D_NIM Summary" xfId="1871"/>
    <cellStyle name="_Tenaska Comparison_4 32 Regulatory Assets and Liabilities  7 06- Exhibit D_NIM Summary 2" xfId="1872"/>
    <cellStyle name="_Tenaska Comparison_AURORA Total New" xfId="1873"/>
    <cellStyle name="_Tenaska Comparison_AURORA Total New 2" xfId="1874"/>
    <cellStyle name="_Tenaska Comparison_Book2" xfId="1875"/>
    <cellStyle name="_Tenaska Comparison_Book2 2" xfId="1876"/>
    <cellStyle name="_Tenaska Comparison_Book2_Adj Bench DR 3 for Initial Briefs (Electric)" xfId="1877"/>
    <cellStyle name="_Tenaska Comparison_Book2_Adj Bench DR 3 for Initial Briefs (Electric) 2" xfId="1878"/>
    <cellStyle name="_Tenaska Comparison_Book2_Electric Rev Req Model (2009 GRC) Rebuttal" xfId="1879"/>
    <cellStyle name="_Tenaska Comparison_Book2_Electric Rev Req Model (2009 GRC) Rebuttal REmoval of New  WH Solar AdjustMI" xfId="1880"/>
    <cellStyle name="_Tenaska Comparison_Book2_Electric Rev Req Model (2009 GRC) Rebuttal REmoval of New  WH Solar AdjustMI 2" xfId="1881"/>
    <cellStyle name="_Tenaska Comparison_Book2_Electric Rev Req Model (2009 GRC) Revised 01-18-2010" xfId="1882"/>
    <cellStyle name="_Tenaska Comparison_Book2_Electric Rev Req Model (2009 GRC) Revised 01-18-2010 2" xfId="1883"/>
    <cellStyle name="_Tenaska Comparison_Book2_Final Order Electric EXHIBIT A-1" xfId="1884"/>
    <cellStyle name="_Tenaska Comparison_Book4" xfId="1885"/>
    <cellStyle name="_Tenaska Comparison_Book4 2" xfId="1886"/>
    <cellStyle name="_Tenaska Comparison_Book9" xfId="1887"/>
    <cellStyle name="_Tenaska Comparison_Book9 2" xfId="1888"/>
    <cellStyle name="_Tenaska Comparison_NIM Summary" xfId="1889"/>
    <cellStyle name="_Tenaska Comparison_NIM Summary 09GRC" xfId="1890"/>
    <cellStyle name="_Tenaska Comparison_NIM Summary 09GRC 2" xfId="1891"/>
    <cellStyle name="_Tenaska Comparison_NIM Summary 2" xfId="1892"/>
    <cellStyle name="_Tenaska Comparison_PCA 9 -  Exhibit D April 2010 (3)" xfId="1893"/>
    <cellStyle name="_Tenaska Comparison_PCA 9 -  Exhibit D April 2010 (3) 2" xfId="1894"/>
    <cellStyle name="_Tenaska Comparison_Power Costs - Comparison bx Rbtl-Staff-Jt-PC" xfId="1895"/>
    <cellStyle name="_Tenaska Comparison_Power Costs - Comparison bx Rbtl-Staff-Jt-PC 2" xfId="1896"/>
    <cellStyle name="_Tenaska Comparison_Power Costs - Comparison bx Rbtl-Staff-Jt-PC_Adj Bench DR 3 for Initial Briefs (Electric)" xfId="1897"/>
    <cellStyle name="_Tenaska Comparison_Power Costs - Comparison bx Rbtl-Staff-Jt-PC_Adj Bench DR 3 for Initial Briefs (Electric) 2" xfId="1898"/>
    <cellStyle name="_Tenaska Comparison_Power Costs - Comparison bx Rbtl-Staff-Jt-PC_Electric Rev Req Model (2009 GRC) Rebuttal" xfId="1899"/>
    <cellStyle name="_Tenaska Comparison_Power Costs - Comparison bx Rbtl-Staff-Jt-PC_Electric Rev Req Model (2009 GRC) Rebuttal REmoval of New  WH Solar AdjustMI" xfId="1900"/>
    <cellStyle name="_Tenaska Comparison_Power Costs - Comparison bx Rbtl-Staff-Jt-PC_Electric Rev Req Model (2009 GRC) Rebuttal REmoval of New  WH Solar AdjustMI 2" xfId="1901"/>
    <cellStyle name="_Tenaska Comparison_Power Costs - Comparison bx Rbtl-Staff-Jt-PC_Electric Rev Req Model (2009 GRC) Revised 01-18-2010" xfId="1902"/>
    <cellStyle name="_Tenaska Comparison_Power Costs - Comparison bx Rbtl-Staff-Jt-PC_Electric Rev Req Model (2009 GRC) Revised 01-18-2010 2" xfId="1903"/>
    <cellStyle name="_Tenaska Comparison_Power Costs - Comparison bx Rbtl-Staff-Jt-PC_Final Order Electric EXHIBIT A-1" xfId="1904"/>
    <cellStyle name="_Tenaska Comparison_Rebuttal Power Costs" xfId="1905"/>
    <cellStyle name="_Tenaska Comparison_Rebuttal Power Costs 2" xfId="1906"/>
    <cellStyle name="_Tenaska Comparison_Rebuttal Power Costs_Adj Bench DR 3 for Initial Briefs (Electric)" xfId="1907"/>
    <cellStyle name="_Tenaska Comparison_Rebuttal Power Costs_Adj Bench DR 3 for Initial Briefs (Electric) 2" xfId="1908"/>
    <cellStyle name="_Tenaska Comparison_Rebuttal Power Costs_Electric Rev Req Model (2009 GRC) Rebuttal" xfId="1909"/>
    <cellStyle name="_Tenaska Comparison_Rebuttal Power Costs_Electric Rev Req Model (2009 GRC) Rebuttal REmoval of New  WH Solar AdjustMI" xfId="1910"/>
    <cellStyle name="_Tenaska Comparison_Rebuttal Power Costs_Electric Rev Req Model (2009 GRC) Rebuttal REmoval of New  WH Solar AdjustMI 2" xfId="1911"/>
    <cellStyle name="_Tenaska Comparison_Rebuttal Power Costs_Electric Rev Req Model (2009 GRC) Revised 01-18-2010" xfId="1912"/>
    <cellStyle name="_Tenaska Comparison_Rebuttal Power Costs_Electric Rev Req Model (2009 GRC) Revised 01-18-2010 2" xfId="1913"/>
    <cellStyle name="_Tenaska Comparison_Rebuttal Power Costs_Final Order Electric EXHIBIT A-1" xfId="1914"/>
    <cellStyle name="_Tenaska Comparison_Transmission Workbook for May BOD" xfId="1915"/>
    <cellStyle name="_Tenaska Comparison_Transmission Workbook for May BOD 2" xfId="1916"/>
    <cellStyle name="_Tenaska Comparison_Wind Integration 10GRC" xfId="1917"/>
    <cellStyle name="_Tenaska Comparison_Wind Integration 10GRC 2" xfId="1918"/>
    <cellStyle name="_x0013__TENASKA REGULATORY ASSET" xfId="1919"/>
    <cellStyle name="_Value Copy 11 30 05 gas 12 09 05 AURORA at 12 14 05" xfId="1920"/>
    <cellStyle name="_Value Copy 11 30 05 gas 12 09 05 AURORA at 12 14 05 2" xfId="1921"/>
    <cellStyle name="_Value Copy 11 30 05 gas 12 09 05 AURORA at 12 14 05 2 2" xfId="1922"/>
    <cellStyle name="_Value Copy 11 30 05 gas 12 09 05 AURORA at 12 14 05 3" xfId="1923"/>
    <cellStyle name="_Value Copy 11 30 05 gas 12 09 05 AURORA at 12 14 05_04 07E Wild Horse Wind Expansion (C) (2)" xfId="1924"/>
    <cellStyle name="_Value Copy 11 30 05 gas 12 09 05 AURORA at 12 14 05_04 07E Wild Horse Wind Expansion (C) (2) 2" xfId="1925"/>
    <cellStyle name="_Value Copy 11 30 05 gas 12 09 05 AURORA at 12 14 05_04 07E Wild Horse Wind Expansion (C) (2)_Adj Bench DR 3 for Initial Briefs (Electric)" xfId="1926"/>
    <cellStyle name="_Value Copy 11 30 05 gas 12 09 05 AURORA at 12 14 05_04 07E Wild Horse Wind Expansion (C) (2)_Adj Bench DR 3 for Initial Briefs (Electric) 2" xfId="1927"/>
    <cellStyle name="_Value Copy 11 30 05 gas 12 09 05 AURORA at 12 14 05_04 07E Wild Horse Wind Expansion (C) (2)_Electric Rev Req Model (2009 GRC) " xfId="1928"/>
    <cellStyle name="_Value Copy 11 30 05 gas 12 09 05 AURORA at 12 14 05_04 07E Wild Horse Wind Expansion (C) (2)_Electric Rev Req Model (2009 GRC)  2" xfId="1929"/>
    <cellStyle name="_Value Copy 11 30 05 gas 12 09 05 AURORA at 12 14 05_04 07E Wild Horse Wind Expansion (C) (2)_Electric Rev Req Model (2009 GRC) Rebuttal" xfId="1930"/>
    <cellStyle name="_Value Copy 11 30 05 gas 12 09 05 AURORA at 12 14 05_04 07E Wild Horse Wind Expansion (C) (2)_Electric Rev Req Model (2009 GRC) Rebuttal REmoval of New  WH Solar AdjustMI" xfId="1931"/>
    <cellStyle name="_Value Copy 11 30 05 gas 12 09 05 AURORA at 12 14 05_04 07E Wild Horse Wind Expansion (C) (2)_Electric Rev Req Model (2009 GRC) Rebuttal REmoval of New  WH Solar AdjustMI 2" xfId="1932"/>
    <cellStyle name="_Value Copy 11 30 05 gas 12 09 05 AURORA at 12 14 05_04 07E Wild Horse Wind Expansion (C) (2)_Electric Rev Req Model (2009 GRC) Revised 01-18-2010" xfId="1933"/>
    <cellStyle name="_Value Copy 11 30 05 gas 12 09 05 AURORA at 12 14 05_04 07E Wild Horse Wind Expansion (C) (2)_Electric Rev Req Model (2009 GRC) Revised 01-18-2010 2" xfId="1934"/>
    <cellStyle name="_Value Copy 11 30 05 gas 12 09 05 AURORA at 12 14 05_04 07E Wild Horse Wind Expansion (C) (2)_Final Order Electric EXHIBIT A-1" xfId="1935"/>
    <cellStyle name="_Value Copy 11 30 05 gas 12 09 05 AURORA at 12 14 05_04 07E Wild Horse Wind Expansion (C) (2)_TENASKA REGULATORY ASSET" xfId="1936"/>
    <cellStyle name="_Value Copy 11 30 05 gas 12 09 05 AURORA at 12 14 05_16.37E Wild Horse Expansion DeferralRevwrkingfile SF" xfId="1937"/>
    <cellStyle name="_Value Copy 11 30 05 gas 12 09 05 AURORA at 12 14 05_16.37E Wild Horse Expansion DeferralRevwrkingfile SF 2" xfId="1938"/>
    <cellStyle name="_Value Copy 11 30 05 gas 12 09 05 AURORA at 12 14 05_2009 GRC Compl Filing - Exhibit D" xfId="1939"/>
    <cellStyle name="_Value Copy 11 30 05 gas 12 09 05 AURORA at 12 14 05_2009 GRC Compl Filing - Exhibit D 2" xfId="1940"/>
    <cellStyle name="_Value Copy 11 30 05 gas 12 09 05 AURORA at 12 14 05_4 31 Regulatory Assets and Liabilities  7 06- Exhibit D" xfId="1941"/>
    <cellStyle name="_Value Copy 11 30 05 gas 12 09 05 AURORA at 12 14 05_4 31 Regulatory Assets and Liabilities  7 06- Exhibit D 2" xfId="1942"/>
    <cellStyle name="_Value Copy 11 30 05 gas 12 09 05 AURORA at 12 14 05_4 31 Regulatory Assets and Liabilities  7 06- Exhibit D_NIM Summary" xfId="1943"/>
    <cellStyle name="_Value Copy 11 30 05 gas 12 09 05 AURORA at 12 14 05_4 31 Regulatory Assets and Liabilities  7 06- Exhibit D_NIM Summary 2" xfId="1944"/>
    <cellStyle name="_Value Copy 11 30 05 gas 12 09 05 AURORA at 12 14 05_4 32 Regulatory Assets and Liabilities  7 06- Exhibit D" xfId="1945"/>
    <cellStyle name="_Value Copy 11 30 05 gas 12 09 05 AURORA at 12 14 05_4 32 Regulatory Assets and Liabilities  7 06- Exhibit D 2" xfId="1946"/>
    <cellStyle name="_Value Copy 11 30 05 gas 12 09 05 AURORA at 12 14 05_4 32 Regulatory Assets and Liabilities  7 06- Exhibit D_NIM Summary" xfId="1947"/>
    <cellStyle name="_Value Copy 11 30 05 gas 12 09 05 AURORA at 12 14 05_4 32 Regulatory Assets and Liabilities  7 06- Exhibit D_NIM Summary 2" xfId="1948"/>
    <cellStyle name="_Value Copy 11 30 05 gas 12 09 05 AURORA at 12 14 05_AURORA Total New" xfId="1949"/>
    <cellStyle name="_Value Copy 11 30 05 gas 12 09 05 AURORA at 12 14 05_AURORA Total New 2" xfId="1950"/>
    <cellStyle name="_Value Copy 11 30 05 gas 12 09 05 AURORA at 12 14 05_Book2" xfId="1951"/>
    <cellStyle name="_Value Copy 11 30 05 gas 12 09 05 AURORA at 12 14 05_Book2 2" xfId="1952"/>
    <cellStyle name="_Value Copy 11 30 05 gas 12 09 05 AURORA at 12 14 05_Book2_Adj Bench DR 3 for Initial Briefs (Electric)" xfId="1953"/>
    <cellStyle name="_Value Copy 11 30 05 gas 12 09 05 AURORA at 12 14 05_Book2_Adj Bench DR 3 for Initial Briefs (Electric) 2" xfId="1954"/>
    <cellStyle name="_Value Copy 11 30 05 gas 12 09 05 AURORA at 12 14 05_Book2_Electric Rev Req Model (2009 GRC) Rebuttal" xfId="1955"/>
    <cellStyle name="_Value Copy 11 30 05 gas 12 09 05 AURORA at 12 14 05_Book2_Electric Rev Req Model (2009 GRC) Rebuttal REmoval of New  WH Solar AdjustMI" xfId="1956"/>
    <cellStyle name="_Value Copy 11 30 05 gas 12 09 05 AURORA at 12 14 05_Book2_Electric Rev Req Model (2009 GRC) Rebuttal REmoval of New  WH Solar AdjustMI 2" xfId="1957"/>
    <cellStyle name="_Value Copy 11 30 05 gas 12 09 05 AURORA at 12 14 05_Book2_Electric Rev Req Model (2009 GRC) Revised 01-18-2010" xfId="1958"/>
    <cellStyle name="_Value Copy 11 30 05 gas 12 09 05 AURORA at 12 14 05_Book2_Electric Rev Req Model (2009 GRC) Revised 01-18-2010 2" xfId="1959"/>
    <cellStyle name="_Value Copy 11 30 05 gas 12 09 05 AURORA at 12 14 05_Book2_Final Order Electric EXHIBIT A-1" xfId="1960"/>
    <cellStyle name="_Value Copy 11 30 05 gas 12 09 05 AURORA at 12 14 05_Book4" xfId="1961"/>
    <cellStyle name="_Value Copy 11 30 05 gas 12 09 05 AURORA at 12 14 05_Book4 2" xfId="1962"/>
    <cellStyle name="_Value Copy 11 30 05 gas 12 09 05 AURORA at 12 14 05_Book9" xfId="1963"/>
    <cellStyle name="_Value Copy 11 30 05 gas 12 09 05 AURORA at 12 14 05_Book9 2" xfId="1964"/>
    <cellStyle name="_Value Copy 11 30 05 gas 12 09 05 AURORA at 12 14 05_Exhibit D fr R Gho 12-31-08" xfId="1965"/>
    <cellStyle name="_Value Copy 11 30 05 gas 12 09 05 AURORA at 12 14 05_Exhibit D fr R Gho 12-31-08 2" xfId="1966"/>
    <cellStyle name="_Value Copy 11 30 05 gas 12 09 05 AURORA at 12 14 05_Exhibit D fr R Gho 12-31-08 v2" xfId="1967"/>
    <cellStyle name="_Value Copy 11 30 05 gas 12 09 05 AURORA at 12 14 05_Exhibit D fr R Gho 12-31-08 v2 2" xfId="1968"/>
    <cellStyle name="_Value Copy 11 30 05 gas 12 09 05 AURORA at 12 14 05_Exhibit D fr R Gho 12-31-08 v2_NIM Summary" xfId="1969"/>
    <cellStyle name="_Value Copy 11 30 05 gas 12 09 05 AURORA at 12 14 05_Exhibit D fr R Gho 12-31-08 v2_NIM Summary 2" xfId="1970"/>
    <cellStyle name="_Value Copy 11 30 05 gas 12 09 05 AURORA at 12 14 05_Exhibit D fr R Gho 12-31-08_NIM Summary" xfId="1971"/>
    <cellStyle name="_Value Copy 11 30 05 gas 12 09 05 AURORA at 12 14 05_Exhibit D fr R Gho 12-31-08_NIM Summary 2" xfId="1972"/>
    <cellStyle name="_Value Copy 11 30 05 gas 12 09 05 AURORA at 12 14 05_Hopkins Ridge Prepaid Tran - Interest Earned RY 12ME Feb  '11" xfId="1973"/>
    <cellStyle name="_Value Copy 11 30 05 gas 12 09 05 AURORA at 12 14 05_Hopkins Ridge Prepaid Tran - Interest Earned RY 12ME Feb  '11 2" xfId="1974"/>
    <cellStyle name="_Value Copy 11 30 05 gas 12 09 05 AURORA at 12 14 05_Hopkins Ridge Prepaid Tran - Interest Earned RY 12ME Feb  '11_NIM Summary" xfId="1975"/>
    <cellStyle name="_Value Copy 11 30 05 gas 12 09 05 AURORA at 12 14 05_Hopkins Ridge Prepaid Tran - Interest Earned RY 12ME Feb  '11_NIM Summary 2" xfId="1976"/>
    <cellStyle name="_Value Copy 11 30 05 gas 12 09 05 AURORA at 12 14 05_Hopkins Ridge Prepaid Tran - Interest Earned RY 12ME Feb  '11_Transmission Workbook for May BOD" xfId="1977"/>
    <cellStyle name="_Value Copy 11 30 05 gas 12 09 05 AURORA at 12 14 05_Hopkins Ridge Prepaid Tran - Interest Earned RY 12ME Feb  '11_Transmission Workbook for May BOD 2" xfId="1978"/>
    <cellStyle name="_Value Copy 11 30 05 gas 12 09 05 AURORA at 12 14 05_NIM Summary" xfId="1979"/>
    <cellStyle name="_Value Copy 11 30 05 gas 12 09 05 AURORA at 12 14 05_NIM Summary 09GRC" xfId="1980"/>
    <cellStyle name="_Value Copy 11 30 05 gas 12 09 05 AURORA at 12 14 05_NIM Summary 09GRC 2" xfId="1981"/>
    <cellStyle name="_Value Copy 11 30 05 gas 12 09 05 AURORA at 12 14 05_NIM Summary 2" xfId="1982"/>
    <cellStyle name="_Value Copy 11 30 05 gas 12 09 05 AURORA at 12 14 05_PCA 7 - Exhibit D update 11_30_08 (2)" xfId="1983"/>
    <cellStyle name="_Value Copy 11 30 05 gas 12 09 05 AURORA at 12 14 05_PCA 7 - Exhibit D update 11_30_08 (2) 2" xfId="1984"/>
    <cellStyle name="_Value Copy 11 30 05 gas 12 09 05 AURORA at 12 14 05_PCA 7 - Exhibit D update 11_30_08 (2) 2 2" xfId="1985"/>
    <cellStyle name="_Value Copy 11 30 05 gas 12 09 05 AURORA at 12 14 05_PCA 7 - Exhibit D update 11_30_08 (2) 3" xfId="1986"/>
    <cellStyle name="_Value Copy 11 30 05 gas 12 09 05 AURORA at 12 14 05_PCA 7 - Exhibit D update 11_30_08 (2)_NIM Summary" xfId="1987"/>
    <cellStyle name="_Value Copy 11 30 05 gas 12 09 05 AURORA at 12 14 05_PCA 7 - Exhibit D update 11_30_08 (2)_NIM Summary 2" xfId="1988"/>
    <cellStyle name="_Value Copy 11 30 05 gas 12 09 05 AURORA at 12 14 05_PCA 9 -  Exhibit D April 2010 (3)" xfId="1989"/>
    <cellStyle name="_Value Copy 11 30 05 gas 12 09 05 AURORA at 12 14 05_PCA 9 -  Exhibit D April 2010 (3) 2" xfId="1990"/>
    <cellStyle name="_Value Copy 11 30 05 gas 12 09 05 AURORA at 12 14 05_Power Costs - Comparison bx Rbtl-Staff-Jt-PC" xfId="1991"/>
    <cellStyle name="_Value Copy 11 30 05 gas 12 09 05 AURORA at 12 14 05_Power Costs - Comparison bx Rbtl-Staff-Jt-PC 2" xfId="1992"/>
    <cellStyle name="_Value Copy 11 30 05 gas 12 09 05 AURORA at 12 14 05_Power Costs - Comparison bx Rbtl-Staff-Jt-PC_Adj Bench DR 3 for Initial Briefs (Electric)" xfId="1993"/>
    <cellStyle name="_Value Copy 11 30 05 gas 12 09 05 AURORA at 12 14 05_Power Costs - Comparison bx Rbtl-Staff-Jt-PC_Adj Bench DR 3 for Initial Briefs (Electric) 2" xfId="1994"/>
    <cellStyle name="_Value Copy 11 30 05 gas 12 09 05 AURORA at 12 14 05_Power Costs - Comparison bx Rbtl-Staff-Jt-PC_Electric Rev Req Model (2009 GRC) Rebuttal" xfId="1995"/>
    <cellStyle name="_Value Copy 11 30 05 gas 12 09 05 AURORA at 12 14 05_Power Costs - Comparison bx Rbtl-Staff-Jt-PC_Electric Rev Req Model (2009 GRC) Rebuttal REmoval of New  WH Solar AdjustMI" xfId="1996"/>
    <cellStyle name="_Value Copy 11 30 05 gas 12 09 05 AURORA at 12 14 05_Power Costs - Comparison bx Rbtl-Staff-Jt-PC_Electric Rev Req Model (2009 GRC) Rebuttal REmoval of New  WH Solar AdjustMI 2" xfId="1997"/>
    <cellStyle name="_Value Copy 11 30 05 gas 12 09 05 AURORA at 12 14 05_Power Costs - Comparison bx Rbtl-Staff-Jt-PC_Electric Rev Req Model (2009 GRC) Revised 01-18-2010" xfId="1998"/>
    <cellStyle name="_Value Copy 11 30 05 gas 12 09 05 AURORA at 12 14 05_Power Costs - Comparison bx Rbtl-Staff-Jt-PC_Electric Rev Req Model (2009 GRC) Revised 01-18-2010 2" xfId="1999"/>
    <cellStyle name="_Value Copy 11 30 05 gas 12 09 05 AURORA at 12 14 05_Power Costs - Comparison bx Rbtl-Staff-Jt-PC_Final Order Electric EXHIBIT A-1" xfId="2000"/>
    <cellStyle name="_Value Copy 11 30 05 gas 12 09 05 AURORA at 12 14 05_Rebuttal Power Costs" xfId="2001"/>
    <cellStyle name="_Value Copy 11 30 05 gas 12 09 05 AURORA at 12 14 05_Rebuttal Power Costs 2" xfId="2002"/>
    <cellStyle name="_Value Copy 11 30 05 gas 12 09 05 AURORA at 12 14 05_Rebuttal Power Costs_Adj Bench DR 3 for Initial Briefs (Electric)" xfId="2003"/>
    <cellStyle name="_Value Copy 11 30 05 gas 12 09 05 AURORA at 12 14 05_Rebuttal Power Costs_Adj Bench DR 3 for Initial Briefs (Electric) 2" xfId="2004"/>
    <cellStyle name="_Value Copy 11 30 05 gas 12 09 05 AURORA at 12 14 05_Rebuttal Power Costs_Electric Rev Req Model (2009 GRC) Rebuttal" xfId="2005"/>
    <cellStyle name="_Value Copy 11 30 05 gas 12 09 05 AURORA at 12 14 05_Rebuttal Power Costs_Electric Rev Req Model (2009 GRC) Rebuttal REmoval of New  WH Solar AdjustMI" xfId="2006"/>
    <cellStyle name="_Value Copy 11 30 05 gas 12 09 05 AURORA at 12 14 05_Rebuttal Power Costs_Electric Rev Req Model (2009 GRC) Rebuttal REmoval of New  WH Solar AdjustMI 2" xfId="2007"/>
    <cellStyle name="_Value Copy 11 30 05 gas 12 09 05 AURORA at 12 14 05_Rebuttal Power Costs_Electric Rev Req Model (2009 GRC) Revised 01-18-2010" xfId="2008"/>
    <cellStyle name="_Value Copy 11 30 05 gas 12 09 05 AURORA at 12 14 05_Rebuttal Power Costs_Electric Rev Req Model (2009 GRC) Revised 01-18-2010 2" xfId="2009"/>
    <cellStyle name="_Value Copy 11 30 05 gas 12 09 05 AURORA at 12 14 05_Rebuttal Power Costs_Final Order Electric EXHIBIT A-1" xfId="2010"/>
    <cellStyle name="_Value Copy 11 30 05 gas 12 09 05 AURORA at 12 14 05_Transmission Workbook for May BOD" xfId="2011"/>
    <cellStyle name="_Value Copy 11 30 05 gas 12 09 05 AURORA at 12 14 05_Transmission Workbook for May BOD 2" xfId="2012"/>
    <cellStyle name="_Value Copy 11 30 05 gas 12 09 05 AURORA at 12 14 05_Wind Integration 10GRC" xfId="2013"/>
    <cellStyle name="_Value Copy 11 30 05 gas 12 09 05 AURORA at 12 14 05_Wind Integration 10GRC 2" xfId="2014"/>
    <cellStyle name="_VC 2007GRC PC 10312007" xfId="2015"/>
    <cellStyle name="_VC 6.15.06 update on 06GRC power costs.xls Chart 1" xfId="2016"/>
    <cellStyle name="_VC 6.15.06 update on 06GRC power costs.xls Chart 1 2" xfId="2017"/>
    <cellStyle name="_VC 6.15.06 update on 06GRC power costs.xls Chart 1 2 2" xfId="2018"/>
    <cellStyle name="_VC 6.15.06 update on 06GRC power costs.xls Chart 1 3" xfId="2019"/>
    <cellStyle name="_VC 6.15.06 update on 06GRC power costs.xls Chart 1_04 07E Wild Horse Wind Expansion (C) (2)" xfId="2020"/>
    <cellStyle name="_VC 6.15.06 update on 06GRC power costs.xls Chart 1_04 07E Wild Horse Wind Expansion (C) (2) 2" xfId="2021"/>
    <cellStyle name="_VC 6.15.06 update on 06GRC power costs.xls Chart 1_04 07E Wild Horse Wind Expansion (C) (2)_Adj Bench DR 3 for Initial Briefs (Electric)" xfId="2022"/>
    <cellStyle name="_VC 6.15.06 update on 06GRC power costs.xls Chart 1_04 07E Wild Horse Wind Expansion (C) (2)_Adj Bench DR 3 for Initial Briefs (Electric) 2" xfId="2023"/>
    <cellStyle name="_VC 6.15.06 update on 06GRC power costs.xls Chart 1_04 07E Wild Horse Wind Expansion (C) (2)_Electric Rev Req Model (2009 GRC) " xfId="2024"/>
    <cellStyle name="_VC 6.15.06 update on 06GRC power costs.xls Chart 1_04 07E Wild Horse Wind Expansion (C) (2)_Electric Rev Req Model (2009 GRC)  2" xfId="2025"/>
    <cellStyle name="_VC 6.15.06 update on 06GRC power costs.xls Chart 1_04 07E Wild Horse Wind Expansion (C) (2)_Electric Rev Req Model (2009 GRC) Rebuttal" xfId="2026"/>
    <cellStyle name="_VC 6.15.06 update on 06GRC power costs.xls Chart 1_04 07E Wild Horse Wind Expansion (C) (2)_Electric Rev Req Model (2009 GRC) Rebuttal REmoval of New  WH Solar AdjustMI" xfId="2027"/>
    <cellStyle name="_VC 6.15.06 update on 06GRC power costs.xls Chart 1_04 07E Wild Horse Wind Expansion (C) (2)_Electric Rev Req Model (2009 GRC) Rebuttal REmoval of New  WH Solar AdjustMI 2" xfId="2028"/>
    <cellStyle name="_VC 6.15.06 update on 06GRC power costs.xls Chart 1_04 07E Wild Horse Wind Expansion (C) (2)_Electric Rev Req Model (2009 GRC) Revised 01-18-2010" xfId="2029"/>
    <cellStyle name="_VC 6.15.06 update on 06GRC power costs.xls Chart 1_04 07E Wild Horse Wind Expansion (C) (2)_Electric Rev Req Model (2009 GRC) Revised 01-18-2010 2" xfId="2030"/>
    <cellStyle name="_VC 6.15.06 update on 06GRC power costs.xls Chart 1_04 07E Wild Horse Wind Expansion (C) (2)_Final Order Electric EXHIBIT A-1" xfId="2031"/>
    <cellStyle name="_VC 6.15.06 update on 06GRC power costs.xls Chart 1_04 07E Wild Horse Wind Expansion (C) (2)_TENASKA REGULATORY ASSET" xfId="2032"/>
    <cellStyle name="_VC 6.15.06 update on 06GRC power costs.xls Chart 1_16.37E Wild Horse Expansion DeferralRevwrkingfile SF" xfId="2033"/>
    <cellStyle name="_VC 6.15.06 update on 06GRC power costs.xls Chart 1_16.37E Wild Horse Expansion DeferralRevwrkingfile SF 2" xfId="2034"/>
    <cellStyle name="_VC 6.15.06 update on 06GRC power costs.xls Chart 1_2009 GRC Compl Filing - Exhibit D" xfId="2035"/>
    <cellStyle name="_VC 6.15.06 update on 06GRC power costs.xls Chart 1_2009 GRC Compl Filing - Exhibit D 2" xfId="2036"/>
    <cellStyle name="_VC 6.15.06 update on 06GRC power costs.xls Chart 1_4 31 Regulatory Assets and Liabilities  7 06- Exhibit D" xfId="2037"/>
    <cellStyle name="_VC 6.15.06 update on 06GRC power costs.xls Chart 1_4 31 Regulatory Assets and Liabilities  7 06- Exhibit D 2" xfId="2038"/>
    <cellStyle name="_VC 6.15.06 update on 06GRC power costs.xls Chart 1_4 31 Regulatory Assets and Liabilities  7 06- Exhibit D_NIM Summary" xfId="2039"/>
    <cellStyle name="_VC 6.15.06 update on 06GRC power costs.xls Chart 1_4 31 Regulatory Assets and Liabilities  7 06- Exhibit D_NIM Summary 2" xfId="2040"/>
    <cellStyle name="_VC 6.15.06 update on 06GRC power costs.xls Chart 1_4 32 Regulatory Assets and Liabilities  7 06- Exhibit D" xfId="2041"/>
    <cellStyle name="_VC 6.15.06 update on 06GRC power costs.xls Chart 1_4 32 Regulatory Assets and Liabilities  7 06- Exhibit D 2" xfId="2042"/>
    <cellStyle name="_VC 6.15.06 update on 06GRC power costs.xls Chart 1_4 32 Regulatory Assets and Liabilities  7 06- Exhibit D_NIM Summary" xfId="2043"/>
    <cellStyle name="_VC 6.15.06 update on 06GRC power costs.xls Chart 1_4 32 Regulatory Assets and Liabilities  7 06- Exhibit D_NIM Summary 2" xfId="2044"/>
    <cellStyle name="_VC 6.15.06 update on 06GRC power costs.xls Chart 1_AURORA Total New" xfId="2045"/>
    <cellStyle name="_VC 6.15.06 update on 06GRC power costs.xls Chart 1_AURORA Total New 2" xfId="2046"/>
    <cellStyle name="_VC 6.15.06 update on 06GRC power costs.xls Chart 1_Book2" xfId="2047"/>
    <cellStyle name="_VC 6.15.06 update on 06GRC power costs.xls Chart 1_Book2 2" xfId="2048"/>
    <cellStyle name="_VC 6.15.06 update on 06GRC power costs.xls Chart 1_Book2_Adj Bench DR 3 for Initial Briefs (Electric)" xfId="2049"/>
    <cellStyle name="_VC 6.15.06 update on 06GRC power costs.xls Chart 1_Book2_Adj Bench DR 3 for Initial Briefs (Electric) 2" xfId="2050"/>
    <cellStyle name="_VC 6.15.06 update on 06GRC power costs.xls Chart 1_Book2_Electric Rev Req Model (2009 GRC) Rebuttal" xfId="2051"/>
    <cellStyle name="_VC 6.15.06 update on 06GRC power costs.xls Chart 1_Book2_Electric Rev Req Model (2009 GRC) Rebuttal REmoval of New  WH Solar AdjustMI" xfId="2052"/>
    <cellStyle name="_VC 6.15.06 update on 06GRC power costs.xls Chart 1_Book2_Electric Rev Req Model (2009 GRC) Rebuttal REmoval of New  WH Solar AdjustMI 2" xfId="2053"/>
    <cellStyle name="_VC 6.15.06 update on 06GRC power costs.xls Chart 1_Book2_Electric Rev Req Model (2009 GRC) Revised 01-18-2010" xfId="2054"/>
    <cellStyle name="_VC 6.15.06 update on 06GRC power costs.xls Chart 1_Book2_Electric Rev Req Model (2009 GRC) Revised 01-18-2010 2" xfId="2055"/>
    <cellStyle name="_VC 6.15.06 update on 06GRC power costs.xls Chart 1_Book2_Final Order Electric EXHIBIT A-1" xfId="2056"/>
    <cellStyle name="_VC 6.15.06 update on 06GRC power costs.xls Chart 1_Book4" xfId="2057"/>
    <cellStyle name="_VC 6.15.06 update on 06GRC power costs.xls Chart 1_Book4 2" xfId="2058"/>
    <cellStyle name="_VC 6.15.06 update on 06GRC power costs.xls Chart 1_Book9" xfId="2059"/>
    <cellStyle name="_VC 6.15.06 update on 06GRC power costs.xls Chart 1_Book9 2" xfId="2060"/>
    <cellStyle name="_VC 6.15.06 update on 06GRC power costs.xls Chart 1_NIM Summary" xfId="2061"/>
    <cellStyle name="_VC 6.15.06 update on 06GRC power costs.xls Chart 1_NIM Summary 09GRC" xfId="2062"/>
    <cellStyle name="_VC 6.15.06 update on 06GRC power costs.xls Chart 1_NIM Summary 09GRC 2" xfId="2063"/>
    <cellStyle name="_VC 6.15.06 update on 06GRC power costs.xls Chart 1_NIM Summary 2" xfId="2064"/>
    <cellStyle name="_VC 6.15.06 update on 06GRC power costs.xls Chart 1_PCA 9 -  Exhibit D April 2010 (3)" xfId="2065"/>
    <cellStyle name="_VC 6.15.06 update on 06GRC power costs.xls Chart 1_PCA 9 -  Exhibit D April 2010 (3) 2" xfId="2066"/>
    <cellStyle name="_VC 6.15.06 update on 06GRC power costs.xls Chart 1_Power Costs - Comparison bx Rbtl-Staff-Jt-PC" xfId="2067"/>
    <cellStyle name="_VC 6.15.06 update on 06GRC power costs.xls Chart 1_Power Costs - Comparison bx Rbtl-Staff-Jt-PC 2" xfId="2068"/>
    <cellStyle name="_VC 6.15.06 update on 06GRC power costs.xls Chart 1_Power Costs - Comparison bx Rbtl-Staff-Jt-PC_Adj Bench DR 3 for Initial Briefs (Electric)" xfId="2069"/>
    <cellStyle name="_VC 6.15.06 update on 06GRC power costs.xls Chart 1_Power Costs - Comparison bx Rbtl-Staff-Jt-PC_Adj Bench DR 3 for Initial Briefs (Electric) 2" xfId="2070"/>
    <cellStyle name="_VC 6.15.06 update on 06GRC power costs.xls Chart 1_Power Costs - Comparison bx Rbtl-Staff-Jt-PC_Electric Rev Req Model (2009 GRC) Rebuttal" xfId="2071"/>
    <cellStyle name="_VC 6.15.06 update on 06GRC power costs.xls Chart 1_Power Costs - Comparison bx Rbtl-Staff-Jt-PC_Electric Rev Req Model (2009 GRC) Rebuttal REmoval of New  WH Solar AdjustMI" xfId="2072"/>
    <cellStyle name="_VC 6.15.06 update on 06GRC power costs.xls Chart 1_Power Costs - Comparison bx Rbtl-Staff-Jt-PC_Electric Rev Req Model (2009 GRC) Rebuttal REmoval of New  WH Solar AdjustMI 2" xfId="2073"/>
    <cellStyle name="_VC 6.15.06 update on 06GRC power costs.xls Chart 1_Power Costs - Comparison bx Rbtl-Staff-Jt-PC_Electric Rev Req Model (2009 GRC) Revised 01-18-2010" xfId="2074"/>
    <cellStyle name="_VC 6.15.06 update on 06GRC power costs.xls Chart 1_Power Costs - Comparison bx Rbtl-Staff-Jt-PC_Electric Rev Req Model (2009 GRC) Revised 01-18-2010 2" xfId="2075"/>
    <cellStyle name="_VC 6.15.06 update on 06GRC power costs.xls Chart 1_Power Costs - Comparison bx Rbtl-Staff-Jt-PC_Final Order Electric EXHIBIT A-1" xfId="2076"/>
    <cellStyle name="_VC 6.15.06 update on 06GRC power costs.xls Chart 1_Rebuttal Power Costs" xfId="2077"/>
    <cellStyle name="_VC 6.15.06 update on 06GRC power costs.xls Chart 1_Rebuttal Power Costs 2" xfId="2078"/>
    <cellStyle name="_VC 6.15.06 update on 06GRC power costs.xls Chart 1_Rebuttal Power Costs_Adj Bench DR 3 for Initial Briefs (Electric)" xfId="2079"/>
    <cellStyle name="_VC 6.15.06 update on 06GRC power costs.xls Chart 1_Rebuttal Power Costs_Adj Bench DR 3 for Initial Briefs (Electric) 2" xfId="2080"/>
    <cellStyle name="_VC 6.15.06 update on 06GRC power costs.xls Chart 1_Rebuttal Power Costs_Electric Rev Req Model (2009 GRC) Rebuttal" xfId="2081"/>
    <cellStyle name="_VC 6.15.06 update on 06GRC power costs.xls Chart 1_Rebuttal Power Costs_Electric Rev Req Model (2009 GRC) Rebuttal REmoval of New  WH Solar AdjustMI" xfId="2082"/>
    <cellStyle name="_VC 6.15.06 update on 06GRC power costs.xls Chart 1_Rebuttal Power Costs_Electric Rev Req Model (2009 GRC) Rebuttal REmoval of New  WH Solar AdjustMI 2" xfId="2083"/>
    <cellStyle name="_VC 6.15.06 update on 06GRC power costs.xls Chart 1_Rebuttal Power Costs_Electric Rev Req Model (2009 GRC) Revised 01-18-2010" xfId="2084"/>
    <cellStyle name="_VC 6.15.06 update on 06GRC power costs.xls Chart 1_Rebuttal Power Costs_Electric Rev Req Model (2009 GRC) Revised 01-18-2010 2" xfId="2085"/>
    <cellStyle name="_VC 6.15.06 update on 06GRC power costs.xls Chart 1_Rebuttal Power Costs_Final Order Electric EXHIBIT A-1" xfId="2086"/>
    <cellStyle name="_VC 6.15.06 update on 06GRC power costs.xls Chart 1_Wind Integration 10GRC" xfId="2087"/>
    <cellStyle name="_VC 6.15.06 update on 06GRC power costs.xls Chart 1_Wind Integration 10GRC 2" xfId="2088"/>
    <cellStyle name="_VC 6.15.06 update on 06GRC power costs.xls Chart 2" xfId="2089"/>
    <cellStyle name="_VC 6.15.06 update on 06GRC power costs.xls Chart 2 2" xfId="2090"/>
    <cellStyle name="_VC 6.15.06 update on 06GRC power costs.xls Chart 2 2 2" xfId="2091"/>
    <cellStyle name="_VC 6.15.06 update on 06GRC power costs.xls Chart 2 3" xfId="2092"/>
    <cellStyle name="_VC 6.15.06 update on 06GRC power costs.xls Chart 2_04 07E Wild Horse Wind Expansion (C) (2)" xfId="2093"/>
    <cellStyle name="_VC 6.15.06 update on 06GRC power costs.xls Chart 2_04 07E Wild Horse Wind Expansion (C) (2) 2" xfId="2094"/>
    <cellStyle name="_VC 6.15.06 update on 06GRC power costs.xls Chart 2_04 07E Wild Horse Wind Expansion (C) (2)_Adj Bench DR 3 for Initial Briefs (Electric)" xfId="2095"/>
    <cellStyle name="_VC 6.15.06 update on 06GRC power costs.xls Chart 2_04 07E Wild Horse Wind Expansion (C) (2)_Adj Bench DR 3 for Initial Briefs (Electric) 2" xfId="2096"/>
    <cellStyle name="_VC 6.15.06 update on 06GRC power costs.xls Chart 2_04 07E Wild Horse Wind Expansion (C) (2)_Electric Rev Req Model (2009 GRC) " xfId="2097"/>
    <cellStyle name="_VC 6.15.06 update on 06GRC power costs.xls Chart 2_04 07E Wild Horse Wind Expansion (C) (2)_Electric Rev Req Model (2009 GRC)  2" xfId="2098"/>
    <cellStyle name="_VC 6.15.06 update on 06GRC power costs.xls Chart 2_04 07E Wild Horse Wind Expansion (C) (2)_Electric Rev Req Model (2009 GRC) Rebuttal" xfId="2099"/>
    <cellStyle name="_VC 6.15.06 update on 06GRC power costs.xls Chart 2_04 07E Wild Horse Wind Expansion (C) (2)_Electric Rev Req Model (2009 GRC) Rebuttal REmoval of New  WH Solar AdjustMI" xfId="2100"/>
    <cellStyle name="_VC 6.15.06 update on 06GRC power costs.xls Chart 2_04 07E Wild Horse Wind Expansion (C) (2)_Electric Rev Req Model (2009 GRC) Rebuttal REmoval of New  WH Solar AdjustMI 2" xfId="2101"/>
    <cellStyle name="_VC 6.15.06 update on 06GRC power costs.xls Chart 2_04 07E Wild Horse Wind Expansion (C) (2)_Electric Rev Req Model (2009 GRC) Revised 01-18-2010" xfId="2102"/>
    <cellStyle name="_VC 6.15.06 update on 06GRC power costs.xls Chart 2_04 07E Wild Horse Wind Expansion (C) (2)_Electric Rev Req Model (2009 GRC) Revised 01-18-2010 2" xfId="2103"/>
    <cellStyle name="_VC 6.15.06 update on 06GRC power costs.xls Chart 2_04 07E Wild Horse Wind Expansion (C) (2)_Final Order Electric EXHIBIT A-1" xfId="2104"/>
    <cellStyle name="_VC 6.15.06 update on 06GRC power costs.xls Chart 2_04 07E Wild Horse Wind Expansion (C) (2)_TENASKA REGULATORY ASSET" xfId="2105"/>
    <cellStyle name="_VC 6.15.06 update on 06GRC power costs.xls Chart 2_16.37E Wild Horse Expansion DeferralRevwrkingfile SF" xfId="2106"/>
    <cellStyle name="_VC 6.15.06 update on 06GRC power costs.xls Chart 2_16.37E Wild Horse Expansion DeferralRevwrkingfile SF 2" xfId="2107"/>
    <cellStyle name="_VC 6.15.06 update on 06GRC power costs.xls Chart 2_2009 GRC Compl Filing - Exhibit D" xfId="2108"/>
    <cellStyle name="_VC 6.15.06 update on 06GRC power costs.xls Chart 2_2009 GRC Compl Filing - Exhibit D 2" xfId="2109"/>
    <cellStyle name="_VC 6.15.06 update on 06GRC power costs.xls Chart 2_4 31 Regulatory Assets and Liabilities  7 06- Exhibit D" xfId="2110"/>
    <cellStyle name="_VC 6.15.06 update on 06GRC power costs.xls Chart 2_4 31 Regulatory Assets and Liabilities  7 06- Exhibit D 2" xfId="2111"/>
    <cellStyle name="_VC 6.15.06 update on 06GRC power costs.xls Chart 2_4 31 Regulatory Assets and Liabilities  7 06- Exhibit D_NIM Summary" xfId="2112"/>
    <cellStyle name="_VC 6.15.06 update on 06GRC power costs.xls Chart 2_4 31 Regulatory Assets and Liabilities  7 06- Exhibit D_NIM Summary 2" xfId="2113"/>
    <cellStyle name="_VC 6.15.06 update on 06GRC power costs.xls Chart 2_4 32 Regulatory Assets and Liabilities  7 06- Exhibit D" xfId="2114"/>
    <cellStyle name="_VC 6.15.06 update on 06GRC power costs.xls Chart 2_4 32 Regulatory Assets and Liabilities  7 06- Exhibit D 2" xfId="2115"/>
    <cellStyle name="_VC 6.15.06 update on 06GRC power costs.xls Chart 2_4 32 Regulatory Assets and Liabilities  7 06- Exhibit D_NIM Summary" xfId="2116"/>
    <cellStyle name="_VC 6.15.06 update on 06GRC power costs.xls Chart 2_4 32 Regulatory Assets and Liabilities  7 06- Exhibit D_NIM Summary 2" xfId="2117"/>
    <cellStyle name="_VC 6.15.06 update on 06GRC power costs.xls Chart 2_AURORA Total New" xfId="2118"/>
    <cellStyle name="_VC 6.15.06 update on 06GRC power costs.xls Chart 2_AURORA Total New 2" xfId="2119"/>
    <cellStyle name="_VC 6.15.06 update on 06GRC power costs.xls Chart 2_Book2" xfId="2120"/>
    <cellStyle name="_VC 6.15.06 update on 06GRC power costs.xls Chart 2_Book2 2" xfId="2121"/>
    <cellStyle name="_VC 6.15.06 update on 06GRC power costs.xls Chart 2_Book2_Adj Bench DR 3 for Initial Briefs (Electric)" xfId="2122"/>
    <cellStyle name="_VC 6.15.06 update on 06GRC power costs.xls Chart 2_Book2_Adj Bench DR 3 for Initial Briefs (Electric) 2" xfId="2123"/>
    <cellStyle name="_VC 6.15.06 update on 06GRC power costs.xls Chart 2_Book2_Electric Rev Req Model (2009 GRC) Rebuttal" xfId="2124"/>
    <cellStyle name="_VC 6.15.06 update on 06GRC power costs.xls Chart 2_Book2_Electric Rev Req Model (2009 GRC) Rebuttal REmoval of New  WH Solar AdjustMI" xfId="2125"/>
    <cellStyle name="_VC 6.15.06 update on 06GRC power costs.xls Chart 2_Book2_Electric Rev Req Model (2009 GRC) Rebuttal REmoval of New  WH Solar AdjustMI 2" xfId="2126"/>
    <cellStyle name="_VC 6.15.06 update on 06GRC power costs.xls Chart 2_Book2_Electric Rev Req Model (2009 GRC) Revised 01-18-2010" xfId="2127"/>
    <cellStyle name="_VC 6.15.06 update on 06GRC power costs.xls Chart 2_Book2_Electric Rev Req Model (2009 GRC) Revised 01-18-2010 2" xfId="2128"/>
    <cellStyle name="_VC 6.15.06 update on 06GRC power costs.xls Chart 2_Book2_Final Order Electric EXHIBIT A-1" xfId="2129"/>
    <cellStyle name="_VC 6.15.06 update on 06GRC power costs.xls Chart 2_Book4" xfId="2130"/>
    <cellStyle name="_VC 6.15.06 update on 06GRC power costs.xls Chart 2_Book4 2" xfId="2131"/>
    <cellStyle name="_VC 6.15.06 update on 06GRC power costs.xls Chart 2_Book9" xfId="2132"/>
    <cellStyle name="_VC 6.15.06 update on 06GRC power costs.xls Chart 2_Book9 2" xfId="2133"/>
    <cellStyle name="_VC 6.15.06 update on 06GRC power costs.xls Chart 2_NIM Summary" xfId="2134"/>
    <cellStyle name="_VC 6.15.06 update on 06GRC power costs.xls Chart 2_NIM Summary 09GRC" xfId="2135"/>
    <cellStyle name="_VC 6.15.06 update on 06GRC power costs.xls Chart 2_NIM Summary 09GRC 2" xfId="2136"/>
    <cellStyle name="_VC 6.15.06 update on 06GRC power costs.xls Chart 2_NIM Summary 2" xfId="2137"/>
    <cellStyle name="_VC 6.15.06 update on 06GRC power costs.xls Chart 2_PCA 9 -  Exhibit D April 2010 (3)" xfId="2138"/>
    <cellStyle name="_VC 6.15.06 update on 06GRC power costs.xls Chart 2_PCA 9 -  Exhibit D April 2010 (3) 2" xfId="2139"/>
    <cellStyle name="_VC 6.15.06 update on 06GRC power costs.xls Chart 2_Power Costs - Comparison bx Rbtl-Staff-Jt-PC" xfId="2140"/>
    <cellStyle name="_VC 6.15.06 update on 06GRC power costs.xls Chart 2_Power Costs - Comparison bx Rbtl-Staff-Jt-PC 2" xfId="2141"/>
    <cellStyle name="_VC 6.15.06 update on 06GRC power costs.xls Chart 2_Power Costs - Comparison bx Rbtl-Staff-Jt-PC_Adj Bench DR 3 for Initial Briefs (Electric)" xfId="2142"/>
    <cellStyle name="_VC 6.15.06 update on 06GRC power costs.xls Chart 2_Power Costs - Comparison bx Rbtl-Staff-Jt-PC_Adj Bench DR 3 for Initial Briefs (Electric) 2" xfId="2143"/>
    <cellStyle name="_VC 6.15.06 update on 06GRC power costs.xls Chart 2_Power Costs - Comparison bx Rbtl-Staff-Jt-PC_Electric Rev Req Model (2009 GRC) Rebuttal" xfId="2144"/>
    <cellStyle name="_VC 6.15.06 update on 06GRC power costs.xls Chart 2_Power Costs - Comparison bx Rbtl-Staff-Jt-PC_Electric Rev Req Model (2009 GRC) Rebuttal REmoval of New  WH Solar AdjustMI" xfId="2145"/>
    <cellStyle name="_VC 6.15.06 update on 06GRC power costs.xls Chart 2_Power Costs - Comparison bx Rbtl-Staff-Jt-PC_Electric Rev Req Model (2009 GRC) Rebuttal REmoval of New  WH Solar AdjustMI 2" xfId="2146"/>
    <cellStyle name="_VC 6.15.06 update on 06GRC power costs.xls Chart 2_Power Costs - Comparison bx Rbtl-Staff-Jt-PC_Electric Rev Req Model (2009 GRC) Revised 01-18-2010" xfId="2147"/>
    <cellStyle name="_VC 6.15.06 update on 06GRC power costs.xls Chart 2_Power Costs - Comparison bx Rbtl-Staff-Jt-PC_Electric Rev Req Model (2009 GRC) Revised 01-18-2010 2" xfId="2148"/>
    <cellStyle name="_VC 6.15.06 update on 06GRC power costs.xls Chart 2_Power Costs - Comparison bx Rbtl-Staff-Jt-PC_Final Order Electric EXHIBIT A-1" xfId="2149"/>
    <cellStyle name="_VC 6.15.06 update on 06GRC power costs.xls Chart 2_Rebuttal Power Costs" xfId="2150"/>
    <cellStyle name="_VC 6.15.06 update on 06GRC power costs.xls Chart 2_Rebuttal Power Costs 2" xfId="2151"/>
    <cellStyle name="_VC 6.15.06 update on 06GRC power costs.xls Chart 2_Rebuttal Power Costs_Adj Bench DR 3 for Initial Briefs (Electric)" xfId="2152"/>
    <cellStyle name="_VC 6.15.06 update on 06GRC power costs.xls Chart 2_Rebuttal Power Costs_Adj Bench DR 3 for Initial Briefs (Electric) 2" xfId="2153"/>
    <cellStyle name="_VC 6.15.06 update on 06GRC power costs.xls Chart 2_Rebuttal Power Costs_Electric Rev Req Model (2009 GRC) Rebuttal" xfId="2154"/>
    <cellStyle name="_VC 6.15.06 update on 06GRC power costs.xls Chart 2_Rebuttal Power Costs_Electric Rev Req Model (2009 GRC) Rebuttal REmoval of New  WH Solar AdjustMI" xfId="2155"/>
    <cellStyle name="_VC 6.15.06 update on 06GRC power costs.xls Chart 2_Rebuttal Power Costs_Electric Rev Req Model (2009 GRC) Rebuttal REmoval of New  WH Solar AdjustMI 2" xfId="2156"/>
    <cellStyle name="_VC 6.15.06 update on 06GRC power costs.xls Chart 2_Rebuttal Power Costs_Electric Rev Req Model (2009 GRC) Revised 01-18-2010" xfId="2157"/>
    <cellStyle name="_VC 6.15.06 update on 06GRC power costs.xls Chart 2_Rebuttal Power Costs_Electric Rev Req Model (2009 GRC) Revised 01-18-2010 2" xfId="2158"/>
    <cellStyle name="_VC 6.15.06 update on 06GRC power costs.xls Chart 2_Rebuttal Power Costs_Final Order Electric EXHIBIT A-1" xfId="2159"/>
    <cellStyle name="_VC 6.15.06 update on 06GRC power costs.xls Chart 2_Wind Integration 10GRC" xfId="2160"/>
    <cellStyle name="_VC 6.15.06 update on 06GRC power costs.xls Chart 2_Wind Integration 10GRC 2" xfId="2161"/>
    <cellStyle name="_VC 6.15.06 update on 06GRC power costs.xls Chart 3" xfId="2162"/>
    <cellStyle name="_VC 6.15.06 update on 06GRC power costs.xls Chart 3 2" xfId="2163"/>
    <cellStyle name="_VC 6.15.06 update on 06GRC power costs.xls Chart 3 2 2" xfId="2164"/>
    <cellStyle name="_VC 6.15.06 update on 06GRC power costs.xls Chart 3 3" xfId="2165"/>
    <cellStyle name="_VC 6.15.06 update on 06GRC power costs.xls Chart 3_04 07E Wild Horse Wind Expansion (C) (2)" xfId="2166"/>
    <cellStyle name="_VC 6.15.06 update on 06GRC power costs.xls Chart 3_04 07E Wild Horse Wind Expansion (C) (2) 2" xfId="2167"/>
    <cellStyle name="_VC 6.15.06 update on 06GRC power costs.xls Chart 3_04 07E Wild Horse Wind Expansion (C) (2)_Adj Bench DR 3 for Initial Briefs (Electric)" xfId="2168"/>
    <cellStyle name="_VC 6.15.06 update on 06GRC power costs.xls Chart 3_04 07E Wild Horse Wind Expansion (C) (2)_Adj Bench DR 3 for Initial Briefs (Electric) 2" xfId="2169"/>
    <cellStyle name="_VC 6.15.06 update on 06GRC power costs.xls Chart 3_04 07E Wild Horse Wind Expansion (C) (2)_Electric Rev Req Model (2009 GRC) " xfId="2170"/>
    <cellStyle name="_VC 6.15.06 update on 06GRC power costs.xls Chart 3_04 07E Wild Horse Wind Expansion (C) (2)_Electric Rev Req Model (2009 GRC)  2" xfId="2171"/>
    <cellStyle name="_VC 6.15.06 update on 06GRC power costs.xls Chart 3_04 07E Wild Horse Wind Expansion (C) (2)_Electric Rev Req Model (2009 GRC) Rebuttal" xfId="2172"/>
    <cellStyle name="_VC 6.15.06 update on 06GRC power costs.xls Chart 3_04 07E Wild Horse Wind Expansion (C) (2)_Electric Rev Req Model (2009 GRC) Rebuttal REmoval of New  WH Solar AdjustMI" xfId="2173"/>
    <cellStyle name="_VC 6.15.06 update on 06GRC power costs.xls Chart 3_04 07E Wild Horse Wind Expansion (C) (2)_Electric Rev Req Model (2009 GRC) Rebuttal REmoval of New  WH Solar AdjustMI 2" xfId="2174"/>
    <cellStyle name="_VC 6.15.06 update on 06GRC power costs.xls Chart 3_04 07E Wild Horse Wind Expansion (C) (2)_Electric Rev Req Model (2009 GRC) Revised 01-18-2010" xfId="2175"/>
    <cellStyle name="_VC 6.15.06 update on 06GRC power costs.xls Chart 3_04 07E Wild Horse Wind Expansion (C) (2)_Electric Rev Req Model (2009 GRC) Revised 01-18-2010 2" xfId="2176"/>
    <cellStyle name="_VC 6.15.06 update on 06GRC power costs.xls Chart 3_04 07E Wild Horse Wind Expansion (C) (2)_Final Order Electric EXHIBIT A-1" xfId="2177"/>
    <cellStyle name="_VC 6.15.06 update on 06GRC power costs.xls Chart 3_04 07E Wild Horse Wind Expansion (C) (2)_TENASKA REGULATORY ASSET" xfId="2178"/>
    <cellStyle name="_VC 6.15.06 update on 06GRC power costs.xls Chart 3_16.37E Wild Horse Expansion DeferralRevwrkingfile SF" xfId="2179"/>
    <cellStyle name="_VC 6.15.06 update on 06GRC power costs.xls Chart 3_16.37E Wild Horse Expansion DeferralRevwrkingfile SF 2" xfId="2180"/>
    <cellStyle name="_VC 6.15.06 update on 06GRC power costs.xls Chart 3_2009 GRC Compl Filing - Exhibit D" xfId="2181"/>
    <cellStyle name="_VC 6.15.06 update on 06GRC power costs.xls Chart 3_2009 GRC Compl Filing - Exhibit D 2" xfId="2182"/>
    <cellStyle name="_VC 6.15.06 update on 06GRC power costs.xls Chart 3_4 31 Regulatory Assets and Liabilities  7 06- Exhibit D" xfId="2183"/>
    <cellStyle name="_VC 6.15.06 update on 06GRC power costs.xls Chart 3_4 31 Regulatory Assets and Liabilities  7 06- Exhibit D 2" xfId="2184"/>
    <cellStyle name="_VC 6.15.06 update on 06GRC power costs.xls Chart 3_4 31 Regulatory Assets and Liabilities  7 06- Exhibit D_NIM Summary" xfId="2185"/>
    <cellStyle name="_VC 6.15.06 update on 06GRC power costs.xls Chart 3_4 31 Regulatory Assets and Liabilities  7 06- Exhibit D_NIM Summary 2" xfId="2186"/>
    <cellStyle name="_VC 6.15.06 update on 06GRC power costs.xls Chart 3_4 32 Regulatory Assets and Liabilities  7 06- Exhibit D" xfId="2187"/>
    <cellStyle name="_VC 6.15.06 update on 06GRC power costs.xls Chart 3_4 32 Regulatory Assets and Liabilities  7 06- Exhibit D 2" xfId="2188"/>
    <cellStyle name="_VC 6.15.06 update on 06GRC power costs.xls Chart 3_4 32 Regulatory Assets and Liabilities  7 06- Exhibit D_NIM Summary" xfId="2189"/>
    <cellStyle name="_VC 6.15.06 update on 06GRC power costs.xls Chart 3_4 32 Regulatory Assets and Liabilities  7 06- Exhibit D_NIM Summary 2" xfId="2190"/>
    <cellStyle name="_VC 6.15.06 update on 06GRC power costs.xls Chart 3_AURORA Total New" xfId="2191"/>
    <cellStyle name="_VC 6.15.06 update on 06GRC power costs.xls Chart 3_AURORA Total New 2" xfId="2192"/>
    <cellStyle name="_VC 6.15.06 update on 06GRC power costs.xls Chart 3_Book2" xfId="2193"/>
    <cellStyle name="_VC 6.15.06 update on 06GRC power costs.xls Chart 3_Book2 2" xfId="2194"/>
    <cellStyle name="_VC 6.15.06 update on 06GRC power costs.xls Chart 3_Book2_Adj Bench DR 3 for Initial Briefs (Electric)" xfId="2195"/>
    <cellStyle name="_VC 6.15.06 update on 06GRC power costs.xls Chart 3_Book2_Adj Bench DR 3 for Initial Briefs (Electric) 2" xfId="2196"/>
    <cellStyle name="_VC 6.15.06 update on 06GRC power costs.xls Chart 3_Book2_Electric Rev Req Model (2009 GRC) Rebuttal" xfId="2197"/>
    <cellStyle name="_VC 6.15.06 update on 06GRC power costs.xls Chart 3_Book2_Electric Rev Req Model (2009 GRC) Rebuttal REmoval of New  WH Solar AdjustMI" xfId="2198"/>
    <cellStyle name="_VC 6.15.06 update on 06GRC power costs.xls Chart 3_Book2_Electric Rev Req Model (2009 GRC) Rebuttal REmoval of New  WH Solar AdjustMI 2" xfId="2199"/>
    <cellStyle name="_VC 6.15.06 update on 06GRC power costs.xls Chart 3_Book2_Electric Rev Req Model (2009 GRC) Revised 01-18-2010" xfId="2200"/>
    <cellStyle name="_VC 6.15.06 update on 06GRC power costs.xls Chart 3_Book2_Electric Rev Req Model (2009 GRC) Revised 01-18-2010 2" xfId="2201"/>
    <cellStyle name="_VC 6.15.06 update on 06GRC power costs.xls Chart 3_Book2_Final Order Electric EXHIBIT A-1" xfId="2202"/>
    <cellStyle name="_VC 6.15.06 update on 06GRC power costs.xls Chart 3_Book4" xfId="2203"/>
    <cellStyle name="_VC 6.15.06 update on 06GRC power costs.xls Chart 3_Book4 2" xfId="2204"/>
    <cellStyle name="_VC 6.15.06 update on 06GRC power costs.xls Chart 3_Book9" xfId="2205"/>
    <cellStyle name="_VC 6.15.06 update on 06GRC power costs.xls Chart 3_Book9 2" xfId="2206"/>
    <cellStyle name="_VC 6.15.06 update on 06GRC power costs.xls Chart 3_NIM Summary" xfId="2207"/>
    <cellStyle name="_VC 6.15.06 update on 06GRC power costs.xls Chart 3_NIM Summary 09GRC" xfId="2208"/>
    <cellStyle name="_VC 6.15.06 update on 06GRC power costs.xls Chart 3_NIM Summary 09GRC 2" xfId="2209"/>
    <cellStyle name="_VC 6.15.06 update on 06GRC power costs.xls Chart 3_NIM Summary 2" xfId="2210"/>
    <cellStyle name="_VC 6.15.06 update on 06GRC power costs.xls Chart 3_PCA 9 -  Exhibit D April 2010 (3)" xfId="2211"/>
    <cellStyle name="_VC 6.15.06 update on 06GRC power costs.xls Chart 3_PCA 9 -  Exhibit D April 2010 (3) 2" xfId="2212"/>
    <cellStyle name="_VC 6.15.06 update on 06GRC power costs.xls Chart 3_Power Costs - Comparison bx Rbtl-Staff-Jt-PC" xfId="2213"/>
    <cellStyle name="_VC 6.15.06 update on 06GRC power costs.xls Chart 3_Power Costs - Comparison bx Rbtl-Staff-Jt-PC 2" xfId="2214"/>
    <cellStyle name="_VC 6.15.06 update on 06GRC power costs.xls Chart 3_Power Costs - Comparison bx Rbtl-Staff-Jt-PC_Adj Bench DR 3 for Initial Briefs (Electric)" xfId="2215"/>
    <cellStyle name="_VC 6.15.06 update on 06GRC power costs.xls Chart 3_Power Costs - Comparison bx Rbtl-Staff-Jt-PC_Adj Bench DR 3 for Initial Briefs (Electric) 2" xfId="2216"/>
    <cellStyle name="_VC 6.15.06 update on 06GRC power costs.xls Chart 3_Power Costs - Comparison bx Rbtl-Staff-Jt-PC_Electric Rev Req Model (2009 GRC) Rebuttal" xfId="2217"/>
    <cellStyle name="_VC 6.15.06 update on 06GRC power costs.xls Chart 3_Power Costs - Comparison bx Rbtl-Staff-Jt-PC_Electric Rev Req Model (2009 GRC) Rebuttal REmoval of New  WH Solar AdjustMI" xfId="2218"/>
    <cellStyle name="_VC 6.15.06 update on 06GRC power costs.xls Chart 3_Power Costs - Comparison bx Rbtl-Staff-Jt-PC_Electric Rev Req Model (2009 GRC) Rebuttal REmoval of New  WH Solar AdjustMI 2" xfId="2219"/>
    <cellStyle name="_VC 6.15.06 update on 06GRC power costs.xls Chart 3_Power Costs - Comparison bx Rbtl-Staff-Jt-PC_Electric Rev Req Model (2009 GRC) Revised 01-18-2010" xfId="2220"/>
    <cellStyle name="_VC 6.15.06 update on 06GRC power costs.xls Chart 3_Power Costs - Comparison bx Rbtl-Staff-Jt-PC_Electric Rev Req Model (2009 GRC) Revised 01-18-2010 2" xfId="2221"/>
    <cellStyle name="_VC 6.15.06 update on 06GRC power costs.xls Chart 3_Power Costs - Comparison bx Rbtl-Staff-Jt-PC_Final Order Electric EXHIBIT A-1" xfId="2222"/>
    <cellStyle name="_VC 6.15.06 update on 06GRC power costs.xls Chart 3_Rebuttal Power Costs" xfId="2223"/>
    <cellStyle name="_VC 6.15.06 update on 06GRC power costs.xls Chart 3_Rebuttal Power Costs 2" xfId="2224"/>
    <cellStyle name="_VC 6.15.06 update on 06GRC power costs.xls Chart 3_Rebuttal Power Costs_Adj Bench DR 3 for Initial Briefs (Electric)" xfId="2225"/>
    <cellStyle name="_VC 6.15.06 update on 06GRC power costs.xls Chart 3_Rebuttal Power Costs_Adj Bench DR 3 for Initial Briefs (Electric) 2" xfId="2226"/>
    <cellStyle name="_VC 6.15.06 update on 06GRC power costs.xls Chart 3_Rebuttal Power Costs_Electric Rev Req Model (2009 GRC) Rebuttal" xfId="2227"/>
    <cellStyle name="_VC 6.15.06 update on 06GRC power costs.xls Chart 3_Rebuttal Power Costs_Electric Rev Req Model (2009 GRC) Rebuttal REmoval of New  WH Solar AdjustMI" xfId="2228"/>
    <cellStyle name="_VC 6.15.06 update on 06GRC power costs.xls Chart 3_Rebuttal Power Costs_Electric Rev Req Model (2009 GRC) Rebuttal REmoval of New  WH Solar AdjustMI 2" xfId="2229"/>
    <cellStyle name="_VC 6.15.06 update on 06GRC power costs.xls Chart 3_Rebuttal Power Costs_Electric Rev Req Model (2009 GRC) Revised 01-18-2010" xfId="2230"/>
    <cellStyle name="_VC 6.15.06 update on 06GRC power costs.xls Chart 3_Rebuttal Power Costs_Electric Rev Req Model (2009 GRC) Revised 01-18-2010 2" xfId="2231"/>
    <cellStyle name="_VC 6.15.06 update on 06GRC power costs.xls Chart 3_Rebuttal Power Costs_Final Order Electric EXHIBIT A-1" xfId="2232"/>
    <cellStyle name="_VC 6.15.06 update on 06GRC power costs.xls Chart 3_Wind Integration 10GRC" xfId="2233"/>
    <cellStyle name="_VC 6.15.06 update on 06GRC power costs.xls Chart 3_Wind Integration 10GRC 2" xfId="2234"/>
    <cellStyle name="_Worksheet" xfId="2235"/>
    <cellStyle name="_Worksheet_NIM Summary" xfId="2236"/>
    <cellStyle name="_Worksheet_NIM Summary 2" xfId="2237"/>
    <cellStyle name="_Worksheet_Transmission Workbook for May BOD" xfId="2238"/>
    <cellStyle name="_Worksheet_Transmission Workbook for May BOD 2" xfId="2239"/>
    <cellStyle name="_Worksheet_Wind Integration 10GRC" xfId="2240"/>
    <cellStyle name="_Worksheet_Wind Integration 10GRC 2" xfId="2241"/>
    <cellStyle name="0,0&#13;&#10;NA&#13;&#10;" xfId="2242"/>
    <cellStyle name="20% - Accent1" xfId="2243"/>
    <cellStyle name="20% - Accent1 2" xfId="2244"/>
    <cellStyle name="20% - Accent1 2 2" xfId="2245"/>
    <cellStyle name="20% - Accent1 2 2 2" xfId="2246"/>
    <cellStyle name="20% - Accent1 2 3" xfId="2247"/>
    <cellStyle name="20% - Accent1 2_2009 GRC Compl Filing - Exhibit D" xfId="2248"/>
    <cellStyle name="20% - Accent1 3" xfId="2249"/>
    <cellStyle name="20% - Accent1 3 2" xfId="2250"/>
    <cellStyle name="20% - Accent1 4" xfId="2251"/>
    <cellStyle name="20% - Accent2" xfId="2252"/>
    <cellStyle name="20% - Accent2 2" xfId="2253"/>
    <cellStyle name="20% - Accent2 2 2" xfId="2254"/>
    <cellStyle name="20% - Accent2 2 2 2" xfId="2255"/>
    <cellStyle name="20% - Accent2 2 3" xfId="2256"/>
    <cellStyle name="20% - Accent2 2_2009 GRC Compl Filing - Exhibit D" xfId="2257"/>
    <cellStyle name="20% - Accent2 3" xfId="2258"/>
    <cellStyle name="20% - Accent2 3 2" xfId="2259"/>
    <cellStyle name="20% - Accent2 4" xfId="2260"/>
    <cellStyle name="20% - Accent3" xfId="2261"/>
    <cellStyle name="20% - Accent3 2" xfId="2262"/>
    <cellStyle name="20% - Accent3 2 2" xfId="2263"/>
    <cellStyle name="20% - Accent3 2 2 2" xfId="2264"/>
    <cellStyle name="20% - Accent3 2 3" xfId="2265"/>
    <cellStyle name="20% - Accent3 2_2009 GRC Compl Filing - Exhibit D" xfId="2266"/>
    <cellStyle name="20% - Accent3 3" xfId="2267"/>
    <cellStyle name="20% - Accent3 3 2" xfId="2268"/>
    <cellStyle name="20% - Accent3 4" xfId="2269"/>
    <cellStyle name="20% - Accent4" xfId="2270"/>
    <cellStyle name="20% - Accent4 2" xfId="2271"/>
    <cellStyle name="20% - Accent4 2 2" xfId="2272"/>
    <cellStyle name="20% - Accent4 2 2 2" xfId="2273"/>
    <cellStyle name="20% - Accent4 2 3" xfId="2274"/>
    <cellStyle name="20% - Accent4 2_2009 GRC Compl Filing - Exhibit D" xfId="2275"/>
    <cellStyle name="20% - Accent4 3" xfId="2276"/>
    <cellStyle name="20% - Accent4 3 2" xfId="2277"/>
    <cellStyle name="20% - Accent4 4" xfId="2278"/>
    <cellStyle name="20% - Accent5" xfId="2279"/>
    <cellStyle name="20% - Accent5 2" xfId="2280"/>
    <cellStyle name="20% - Accent5 2 2" xfId="2281"/>
    <cellStyle name="20% - Accent5 2 2 2" xfId="2282"/>
    <cellStyle name="20% - Accent5 2 3" xfId="2283"/>
    <cellStyle name="20% - Accent5 2_2009 GRC Compl Filing - Exhibit D" xfId="2284"/>
    <cellStyle name="20% - Accent5 3" xfId="2285"/>
    <cellStyle name="20% - Accent5 3 2" xfId="2286"/>
    <cellStyle name="20% - Accent5 4" xfId="2287"/>
    <cellStyle name="20% - Accent6" xfId="2288"/>
    <cellStyle name="20% - Accent6 2" xfId="2289"/>
    <cellStyle name="20% - Accent6 2 2" xfId="2290"/>
    <cellStyle name="20% - Accent6 2 2 2" xfId="2291"/>
    <cellStyle name="20% - Accent6 2 3" xfId="2292"/>
    <cellStyle name="20% - Accent6 2_2009 GRC Compl Filing - Exhibit D" xfId="2293"/>
    <cellStyle name="20% - Accent6 3" xfId="2294"/>
    <cellStyle name="20% - Accent6 3 2" xfId="2295"/>
    <cellStyle name="20% - Accent6 4" xfId="2296"/>
    <cellStyle name="40% - Accent1" xfId="2297"/>
    <cellStyle name="40% - Accent1 2" xfId="2298"/>
    <cellStyle name="40% - Accent1 2 2" xfId="2299"/>
    <cellStyle name="40% - Accent1 2 2 2" xfId="2300"/>
    <cellStyle name="40% - Accent1 2 3" xfId="2301"/>
    <cellStyle name="40% - Accent1 2_2009 GRC Compl Filing - Exhibit D" xfId="2302"/>
    <cellStyle name="40% - Accent1 3" xfId="2303"/>
    <cellStyle name="40% - Accent1 3 2" xfId="2304"/>
    <cellStyle name="40% - Accent1 4" xfId="2305"/>
    <cellStyle name="40% - Accent2" xfId="2306"/>
    <cellStyle name="40% - Accent2 2" xfId="2307"/>
    <cellStyle name="40% - Accent2 2 2" xfId="2308"/>
    <cellStyle name="40% - Accent2 2 2 2" xfId="2309"/>
    <cellStyle name="40% - Accent2 2 3" xfId="2310"/>
    <cellStyle name="40% - Accent2 2_2009 GRC Compl Filing - Exhibit D" xfId="2311"/>
    <cellStyle name="40% - Accent2 3" xfId="2312"/>
    <cellStyle name="40% - Accent2 3 2" xfId="2313"/>
    <cellStyle name="40% - Accent2 4" xfId="2314"/>
    <cellStyle name="40% - Accent3" xfId="2315"/>
    <cellStyle name="40% - Accent3 2" xfId="2316"/>
    <cellStyle name="40% - Accent3 2 2" xfId="2317"/>
    <cellStyle name="40% - Accent3 2 2 2" xfId="2318"/>
    <cellStyle name="40% - Accent3 2 3" xfId="2319"/>
    <cellStyle name="40% - Accent3 2_2009 GRC Compl Filing - Exhibit D" xfId="2320"/>
    <cellStyle name="40% - Accent3 3" xfId="2321"/>
    <cellStyle name="40% - Accent3 3 2" xfId="2322"/>
    <cellStyle name="40% - Accent3 4" xfId="2323"/>
    <cellStyle name="40% - Accent4" xfId="2324"/>
    <cellStyle name="40% - Accent4 2" xfId="2325"/>
    <cellStyle name="40% - Accent4 2 2" xfId="2326"/>
    <cellStyle name="40% - Accent4 2 2 2" xfId="2327"/>
    <cellStyle name="40% - Accent4 2 3" xfId="2328"/>
    <cellStyle name="40% - Accent4 2_2009 GRC Compl Filing - Exhibit D" xfId="2329"/>
    <cellStyle name="40% - Accent4 3" xfId="2330"/>
    <cellStyle name="40% - Accent4 3 2" xfId="2331"/>
    <cellStyle name="40% - Accent4 4" xfId="2332"/>
    <cellStyle name="40% - Accent5" xfId="2333"/>
    <cellStyle name="40% - Accent5 2" xfId="2334"/>
    <cellStyle name="40% - Accent5 2 2" xfId="2335"/>
    <cellStyle name="40% - Accent5 2 2 2" xfId="2336"/>
    <cellStyle name="40% - Accent5 2 3" xfId="2337"/>
    <cellStyle name="40% - Accent5 2_2009 GRC Compl Filing - Exhibit D" xfId="2338"/>
    <cellStyle name="40% - Accent5 3" xfId="2339"/>
    <cellStyle name="40% - Accent5 3 2" xfId="2340"/>
    <cellStyle name="40% - Accent5 4" xfId="2341"/>
    <cellStyle name="40% - Accent6" xfId="2342"/>
    <cellStyle name="40% - Accent6 2" xfId="2343"/>
    <cellStyle name="40% - Accent6 2 2" xfId="2344"/>
    <cellStyle name="40% - Accent6 2 2 2" xfId="2345"/>
    <cellStyle name="40% - Accent6 2 3" xfId="2346"/>
    <cellStyle name="40% - Accent6 2_2009 GRC Compl Filing - Exhibit D" xfId="2347"/>
    <cellStyle name="40% - Accent6 3" xfId="2348"/>
    <cellStyle name="40% - Accent6 3 2" xfId="2349"/>
    <cellStyle name="40% - Accent6 4" xfId="2350"/>
    <cellStyle name="60% - Accent1" xfId="2351"/>
    <cellStyle name="60% - Accent1 2" xfId="2352"/>
    <cellStyle name="60% - Accent1 2 2" xfId="2353"/>
    <cellStyle name="60% - Accent1 2 2 2" xfId="2354"/>
    <cellStyle name="60% - Accent1 3" xfId="2355"/>
    <cellStyle name="60% - Accent2" xfId="2356"/>
    <cellStyle name="60% - Accent2 2" xfId="2357"/>
    <cellStyle name="60% - Accent2 2 2" xfId="2358"/>
    <cellStyle name="60% - Accent2 2 2 2" xfId="2359"/>
    <cellStyle name="60% - Accent2 3" xfId="2360"/>
    <cellStyle name="60% - Accent3" xfId="2361"/>
    <cellStyle name="60% - Accent3 2" xfId="2362"/>
    <cellStyle name="60% - Accent3 2 2" xfId="2363"/>
    <cellStyle name="60% - Accent3 2 2 2" xfId="2364"/>
    <cellStyle name="60% - Accent3 3" xfId="2365"/>
    <cellStyle name="60% - Accent4" xfId="2366"/>
    <cellStyle name="60% - Accent4 2" xfId="2367"/>
    <cellStyle name="60% - Accent4 2 2" xfId="2368"/>
    <cellStyle name="60% - Accent4 2 2 2" xfId="2369"/>
    <cellStyle name="60% - Accent4 3" xfId="2370"/>
    <cellStyle name="60% - Accent5" xfId="2371"/>
    <cellStyle name="60% - Accent5 2" xfId="2372"/>
    <cellStyle name="60% - Accent5 2 2" xfId="2373"/>
    <cellStyle name="60% - Accent5 2 2 2" xfId="2374"/>
    <cellStyle name="60% - Accent5 3" xfId="2375"/>
    <cellStyle name="60% - Accent6" xfId="2376"/>
    <cellStyle name="60% - Accent6 2" xfId="2377"/>
    <cellStyle name="60% - Accent6 2 2" xfId="2378"/>
    <cellStyle name="60% - Accent6 2 2 2" xfId="2379"/>
    <cellStyle name="60% - Accent6 3" xfId="2380"/>
    <cellStyle name="Accent1" xfId="2381"/>
    <cellStyle name="Accent1 - 20%" xfId="2382"/>
    <cellStyle name="Accent1 - 40%" xfId="2383"/>
    <cellStyle name="Accent1 - 60%" xfId="2384"/>
    <cellStyle name="Accent1 2" xfId="2385"/>
    <cellStyle name="Accent1 2 2" xfId="2386"/>
    <cellStyle name="Accent1 2 2 2" xfId="2387"/>
    <cellStyle name="Accent1 3" xfId="2388"/>
    <cellStyle name="Accent2" xfId="2389"/>
    <cellStyle name="Accent2 - 20%" xfId="2390"/>
    <cellStyle name="Accent2 - 40%" xfId="2391"/>
    <cellStyle name="Accent2 - 60%" xfId="2392"/>
    <cellStyle name="Accent2 2" xfId="2393"/>
    <cellStyle name="Accent2 2 2" xfId="2394"/>
    <cellStyle name="Accent2 2 2 2" xfId="2395"/>
    <cellStyle name="Accent2 3" xfId="2396"/>
    <cellStyle name="Accent3" xfId="2397"/>
    <cellStyle name="Accent3 - 20%" xfId="2398"/>
    <cellStyle name="Accent3 - 40%" xfId="2399"/>
    <cellStyle name="Accent3 - 60%" xfId="2400"/>
    <cellStyle name="Accent3 2" xfId="2401"/>
    <cellStyle name="Accent3 2 2" xfId="2402"/>
    <cellStyle name="Accent3 2 2 2" xfId="2403"/>
    <cellStyle name="Accent3 3" xfId="2404"/>
    <cellStyle name="Accent4" xfId="2405"/>
    <cellStyle name="Accent4 - 20%" xfId="2406"/>
    <cellStyle name="Accent4 - 40%" xfId="2407"/>
    <cellStyle name="Accent4 - 60%" xfId="2408"/>
    <cellStyle name="Accent4 2" xfId="2409"/>
    <cellStyle name="Accent4 2 2" xfId="2410"/>
    <cellStyle name="Accent4 2 2 2" xfId="2411"/>
    <cellStyle name="Accent4 3" xfId="2412"/>
    <cellStyle name="Accent5" xfId="2413"/>
    <cellStyle name="Accent5 - 20%" xfId="2414"/>
    <cellStyle name="Accent5 - 40%" xfId="2415"/>
    <cellStyle name="Accent5 - 60%" xfId="2416"/>
    <cellStyle name="Accent5 2" xfId="2417"/>
    <cellStyle name="Accent5 2 2" xfId="2418"/>
    <cellStyle name="Accent5 2 2 2" xfId="2419"/>
    <cellStyle name="Accent5 3" xfId="2420"/>
    <cellStyle name="Accent6" xfId="2421"/>
    <cellStyle name="Accent6 - 20%" xfId="2422"/>
    <cellStyle name="Accent6 - 40%" xfId="2423"/>
    <cellStyle name="Accent6 - 60%" xfId="2424"/>
    <cellStyle name="Accent6 2" xfId="2425"/>
    <cellStyle name="Accent6 2 2" xfId="2426"/>
    <cellStyle name="Accent6 2 2 2" xfId="2427"/>
    <cellStyle name="Accent6 3" xfId="2428"/>
    <cellStyle name="Bad" xfId="2429"/>
    <cellStyle name="Bad 2" xfId="2430"/>
    <cellStyle name="Bad 2 2" xfId="2431"/>
    <cellStyle name="Bad 2 2 2" xfId="2432"/>
    <cellStyle name="Bad 3" xfId="2433"/>
    <cellStyle name="Calc Currency (0)" xfId="2434"/>
    <cellStyle name="Calculation" xfId="2435"/>
    <cellStyle name="Calculation 2" xfId="2436"/>
    <cellStyle name="Calculation 2 2" xfId="2437"/>
    <cellStyle name="Calculation 2 2 2" xfId="2438"/>
    <cellStyle name="Calculation 2 3" xfId="2439"/>
    <cellStyle name="Calculation 3" xfId="2440"/>
    <cellStyle name="Calculation 3 2" xfId="2441"/>
    <cellStyle name="Calculation 4" xfId="2442"/>
    <cellStyle name="Check Cell" xfId="2443"/>
    <cellStyle name="Check Cell 2" xfId="2444"/>
    <cellStyle name="Check Cell 2 2" xfId="2445"/>
    <cellStyle name="Check Cell 2 2 2" xfId="2446"/>
    <cellStyle name="Check Cell 3" xfId="2447"/>
    <cellStyle name="CheckCell" xfId="2448"/>
    <cellStyle name="CheckCell 2" xfId="2449"/>
    <cellStyle name="CheckCell 2 2" xfId="2450"/>
    <cellStyle name="CheckCell 3" xfId="2451"/>
    <cellStyle name="Comma" xfId="2452"/>
    <cellStyle name="Comma [0]" xfId="2453"/>
    <cellStyle name="Comma 10" xfId="2454"/>
    <cellStyle name="Comma 10 2" xfId="2455"/>
    <cellStyle name="Comma 11" xfId="2456"/>
    <cellStyle name="Comma 12" xfId="2457"/>
    <cellStyle name="Comma 12 2" xfId="2458"/>
    <cellStyle name="Comma 13" xfId="2459"/>
    <cellStyle name="Comma 13 2" xfId="2460"/>
    <cellStyle name="Comma 14" xfId="2461"/>
    <cellStyle name="Comma 14 2" xfId="2462"/>
    <cellStyle name="Comma 15" xfId="2463"/>
    <cellStyle name="Comma 15 2" xfId="2464"/>
    <cellStyle name="Comma 16" xfId="2465"/>
    <cellStyle name="Comma 16 2" xfId="2466"/>
    <cellStyle name="Comma 17" xfId="2467"/>
    <cellStyle name="Comma 17 2" xfId="2468"/>
    <cellStyle name="Comma 18" xfId="2469"/>
    <cellStyle name="Comma 18 2" xfId="2470"/>
    <cellStyle name="Comma 18 3" xfId="2471"/>
    <cellStyle name="Comma 2" xfId="2472"/>
    <cellStyle name="Comma 2 2" xfId="2473"/>
    <cellStyle name="Comma 2 2 2" xfId="2474"/>
    <cellStyle name="Comma 2 2 2 2" xfId="2475"/>
    <cellStyle name="Comma 2 3" xfId="2476"/>
    <cellStyle name="Comma 2 3 2" xfId="2477"/>
    <cellStyle name="Comma 2 4" xfId="2478"/>
    <cellStyle name="Comma 2 5" xfId="2479"/>
    <cellStyle name="Comma 2 6" xfId="2480"/>
    <cellStyle name="Comma 2 7" xfId="2481"/>
    <cellStyle name="Comma 2 8" xfId="2482"/>
    <cellStyle name="Comma 2_DEM-WP(C) Costs Not In AURORA 2010GRC As Filed" xfId="2483"/>
    <cellStyle name="Comma 26" xfId="2484"/>
    <cellStyle name="Comma 27" xfId="2485"/>
    <cellStyle name="Comma 28" xfId="2486"/>
    <cellStyle name="Comma 3" xfId="2487"/>
    <cellStyle name="Comma 3 2" xfId="2488"/>
    <cellStyle name="Comma 4" xfId="2489"/>
    <cellStyle name="Comma 4 2" xfId="2490"/>
    <cellStyle name="Comma 4 2 2" xfId="2491"/>
    <cellStyle name="Comma 4 3" xfId="2492"/>
    <cellStyle name="Comma 5" xfId="2493"/>
    <cellStyle name="Comma 5 2" xfId="2494"/>
    <cellStyle name="Comma 6" xfId="2495"/>
    <cellStyle name="Comma 6 2" xfId="2496"/>
    <cellStyle name="Comma 6 3" xfId="2497"/>
    <cellStyle name="Comma 7" xfId="2498"/>
    <cellStyle name="Comma 7 2" xfId="2499"/>
    <cellStyle name="Comma 8" xfId="2500"/>
    <cellStyle name="Comma 8 2" xfId="2501"/>
    <cellStyle name="Comma 9" xfId="2502"/>
    <cellStyle name="Comma 9 2" xfId="2503"/>
    <cellStyle name="Comma0" xfId="2504"/>
    <cellStyle name="Comma0 - Style2" xfId="2505"/>
    <cellStyle name="Comma0 - Style4" xfId="2506"/>
    <cellStyle name="Comma0 - Style5" xfId="2507"/>
    <cellStyle name="Comma0 - Style5 2" xfId="2508"/>
    <cellStyle name="Comma0 2" xfId="2509"/>
    <cellStyle name="Comma0 3" xfId="2510"/>
    <cellStyle name="Comma0 4" xfId="2511"/>
    <cellStyle name="Comma0_00COS Ind Allocators" xfId="2512"/>
    <cellStyle name="Comma1 - Style1" xfId="2513"/>
    <cellStyle name="Comma1 - Style1 2" xfId="2514"/>
    <cellStyle name="Copied" xfId="2515"/>
    <cellStyle name="COST1" xfId="2516"/>
    <cellStyle name="Curren - Style1" xfId="2517"/>
    <cellStyle name="Curren - Style2" xfId="2518"/>
    <cellStyle name="Curren - Style2 2" xfId="2519"/>
    <cellStyle name="Curren - Style5" xfId="2520"/>
    <cellStyle name="Curren - Style6" xfId="2521"/>
    <cellStyle name="Curren - Style6 2" xfId="2522"/>
    <cellStyle name="Currency" xfId="2523"/>
    <cellStyle name="Currency [0]" xfId="2524"/>
    <cellStyle name="Currency 10" xfId="2525"/>
    <cellStyle name="Currency 11" xfId="2526"/>
    <cellStyle name="Currency 11 2" xfId="2527"/>
    <cellStyle name="Currency 12" xfId="2528"/>
    <cellStyle name="Currency 12 2" xfId="2529"/>
    <cellStyle name="Currency 12 3" xfId="2530"/>
    <cellStyle name="Currency 12 4" xfId="2531"/>
    <cellStyle name="Currency 13" xfId="2532"/>
    <cellStyle name="Currency 13 2" xfId="2533"/>
    <cellStyle name="Currency 2" xfId="2534"/>
    <cellStyle name="Currency 2 2" xfId="2535"/>
    <cellStyle name="Currency 2 2 2" xfId="2536"/>
    <cellStyle name="Currency 2 3" xfId="2537"/>
    <cellStyle name="Currency 2 4" xfId="2538"/>
    <cellStyle name="Currency 2 5" xfId="2539"/>
    <cellStyle name="Currency 2 6" xfId="2540"/>
    <cellStyle name="Currency 2 7" xfId="2541"/>
    <cellStyle name="Currency 2 8" xfId="2542"/>
    <cellStyle name="Currency 3" xfId="2543"/>
    <cellStyle name="Currency 3 2" xfId="2544"/>
    <cellStyle name="Currency 4" xfId="2545"/>
    <cellStyle name="Currency 4 2" xfId="2546"/>
    <cellStyle name="Currency 4 2 2" xfId="2547"/>
    <cellStyle name="Currency 4 3" xfId="2548"/>
    <cellStyle name="Currency 4_DEM-WP(C) Costs Not In AURORA 2010GRC As Filed" xfId="2549"/>
    <cellStyle name="Currency 5" xfId="2550"/>
    <cellStyle name="Currency 5 2" xfId="2551"/>
    <cellStyle name="Currency 6" xfId="2552"/>
    <cellStyle name="Currency 6 2" xfId="2553"/>
    <cellStyle name="Currency 7" xfId="2554"/>
    <cellStyle name="Currency 7 2" xfId="2555"/>
    <cellStyle name="Currency 8" xfId="2556"/>
    <cellStyle name="Currency 8 2" xfId="2557"/>
    <cellStyle name="Currency 9" xfId="2558"/>
    <cellStyle name="Currency 9 2" xfId="2559"/>
    <cellStyle name="Currency0" xfId="2560"/>
    <cellStyle name="Currency0 2" xfId="2561"/>
    <cellStyle name="Currency0 2 2" xfId="2562"/>
    <cellStyle name="Currency0 3" xfId="2563"/>
    <cellStyle name="Date" xfId="2564"/>
    <cellStyle name="Date 2" xfId="2565"/>
    <cellStyle name="Date 3" xfId="2566"/>
    <cellStyle name="Date 4" xfId="2567"/>
    <cellStyle name="Emphasis 1" xfId="2568"/>
    <cellStyle name="Emphasis 2" xfId="2569"/>
    <cellStyle name="Emphasis 3" xfId="2570"/>
    <cellStyle name="Entered" xfId="2571"/>
    <cellStyle name="Entered 2" xfId="2572"/>
    <cellStyle name="Entered 2 2" xfId="2573"/>
    <cellStyle name="Entered 3" xfId="2574"/>
    <cellStyle name="Entered_AURORA Total New" xfId="2575"/>
    <cellStyle name="Euro" xfId="2576"/>
    <cellStyle name="Euro 2" xfId="2577"/>
    <cellStyle name="Euro 2 2" xfId="2578"/>
    <cellStyle name="Euro 3" xfId="2579"/>
    <cellStyle name="Explanatory Text" xfId="2580"/>
    <cellStyle name="Explanatory Text 2" xfId="2581"/>
    <cellStyle name="Explanatory Text 2 2" xfId="2582"/>
    <cellStyle name="Explanatory Text 2 2 2" xfId="2583"/>
    <cellStyle name="Explanatory Text 3" xfId="2584"/>
    <cellStyle name="Fixed" xfId="2585"/>
    <cellStyle name="Fixed3 - Style3" xfId="2586"/>
    <cellStyle name="Good" xfId="2587"/>
    <cellStyle name="Good 2" xfId="2588"/>
    <cellStyle name="Good 2 2" xfId="2589"/>
    <cellStyle name="Good 2 2 2" xfId="2590"/>
    <cellStyle name="Good 3" xfId="2591"/>
    <cellStyle name="Grey" xfId="2592"/>
    <cellStyle name="Grey 2" xfId="2593"/>
    <cellStyle name="Grey 3" xfId="2594"/>
    <cellStyle name="Grey 4" xfId="2595"/>
    <cellStyle name="Grey_(C) WHE Proforma with ITC cash grant 10 Yr Amort_for deferral_102809" xfId="2596"/>
    <cellStyle name="Header1" xfId="2597"/>
    <cellStyle name="Header1 2" xfId="2598"/>
    <cellStyle name="Header1_AURORA Total New" xfId="2599"/>
    <cellStyle name="Header2" xfId="2600"/>
    <cellStyle name="Header2 2" xfId="2601"/>
    <cellStyle name="Header2_AURORA Total New" xfId="2602"/>
    <cellStyle name="Heading 1" xfId="2603"/>
    <cellStyle name="Heading 1 2" xfId="2604"/>
    <cellStyle name="Heading 1 2 2" xfId="2605"/>
    <cellStyle name="Heading 1 2 2 2" xfId="2606"/>
    <cellStyle name="Heading 1 2 3" xfId="2607"/>
    <cellStyle name="Heading 1 3" xfId="2608"/>
    <cellStyle name="Heading 1 3 2" xfId="2609"/>
    <cellStyle name="Heading 2" xfId="2610"/>
    <cellStyle name="Heading 2 2" xfId="2611"/>
    <cellStyle name="Heading 2 2 2" xfId="2612"/>
    <cellStyle name="Heading 2 2 2 2" xfId="2613"/>
    <cellStyle name="Heading 2 2 3" xfId="2614"/>
    <cellStyle name="Heading 2 3" xfId="2615"/>
    <cellStyle name="Heading 2 3 2" xfId="2616"/>
    <cellStyle name="Heading 3" xfId="2617"/>
    <cellStyle name="Heading 3 2" xfId="2618"/>
    <cellStyle name="Heading 3 2 2" xfId="2619"/>
    <cellStyle name="Heading 3 2 2 2" xfId="2620"/>
    <cellStyle name="Heading 3 3" xfId="2621"/>
    <cellStyle name="Heading 4" xfId="2622"/>
    <cellStyle name="Heading 4 2" xfId="2623"/>
    <cellStyle name="Heading 4 2 2" xfId="2624"/>
    <cellStyle name="Heading 4 2 2 2" xfId="2625"/>
    <cellStyle name="Heading 4 3" xfId="2626"/>
    <cellStyle name="Heading1" xfId="2627"/>
    <cellStyle name="Heading1 2" xfId="2628"/>
    <cellStyle name="Heading2" xfId="2629"/>
    <cellStyle name="Heading2 2" xfId="2630"/>
    <cellStyle name="Hyperlink 2" xfId="2631"/>
    <cellStyle name="Hyperlink_LSR1 OM Budget rev 2010 03-09" xfId="2632"/>
    <cellStyle name="Input" xfId="2633"/>
    <cellStyle name="Input [yellow]" xfId="2634"/>
    <cellStyle name="Input [yellow] 2" xfId="2635"/>
    <cellStyle name="Input [yellow] 3" xfId="2636"/>
    <cellStyle name="Input [yellow] 4" xfId="2637"/>
    <cellStyle name="Input [yellow]_(C) WHE Proforma with ITC cash grant 10 Yr Amort_for deferral_102809" xfId="2638"/>
    <cellStyle name="Input 10" xfId="2639"/>
    <cellStyle name="Input 11" xfId="2640"/>
    <cellStyle name="Input 12" xfId="2641"/>
    <cellStyle name="Input 13" xfId="2642"/>
    <cellStyle name="Input 14" xfId="2643"/>
    <cellStyle name="Input 15" xfId="2644"/>
    <cellStyle name="Input 16" xfId="2645"/>
    <cellStyle name="Input 17" xfId="2646"/>
    <cellStyle name="Input 2" xfId="2647"/>
    <cellStyle name="Input 2 2" xfId="2648"/>
    <cellStyle name="Input 2 2 2" xfId="2649"/>
    <cellStyle name="Input 3" xfId="2650"/>
    <cellStyle name="Input 4" xfId="2651"/>
    <cellStyle name="Input 5" xfId="2652"/>
    <cellStyle name="Input 6" xfId="2653"/>
    <cellStyle name="Input 7" xfId="2654"/>
    <cellStyle name="Input 8" xfId="2655"/>
    <cellStyle name="Input 9" xfId="2656"/>
    <cellStyle name="Input Cells" xfId="2657"/>
    <cellStyle name="Input Cells 2" xfId="2658"/>
    <cellStyle name="Input Cells Percent" xfId="2659"/>
    <cellStyle name="Input Cells Percent 2" xfId="2660"/>
    <cellStyle name="Input Cells Percent_AURORA Total New" xfId="2661"/>
    <cellStyle name="Input Cells_4.34E Mint Farm Deferral" xfId="2662"/>
    <cellStyle name="Lines" xfId="2663"/>
    <cellStyle name="Lines 2" xfId="2664"/>
    <cellStyle name="LINKED" xfId="2665"/>
    <cellStyle name="Linked Cell" xfId="2666"/>
    <cellStyle name="Linked Cell 2" xfId="2667"/>
    <cellStyle name="Linked Cell 2 2" xfId="2668"/>
    <cellStyle name="Linked Cell 2 2 2" xfId="2669"/>
    <cellStyle name="Linked Cell 3" xfId="2670"/>
    <cellStyle name="modified border" xfId="2671"/>
    <cellStyle name="modified border 2" xfId="2672"/>
    <cellStyle name="modified border 3" xfId="2673"/>
    <cellStyle name="modified border 4" xfId="2674"/>
    <cellStyle name="modified border_4.34E Mint Farm Deferral" xfId="2675"/>
    <cellStyle name="modified border1" xfId="2676"/>
    <cellStyle name="modified border1 2" xfId="2677"/>
    <cellStyle name="modified border1 3" xfId="2678"/>
    <cellStyle name="modified border1 4" xfId="2679"/>
    <cellStyle name="modified border1_4.34E Mint Farm Deferral" xfId="2680"/>
    <cellStyle name="Neutral" xfId="2681"/>
    <cellStyle name="Neutral 2" xfId="2682"/>
    <cellStyle name="Neutral 2 2" xfId="2683"/>
    <cellStyle name="Neutral 2 2 2" xfId="2684"/>
    <cellStyle name="Neutral 3" xfId="2685"/>
    <cellStyle name="no dec" xfId="2686"/>
    <cellStyle name="Normal - Style1" xfId="2687"/>
    <cellStyle name="Normal - Style1 2" xfId="2688"/>
    <cellStyle name="Normal - Style1 2 2" xfId="2689"/>
    <cellStyle name="Normal - Style1 3" xfId="2690"/>
    <cellStyle name="Normal - Style1 3 2" xfId="2691"/>
    <cellStyle name="Normal - Style1 4" xfId="2692"/>
    <cellStyle name="Normal - Style1 4 2" xfId="2693"/>
    <cellStyle name="Normal - Style1 5" xfId="2694"/>
    <cellStyle name="Normal - Style1 5 2" xfId="2695"/>
    <cellStyle name="Normal - Style1 6" xfId="2696"/>
    <cellStyle name="Normal - Style1_(C) WHE Proforma with ITC cash grant 10 Yr Amort_for deferral_102809" xfId="2697"/>
    <cellStyle name="Normal 1" xfId="2698"/>
    <cellStyle name="Normal 10" xfId="2699"/>
    <cellStyle name="Normal 10 2" xfId="2700"/>
    <cellStyle name="Normal 10 2 2" xfId="2701"/>
    <cellStyle name="Normal 10 3" xfId="2702"/>
    <cellStyle name="Normal 10 3 2" xfId="2703"/>
    <cellStyle name="Normal 10 4" xfId="2704"/>
    <cellStyle name="Normal 10_04.07E Wild Horse Wind Expansion" xfId="2705"/>
    <cellStyle name="Normal 11" xfId="2706"/>
    <cellStyle name="Normal 11 2" xfId="2707"/>
    <cellStyle name="Normal 11 2 2" xfId="2708"/>
    <cellStyle name="Normal 11 3" xfId="2709"/>
    <cellStyle name="Normal 11_16.37E Wild Horse Expansion DeferralRevwrkingfile SF" xfId="2710"/>
    <cellStyle name="Normal 12" xfId="2711"/>
    <cellStyle name="Normal 12 2" xfId="2712"/>
    <cellStyle name="Normal 13" xfId="2713"/>
    <cellStyle name="Normal 14" xfId="2714"/>
    <cellStyle name="Normal 14 2" xfId="2715"/>
    <cellStyle name="Normal 15" xfId="2716"/>
    <cellStyle name="Normal 16" xfId="2717"/>
    <cellStyle name="Normal 17" xfId="2718"/>
    <cellStyle name="Normal 18" xfId="2719"/>
    <cellStyle name="Normal 19" xfId="2720"/>
    <cellStyle name="Normal 2" xfId="2721"/>
    <cellStyle name="Normal 2 10" xfId="2722"/>
    <cellStyle name="Normal 2 11" xfId="2723"/>
    <cellStyle name="Normal 2 2" xfId="2724"/>
    <cellStyle name="Normal 2 2 2" xfId="2725"/>
    <cellStyle name="Normal 2 2 2 2" xfId="2726"/>
    <cellStyle name="Normal 2 2 3" xfId="2727"/>
    <cellStyle name="Normal 2 2 3 2" xfId="2728"/>
    <cellStyle name="Normal 2 2 4" xfId="2729"/>
    <cellStyle name="Normal 2 2_NIM Summary" xfId="2730"/>
    <cellStyle name="Normal 2 3" xfId="2731"/>
    <cellStyle name="Normal 2 3 2" xfId="2732"/>
    <cellStyle name="Normal 2 4" xfId="2733"/>
    <cellStyle name="Normal 2 4 2" xfId="2734"/>
    <cellStyle name="Normal 2 5" xfId="2735"/>
    <cellStyle name="Normal 2 5 2" xfId="2736"/>
    <cellStyle name="Normal 2 6" xfId="2737"/>
    <cellStyle name="Normal 2 6 2" xfId="2738"/>
    <cellStyle name="Normal 2 7" xfId="2739"/>
    <cellStyle name="Normal 2 8" xfId="2740"/>
    <cellStyle name="Normal 2 9" xfId="2741"/>
    <cellStyle name="Normal 2_16.37E Wild Horse Expansion DeferralRevwrkingfile SF" xfId="2742"/>
    <cellStyle name="Normal 20" xfId="2743"/>
    <cellStyle name="Normal 20 2" xfId="2744"/>
    <cellStyle name="Normal 21" xfId="2745"/>
    <cellStyle name="Normal 21 2" xfId="2746"/>
    <cellStyle name="Normal 22" xfId="2747"/>
    <cellStyle name="Normal 22 2" xfId="2748"/>
    <cellStyle name="Normal 23" xfId="2749"/>
    <cellStyle name="Normal 23 2" xfId="2750"/>
    <cellStyle name="Normal 24" xfId="2751"/>
    <cellStyle name="Normal 24 2" xfId="2752"/>
    <cellStyle name="Normal 24 3" xfId="2753"/>
    <cellStyle name="Normal 25" xfId="2754"/>
    <cellStyle name="Normal 25 2" xfId="2755"/>
    <cellStyle name="Normal 26" xfId="2756"/>
    <cellStyle name="Normal 27" xfId="2757"/>
    <cellStyle name="Normal 28" xfId="2758"/>
    <cellStyle name="Normal 29" xfId="2759"/>
    <cellStyle name="Normal 3" xfId="2760"/>
    <cellStyle name="Normal 3 2" xfId="2761"/>
    <cellStyle name="Normal 3 2 2" xfId="2762"/>
    <cellStyle name="Normal 3 3" xfId="2763"/>
    <cellStyle name="Normal 3 3 2" xfId="2764"/>
    <cellStyle name="Normal 3 4" xfId="2765"/>
    <cellStyle name="Normal 3 4 2" xfId="2766"/>
    <cellStyle name="Normal 3 5" xfId="2767"/>
    <cellStyle name="Normal 3_2009 GRC Compl Filing - Exhibit D" xfId="2768"/>
    <cellStyle name="Normal 30" xfId="2769"/>
    <cellStyle name="Normal 31" xfId="2770"/>
    <cellStyle name="Normal 32" xfId="2771"/>
    <cellStyle name="Normal 33" xfId="2772"/>
    <cellStyle name="Normal 34" xfId="2773"/>
    <cellStyle name="Normal 35" xfId="2774"/>
    <cellStyle name="Normal 36" xfId="2775"/>
    <cellStyle name="Normal 37" xfId="2776"/>
    <cellStyle name="Normal 38" xfId="2777"/>
    <cellStyle name="Normal 39" xfId="2778"/>
    <cellStyle name="Normal 4" xfId="2779"/>
    <cellStyle name="Normal 4 2" xfId="2780"/>
    <cellStyle name="Normal 4 2 2" xfId="2781"/>
    <cellStyle name="Normal 4 3" xfId="2782"/>
    <cellStyle name="Normal 4_DEM-WP(C) Costs Not In AURORA 2010GRC As Filed" xfId="2783"/>
    <cellStyle name="Normal 40" xfId="2784"/>
    <cellStyle name="Normal 41" xfId="2785"/>
    <cellStyle name="Normal 5" xfId="2786"/>
    <cellStyle name="Normal 5 2" xfId="2787"/>
    <cellStyle name="Normal 6" xfId="2788"/>
    <cellStyle name="Normal 6 2" xfId="2789"/>
    <cellStyle name="Normal 7" xfId="2790"/>
    <cellStyle name="Normal 7 2" xfId="2791"/>
    <cellStyle name="Normal 8" xfId="2792"/>
    <cellStyle name="Normal 8 2" xfId="2793"/>
    <cellStyle name="Normal 9" xfId="2794"/>
    <cellStyle name="Normal 9 2" xfId="2795"/>
    <cellStyle name="Normal_DEM-WP(C) Colstrip FOR" xfId="2796"/>
    <cellStyle name="Normal_Hopkins Ridge" xfId="2797"/>
    <cellStyle name="Normal_Portfoilio Test Results_103105" xfId="2798"/>
    <cellStyle name="Normal_Portfoilio Test Results_110905" xfId="2799"/>
    <cellStyle name="Normal_Sheet1" xfId="2800"/>
    <cellStyle name="Normal_TENASKA REGULATORY ASSET" xfId="2801"/>
    <cellStyle name="Normal_Wild Horse 2006 GRC" xfId="2802"/>
    <cellStyle name="Note" xfId="2803"/>
    <cellStyle name="Note 10" xfId="2804"/>
    <cellStyle name="Note 10 2" xfId="2805"/>
    <cellStyle name="Note 11" xfId="2806"/>
    <cellStyle name="Note 12" xfId="2807"/>
    <cellStyle name="Note 2" xfId="2808"/>
    <cellStyle name="Note 2 2" xfId="2809"/>
    <cellStyle name="Note 2 2 2" xfId="2810"/>
    <cellStyle name="Note 2 3" xfId="2811"/>
    <cellStyle name="Note 2_AURORA Total New" xfId="2812"/>
    <cellStyle name="Note 3" xfId="2813"/>
    <cellStyle name="Note 3 2" xfId="2814"/>
    <cellStyle name="Note 4" xfId="2815"/>
    <cellStyle name="Note 4 2" xfId="2816"/>
    <cellStyle name="Note 5" xfId="2817"/>
    <cellStyle name="Note 5 2" xfId="2818"/>
    <cellStyle name="Note 6" xfId="2819"/>
    <cellStyle name="Note 6 2" xfId="2820"/>
    <cellStyle name="Note 7" xfId="2821"/>
    <cellStyle name="Note 7 2" xfId="2822"/>
    <cellStyle name="Note 8" xfId="2823"/>
    <cellStyle name="Note 8 2" xfId="2824"/>
    <cellStyle name="Note 9" xfId="2825"/>
    <cellStyle name="Note 9 2" xfId="2826"/>
    <cellStyle name="Output" xfId="2827"/>
    <cellStyle name="Output 2" xfId="2828"/>
    <cellStyle name="Output 2 2" xfId="2829"/>
    <cellStyle name="Output 2 2 2" xfId="2830"/>
    <cellStyle name="Output 3" xfId="2831"/>
    <cellStyle name="Percen - Style1" xfId="2832"/>
    <cellStyle name="Percen - Style2" xfId="2833"/>
    <cellStyle name="Percen - Style3" xfId="2834"/>
    <cellStyle name="Percen - Style3 2" xfId="2835"/>
    <cellStyle name="Percent" xfId="2836"/>
    <cellStyle name="Percent [2]" xfId="2837"/>
    <cellStyle name="Percent [2] 2" xfId="2838"/>
    <cellStyle name="Percent [2] 2 2" xfId="2839"/>
    <cellStyle name="Percent [2] 3" xfId="2840"/>
    <cellStyle name="Percent 10" xfId="2841"/>
    <cellStyle name="Percent 10 2" xfId="2842"/>
    <cellStyle name="Percent 11" xfId="2843"/>
    <cellStyle name="Percent 11 2" xfId="2844"/>
    <cellStyle name="Percent 12" xfId="2845"/>
    <cellStyle name="Percent 12 2" xfId="2846"/>
    <cellStyle name="Percent 13" xfId="2847"/>
    <cellStyle name="Percent 13 2" xfId="2848"/>
    <cellStyle name="Percent 14" xfId="2849"/>
    <cellStyle name="Percent 14 2" xfId="2850"/>
    <cellStyle name="Percent 15" xfId="2851"/>
    <cellStyle name="Percent 15 2" xfId="2852"/>
    <cellStyle name="Percent 16" xfId="2853"/>
    <cellStyle name="Percent 16 2" xfId="2854"/>
    <cellStyle name="Percent 17" xfId="2855"/>
    <cellStyle name="Percent 17 2" xfId="2856"/>
    <cellStyle name="Percent 18" xfId="2857"/>
    <cellStyle name="Percent 18 2" xfId="2858"/>
    <cellStyle name="Percent 19" xfId="2859"/>
    <cellStyle name="Percent 19 2" xfId="2860"/>
    <cellStyle name="Percent 2" xfId="2861"/>
    <cellStyle name="Percent 2 2" xfId="2862"/>
    <cellStyle name="Percent 2 2 2" xfId="2863"/>
    <cellStyle name="Percent 2 3" xfId="2864"/>
    <cellStyle name="Percent 2 3 2" xfId="2865"/>
    <cellStyle name="Percent 20" xfId="2866"/>
    <cellStyle name="Percent 20 2" xfId="2867"/>
    <cellStyle name="Percent 21" xfId="2868"/>
    <cellStyle name="Percent 3" xfId="2869"/>
    <cellStyle name="Percent 3 2" xfId="2870"/>
    <cellStyle name="Percent 3 3" xfId="2871"/>
    <cellStyle name="Percent 4" xfId="2872"/>
    <cellStyle name="Percent 4 2" xfId="2873"/>
    <cellStyle name="Percent 4 2 2" xfId="2874"/>
    <cellStyle name="Percent 4 3" xfId="2875"/>
    <cellStyle name="Percent 5" xfId="2876"/>
    <cellStyle name="Percent 5 2" xfId="2877"/>
    <cellStyle name="Percent 6" xfId="2878"/>
    <cellStyle name="Percent 6 2" xfId="2879"/>
    <cellStyle name="Percent 7" xfId="2880"/>
    <cellStyle name="Percent 8" xfId="2881"/>
    <cellStyle name="Percent 8 2" xfId="2882"/>
    <cellStyle name="Percent 8 2 2" xfId="2883"/>
    <cellStyle name="Percent 8 3" xfId="2884"/>
    <cellStyle name="Percent 9" xfId="2885"/>
    <cellStyle name="Percent 9 2" xfId="2886"/>
    <cellStyle name="Processing" xfId="2887"/>
    <cellStyle name="Processing 2" xfId="2888"/>
    <cellStyle name="Processing 2 2" xfId="2889"/>
    <cellStyle name="Processing 3" xfId="2890"/>
    <cellStyle name="Processing_AURORA Total New" xfId="2891"/>
    <cellStyle name="PSChar" xfId="2892"/>
    <cellStyle name="PSDate" xfId="2893"/>
    <cellStyle name="PSDec" xfId="2894"/>
    <cellStyle name="PSHeading" xfId="2895"/>
    <cellStyle name="PSInt" xfId="2896"/>
    <cellStyle name="PSSpacer" xfId="2897"/>
    <cellStyle name="purple - Style8" xfId="2898"/>
    <cellStyle name="purple - Style8 2" xfId="2899"/>
    <cellStyle name="RED" xfId="2900"/>
    <cellStyle name="Red - Style7" xfId="2901"/>
    <cellStyle name="Red - Style7 2" xfId="2902"/>
    <cellStyle name="RED_04 07E Wild Horse Wind Expansion (C) (2)" xfId="2903"/>
    <cellStyle name="Report" xfId="2904"/>
    <cellStyle name="Report 2" xfId="2905"/>
    <cellStyle name="Report 2 2" xfId="2906"/>
    <cellStyle name="Report 3" xfId="2907"/>
    <cellStyle name="Report Bar" xfId="2908"/>
    <cellStyle name="Report Bar 2" xfId="2909"/>
    <cellStyle name="Report Bar 2 2" xfId="2910"/>
    <cellStyle name="Report Bar 3" xfId="2911"/>
    <cellStyle name="Report Bar_AURORA Total New" xfId="2912"/>
    <cellStyle name="Report Heading" xfId="2913"/>
    <cellStyle name="Report Heading 2" xfId="2914"/>
    <cellStyle name="Report Percent" xfId="2915"/>
    <cellStyle name="Report Percent 2" xfId="2916"/>
    <cellStyle name="Report Percent 2 2" xfId="2917"/>
    <cellStyle name="Report Percent 3" xfId="2918"/>
    <cellStyle name="Report Percent_AURORA Total New" xfId="2919"/>
    <cellStyle name="Report Unit Cost" xfId="2920"/>
    <cellStyle name="Report Unit Cost 2" xfId="2921"/>
    <cellStyle name="Report Unit Cost 2 2" xfId="2922"/>
    <cellStyle name="Report Unit Cost 3" xfId="2923"/>
    <cellStyle name="Report Unit Cost_AURORA Total New" xfId="2924"/>
    <cellStyle name="Report_Adj Bench DR 3 for Initial Briefs (Electric)" xfId="2925"/>
    <cellStyle name="Reports" xfId="2926"/>
    <cellStyle name="Reports Total" xfId="2927"/>
    <cellStyle name="Reports Total 2" xfId="2928"/>
    <cellStyle name="Reports Total 2 2" xfId="2929"/>
    <cellStyle name="Reports Total 3" xfId="2930"/>
    <cellStyle name="Reports Total_AURORA Total New" xfId="2931"/>
    <cellStyle name="Reports Unit Cost Total" xfId="2932"/>
    <cellStyle name="Reports_16.37E Wild Horse Expansion DeferralRevwrkingfile SF" xfId="2933"/>
    <cellStyle name="RevList" xfId="2934"/>
    <cellStyle name="round100" xfId="2935"/>
    <cellStyle name="round100 2" xfId="2936"/>
    <cellStyle name="round100 2 2" xfId="2937"/>
    <cellStyle name="round100 3" xfId="2938"/>
    <cellStyle name="SAPBEXaggData" xfId="2939"/>
    <cellStyle name="SAPBEXaggDataEmph" xfId="2940"/>
    <cellStyle name="SAPBEXaggItem" xfId="2941"/>
    <cellStyle name="SAPBEXaggItemX" xfId="2942"/>
    <cellStyle name="SAPBEXchaText" xfId="2943"/>
    <cellStyle name="SAPBEXexcBad7" xfId="2944"/>
    <cellStyle name="SAPBEXexcBad8" xfId="2945"/>
    <cellStyle name="SAPBEXexcBad9" xfId="2946"/>
    <cellStyle name="SAPBEXexcCritical4" xfId="2947"/>
    <cellStyle name="SAPBEXexcCritical5" xfId="2948"/>
    <cellStyle name="SAPBEXexcCritical6" xfId="2949"/>
    <cellStyle name="SAPBEXexcGood1" xfId="2950"/>
    <cellStyle name="SAPBEXexcGood2" xfId="2951"/>
    <cellStyle name="SAPBEXexcGood3" xfId="2952"/>
    <cellStyle name="SAPBEXfilterDrill" xfId="2953"/>
    <cellStyle name="SAPBEXfilterItem" xfId="2954"/>
    <cellStyle name="SAPBEXfilterText" xfId="2955"/>
    <cellStyle name="SAPBEXformats" xfId="2956"/>
    <cellStyle name="SAPBEXheaderItem" xfId="2957"/>
    <cellStyle name="SAPBEXheaderText" xfId="2958"/>
    <cellStyle name="SAPBEXHLevel0" xfId="2959"/>
    <cellStyle name="SAPBEXHLevel0X" xfId="2960"/>
    <cellStyle name="SAPBEXHLevel1" xfId="2961"/>
    <cellStyle name="SAPBEXHLevel1X" xfId="2962"/>
    <cellStyle name="SAPBEXHLevel2" xfId="2963"/>
    <cellStyle name="SAPBEXHLevel2X" xfId="2964"/>
    <cellStyle name="SAPBEXHLevel3" xfId="2965"/>
    <cellStyle name="SAPBEXHLevel3X" xfId="2966"/>
    <cellStyle name="SAPBEXinputData" xfId="2967"/>
    <cellStyle name="SAPBEXItemHeader" xfId="2968"/>
    <cellStyle name="SAPBEXresData" xfId="2969"/>
    <cellStyle name="SAPBEXresDataEmph" xfId="2970"/>
    <cellStyle name="SAPBEXresItem" xfId="2971"/>
    <cellStyle name="SAPBEXresItemX" xfId="2972"/>
    <cellStyle name="SAPBEXstdData" xfId="2973"/>
    <cellStyle name="SAPBEXstdData 2" xfId="2974"/>
    <cellStyle name="SAPBEXstdDataEmph" xfId="2975"/>
    <cellStyle name="SAPBEXstdItem" xfId="2976"/>
    <cellStyle name="SAPBEXstdItemX" xfId="2977"/>
    <cellStyle name="SAPBEXtitle" xfId="2978"/>
    <cellStyle name="SAPBEXunassignedItem" xfId="2979"/>
    <cellStyle name="SAPBEXundefined" xfId="2980"/>
    <cellStyle name="shade" xfId="2981"/>
    <cellStyle name="shade 2" xfId="2982"/>
    <cellStyle name="shade 2 2" xfId="2983"/>
    <cellStyle name="shade 3" xfId="2984"/>
    <cellStyle name="shade_AURORA Total New" xfId="2985"/>
    <cellStyle name="Sheet Title" xfId="2986"/>
    <cellStyle name="StmtTtl1" xfId="2987"/>
    <cellStyle name="StmtTtl1 2" xfId="2988"/>
    <cellStyle name="StmtTtl1 3" xfId="2989"/>
    <cellStyle name="StmtTtl1 4" xfId="2990"/>
    <cellStyle name="StmtTtl1_(C) WHE Proforma with ITC cash grant 10 Yr Amort_for deferral_102809" xfId="2991"/>
    <cellStyle name="StmtTtl2" xfId="2992"/>
    <cellStyle name="StmtTtl2 2" xfId="2993"/>
    <cellStyle name="STYL1 - Style1" xfId="2994"/>
    <cellStyle name="Style 1" xfId="2995"/>
    <cellStyle name="Style 1 2" xfId="2996"/>
    <cellStyle name="Style 1 2 2" xfId="2997"/>
    <cellStyle name="Style 1 3" xfId="2998"/>
    <cellStyle name="Style 1 3 2" xfId="2999"/>
    <cellStyle name="Style 1 3 2 2" xfId="3000"/>
    <cellStyle name="Style 1 3 2 3" xfId="3001"/>
    <cellStyle name="Style 1 3 3" xfId="3002"/>
    <cellStyle name="Style 1 3 4" xfId="3003"/>
    <cellStyle name="Style 1 3 5" xfId="3004"/>
    <cellStyle name="Style 1 4" xfId="3005"/>
    <cellStyle name="Style 1 4 2" xfId="3006"/>
    <cellStyle name="Style 1 5" xfId="3007"/>
    <cellStyle name="Style 1 5 2" xfId="3008"/>
    <cellStyle name="Style 1 6" xfId="3009"/>
    <cellStyle name="Style 1 6 2" xfId="3010"/>
    <cellStyle name="Style 1 6 3" xfId="3011"/>
    <cellStyle name="Style 1 6 4" xfId="3012"/>
    <cellStyle name="Style 1 6 5" xfId="3013"/>
    <cellStyle name="Style 1 7" xfId="3014"/>
    <cellStyle name="Style 1_04.07E Wild Horse Wind Expansion" xfId="3015"/>
    <cellStyle name="Subtotal" xfId="3016"/>
    <cellStyle name="Sub-total" xfId="3017"/>
    <cellStyle name="Title" xfId="3018"/>
    <cellStyle name="Title 2" xfId="3019"/>
    <cellStyle name="Title 2 2" xfId="3020"/>
    <cellStyle name="Title 2 2 2" xfId="3021"/>
    <cellStyle name="Title 3" xfId="3022"/>
    <cellStyle name="Title: Major" xfId="3023"/>
    <cellStyle name="Title: Minor" xfId="3024"/>
    <cellStyle name="Title: Minor 2" xfId="3025"/>
    <cellStyle name="Title: Worksheet" xfId="3026"/>
    <cellStyle name="Total" xfId="3027"/>
    <cellStyle name="Total 2" xfId="3028"/>
    <cellStyle name="Total 2 2" xfId="3029"/>
    <cellStyle name="Total 2 2 2" xfId="3030"/>
    <cellStyle name="Total 2 3" xfId="3031"/>
    <cellStyle name="Total 3" xfId="3032"/>
    <cellStyle name="Total 3 2" xfId="3033"/>
    <cellStyle name="Total4 - Style4" xfId="3034"/>
    <cellStyle name="Total4 - Style4 2" xfId="3035"/>
    <cellStyle name="Warning Text" xfId="3036"/>
    <cellStyle name="Warning Text 2" xfId="3037"/>
    <cellStyle name="Warning Text 2 2" xfId="3038"/>
    <cellStyle name="Warning Text 2 2 2" xfId="3039"/>
    <cellStyle name="Warning Text 3" xfId="30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peder\Local%20Settings\Temporary%20Internet%20Files\Content.Outlook\966INFBW\Final%20SOG%2008-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onthly"/>
      <sheetName val="YTD"/>
      <sheetName val="12ME"/>
      <sheetName val="Grap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168"/>
  <sheetViews>
    <sheetView tabSelected="1" zoomScalePageLayoutView="0" workbookViewId="0" topLeftCell="A1">
      <selection activeCell="D28" sqref="D28"/>
    </sheetView>
  </sheetViews>
  <sheetFormatPr defaultColWidth="11.421875" defaultRowHeight="12.75"/>
  <cols>
    <col min="1" max="10" width="11.421875" style="92" customWidth="1"/>
    <col min="11" max="11" width="5.8515625" style="92" customWidth="1"/>
    <col min="12" max="17" width="11.421875" style="92" customWidth="1"/>
    <col min="18" max="18" width="12.8515625" style="92" customWidth="1"/>
    <col min="19" max="16384" width="11.421875" style="92" customWidth="1"/>
  </cols>
  <sheetData>
    <row r="1" ht="15.75">
      <c r="A1" s="93" t="s">
        <v>43</v>
      </c>
    </row>
    <row r="168" spans="6:17" ht="15">
      <c r="F168" s="92">
        <f aca="true" t="shared" si="0" ref="F168:Q168">F148+F143+F140+F133+F111+F93+F77+F62+F57+F52+F37+F32-F165+F119</f>
        <v>0</v>
      </c>
      <c r="G168" s="92">
        <f t="shared" si="0"/>
        <v>0</v>
      </c>
      <c r="H168" s="92">
        <f t="shared" si="0"/>
        <v>0</v>
      </c>
      <c r="I168" s="92">
        <f t="shared" si="0"/>
        <v>0</v>
      </c>
      <c r="J168" s="92">
        <f t="shared" si="0"/>
        <v>0</v>
      </c>
      <c r="K168" s="92">
        <f t="shared" si="0"/>
        <v>0</v>
      </c>
      <c r="L168" s="92">
        <f t="shared" si="0"/>
        <v>0</v>
      </c>
      <c r="M168" s="92">
        <f t="shared" si="0"/>
        <v>0</v>
      </c>
      <c r="N168" s="92">
        <f t="shared" si="0"/>
        <v>0</v>
      </c>
      <c r="O168" s="92">
        <f t="shared" si="0"/>
        <v>0</v>
      </c>
      <c r="P168" s="92">
        <f t="shared" si="0"/>
        <v>0</v>
      </c>
      <c r="Q168" s="92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1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4.7109375" style="117" customWidth="1"/>
    <col min="2" max="2" width="59.00390625" style="117" customWidth="1"/>
    <col min="3" max="3" width="10.421875" style="117" bestFit="1" customWidth="1"/>
    <col min="4" max="4" width="14.7109375" style="117" bestFit="1" customWidth="1"/>
    <col min="5" max="5" width="16.28125" style="117" bestFit="1" customWidth="1"/>
    <col min="6" max="6" width="14.28125" style="117" bestFit="1" customWidth="1"/>
    <col min="7" max="7" width="13.421875" style="117" bestFit="1" customWidth="1"/>
    <col min="8" max="8" width="14.28125" style="117" bestFit="1" customWidth="1"/>
    <col min="9" max="16384" width="9.140625" style="117" customWidth="1"/>
  </cols>
  <sheetData>
    <row r="2" ht="15.75">
      <c r="B2" s="161" t="s">
        <v>167</v>
      </c>
    </row>
    <row r="5" spans="1:3" ht="12.75">
      <c r="A5" s="117" t="s">
        <v>196</v>
      </c>
      <c r="C5" s="117" t="s">
        <v>194</v>
      </c>
    </row>
    <row r="6" spans="1:5" ht="12.75">
      <c r="A6" s="118" t="s">
        <v>197</v>
      </c>
      <c r="B6" s="118" t="s">
        <v>135</v>
      </c>
      <c r="C6" s="118" t="s">
        <v>195</v>
      </c>
      <c r="D6" s="119" t="s">
        <v>136</v>
      </c>
      <c r="E6" s="119" t="s">
        <v>171</v>
      </c>
    </row>
    <row r="7" spans="1:7" ht="15">
      <c r="A7" s="217">
        <v>1</v>
      </c>
      <c r="B7" s="217" t="s">
        <v>27</v>
      </c>
      <c r="C7" s="218" t="s">
        <v>137</v>
      </c>
      <c r="D7" s="120">
        <f>'Exhibit No. __(JHS-5), Page 3 '!D19+'Exhibit No.__(JHS-5), Page 4'!E21</f>
        <v>798291892.9959574</v>
      </c>
      <c r="E7" s="120">
        <f>D7*($E$28)</f>
        <v>781535746.1619723</v>
      </c>
      <c r="G7" s="131"/>
    </row>
    <row r="8" spans="1:5" ht="15">
      <c r="A8" s="217">
        <v>2</v>
      </c>
      <c r="B8" s="217" t="s">
        <v>170</v>
      </c>
      <c r="C8" s="218"/>
      <c r="D8" s="219">
        <f>'Exhibit No.__(JHS-7) Page 2'!E22</f>
        <v>0.07289999999999999</v>
      </c>
      <c r="E8" s="219">
        <f>D8</f>
        <v>0.07289999999999999</v>
      </c>
    </row>
    <row r="9" spans="1:5" ht="15">
      <c r="A9" s="217">
        <v>3</v>
      </c>
      <c r="B9" s="217"/>
      <c r="C9" s="218"/>
      <c r="D9" s="220"/>
      <c r="E9" s="220"/>
    </row>
    <row r="10" spans="1:6" ht="15">
      <c r="A10" s="217">
        <v>4</v>
      </c>
      <c r="B10" s="217" t="s">
        <v>28</v>
      </c>
      <c r="C10" s="218"/>
      <c r="D10" s="121">
        <f>D7*D8</f>
        <v>58195478.99940529</v>
      </c>
      <c r="E10" s="121">
        <f>D10*($E$28)</f>
        <v>56973955.89520777</v>
      </c>
      <c r="F10" s="122"/>
    </row>
    <row r="11" spans="1:6" ht="15">
      <c r="A11" s="217">
        <v>5</v>
      </c>
      <c r="B11" s="217"/>
      <c r="C11" s="218"/>
      <c r="D11" s="123">
        <v>0.65</v>
      </c>
      <c r="E11" s="123">
        <f>D11</f>
        <v>0.65</v>
      </c>
      <c r="F11" s="126"/>
    </row>
    <row r="12" spans="1:8" ht="15">
      <c r="A12" s="217">
        <f>A11+1</f>
        <v>6</v>
      </c>
      <c r="B12" s="217" t="s">
        <v>169</v>
      </c>
      <c r="C12" s="218"/>
      <c r="D12" s="124">
        <f>D10/0.65</f>
        <v>89531506.15293121</v>
      </c>
      <c r="E12" s="124">
        <f>D12*($E$28)</f>
        <v>87652239.8387812</v>
      </c>
      <c r="F12" s="122"/>
      <c r="H12" s="125"/>
    </row>
    <row r="13" spans="1:8" ht="15">
      <c r="A13" s="217">
        <f aca="true" t="shared" si="0" ref="A13:A28">A12+1</f>
        <v>7</v>
      </c>
      <c r="B13" s="217"/>
      <c r="C13" s="218"/>
      <c r="D13" s="127"/>
      <c r="E13" s="127"/>
      <c r="F13" s="122"/>
      <c r="H13" s="125"/>
    </row>
    <row r="14" spans="1:8" ht="15">
      <c r="A14" s="217">
        <f t="shared" si="0"/>
        <v>8</v>
      </c>
      <c r="B14" s="217" t="s">
        <v>159</v>
      </c>
      <c r="C14" s="218">
        <v>5.02</v>
      </c>
      <c r="D14" s="121">
        <f>'Exhibit No. __(JHS-5), Page 3 '!E22</f>
        <v>28005152.767167408</v>
      </c>
      <c r="E14" s="121">
        <f aca="true" t="shared" si="1" ref="E14:E21">D14*($E$28)</f>
        <v>27417324.610584565</v>
      </c>
      <c r="F14" s="126"/>
      <c r="H14" s="128"/>
    </row>
    <row r="15" spans="1:8" ht="15">
      <c r="A15" s="217">
        <f t="shared" si="0"/>
        <v>9</v>
      </c>
      <c r="B15" s="217" t="s">
        <v>166</v>
      </c>
      <c r="C15" s="218">
        <v>5.02</v>
      </c>
      <c r="D15" s="121">
        <f>'Exhibit No. __(JHS-5), Page 3 '!E23/0.65</f>
        <v>7590195.054833625</v>
      </c>
      <c r="E15" s="121">
        <f t="shared" si="1"/>
        <v>7430876.860632668</v>
      </c>
      <c r="F15" s="126"/>
      <c r="H15" s="128"/>
    </row>
    <row r="16" spans="1:8" ht="15">
      <c r="A16" s="217">
        <f t="shared" si="0"/>
        <v>10</v>
      </c>
      <c r="B16" s="217" t="s">
        <v>168</v>
      </c>
      <c r="C16" s="218">
        <v>5.02</v>
      </c>
      <c r="D16" s="121">
        <f>'Exhibit No. __(JHS-5), Page 3 '!E28</f>
        <v>776099</v>
      </c>
      <c r="E16" s="121">
        <f t="shared" si="1"/>
        <v>759808.6819900001</v>
      </c>
      <c r="F16" s="126"/>
      <c r="H16" s="128"/>
    </row>
    <row r="17" spans="1:8" ht="15">
      <c r="A17" s="217">
        <f t="shared" si="0"/>
        <v>11</v>
      </c>
      <c r="B17" s="217" t="s">
        <v>160</v>
      </c>
      <c r="C17" s="218">
        <v>5.02</v>
      </c>
      <c r="D17" s="121">
        <f>'Exhibit No. __(JHS-5), Page 3 '!E29</f>
        <v>9922939</v>
      </c>
      <c r="E17" s="121">
        <f t="shared" si="1"/>
        <v>9714656.51039</v>
      </c>
      <c r="F17" s="126"/>
      <c r="H17" s="128"/>
    </row>
    <row r="18" spans="1:8" ht="15">
      <c r="A18" s="217">
        <f t="shared" si="0"/>
        <v>12</v>
      </c>
      <c r="B18" s="217" t="s">
        <v>161</v>
      </c>
      <c r="C18" s="218">
        <v>5.02</v>
      </c>
      <c r="D18" s="121">
        <f>'Exhibit No. __(JHS-5), Page 3 '!E30</f>
        <v>10891023</v>
      </c>
      <c r="E18" s="121">
        <f t="shared" si="1"/>
        <v>10662420.42723</v>
      </c>
      <c r="F18" s="126"/>
      <c r="H18" s="128"/>
    </row>
    <row r="19" spans="1:8" ht="15">
      <c r="A19" s="217">
        <f t="shared" si="0"/>
        <v>13</v>
      </c>
      <c r="B19" s="217" t="s">
        <v>162</v>
      </c>
      <c r="C19" s="218">
        <v>5.02</v>
      </c>
      <c r="D19" s="121">
        <f>'Exhibit No. __(JHS-5), Page 3 '!E31</f>
        <v>517500.681183602</v>
      </c>
      <c r="E19" s="121">
        <f t="shared" si="1"/>
        <v>506638.3418855582</v>
      </c>
      <c r="F19" s="126"/>
      <c r="H19" s="128"/>
    </row>
    <row r="20" spans="1:8" ht="15">
      <c r="A20" s="217">
        <f t="shared" si="0"/>
        <v>14</v>
      </c>
      <c r="B20" s="217" t="s">
        <v>163</v>
      </c>
      <c r="C20" s="218">
        <v>5.02</v>
      </c>
      <c r="D20" s="121">
        <f>'Exhibit No. __(JHS-5), Page 3 '!E32</f>
        <v>2967100.906250939</v>
      </c>
      <c r="E20" s="121">
        <f t="shared" si="1"/>
        <v>2904821.4582287315</v>
      </c>
      <c r="F20" s="126"/>
      <c r="H20" s="128"/>
    </row>
    <row r="21" spans="1:8" ht="15">
      <c r="A21" s="217">
        <f t="shared" si="0"/>
        <v>15</v>
      </c>
      <c r="B21" s="217" t="s">
        <v>164</v>
      </c>
      <c r="C21" s="218">
        <v>5.03</v>
      </c>
      <c r="D21" s="121">
        <f>'Exhibit No.__(JHS-5), Page 4'!E25</f>
        <v>680129.0439538461</v>
      </c>
      <c r="E21" s="121">
        <f t="shared" si="1"/>
        <v>665853.1353212548</v>
      </c>
      <c r="F21" s="126"/>
      <c r="H21" s="128"/>
    </row>
    <row r="22" spans="1:5" ht="15">
      <c r="A22" s="217">
        <f t="shared" si="0"/>
        <v>16</v>
      </c>
      <c r="B22" s="217" t="s">
        <v>193</v>
      </c>
      <c r="C22" s="218"/>
      <c r="D22" s="124">
        <f>SUM(D12:D21)</f>
        <v>150881645.60632062</v>
      </c>
      <c r="E22" s="124">
        <f>SUM(E12:E21)</f>
        <v>147714639.865044</v>
      </c>
    </row>
    <row r="23" spans="1:5" ht="15">
      <c r="A23" s="217">
        <f t="shared" si="0"/>
        <v>17</v>
      </c>
      <c r="B23" s="217" t="s">
        <v>165</v>
      </c>
      <c r="C23" s="218">
        <v>5.01</v>
      </c>
      <c r="D23" s="121">
        <f>'LSR Decrease to Power Costs (C)'!E7*1000</f>
        <v>-33638325.85714292</v>
      </c>
      <c r="E23" s="121">
        <f>D23*$E$28</f>
        <v>-32932257.39740149</v>
      </c>
    </row>
    <row r="24" spans="1:5" ht="15">
      <c r="A24" s="217">
        <f t="shared" si="0"/>
        <v>18</v>
      </c>
      <c r="B24" s="217" t="s">
        <v>29</v>
      </c>
      <c r="C24" s="218"/>
      <c r="D24" s="124">
        <f>SUM(D22:D23)</f>
        <v>117243319.7491777</v>
      </c>
      <c r="E24" s="124">
        <f>SUM(E22:E23)</f>
        <v>114782382.46764252</v>
      </c>
    </row>
    <row r="25" spans="1:8" ht="15">
      <c r="A25" s="217">
        <f t="shared" si="0"/>
        <v>19</v>
      </c>
      <c r="B25" s="217" t="s">
        <v>30</v>
      </c>
      <c r="C25" s="218"/>
      <c r="D25" s="129">
        <f>'Exhibit No.___(JHS-7), Page 3'!D20</f>
        <v>0.954998</v>
      </c>
      <c r="E25" s="129">
        <f>D25</f>
        <v>0.954998</v>
      </c>
      <c r="H25" s="126"/>
    </row>
    <row r="26" spans="1:5" ht="15.75" thickBot="1">
      <c r="A26" s="217">
        <f t="shared" si="0"/>
        <v>20</v>
      </c>
      <c r="B26" s="217" t="s">
        <v>31</v>
      </c>
      <c r="C26" s="218"/>
      <c r="D26" s="130">
        <f>D24/D25</f>
        <v>122768131.18894248</v>
      </c>
      <c r="E26" s="130">
        <f>E24/E25</f>
        <v>120191228.11528665</v>
      </c>
    </row>
    <row r="27" spans="1:5" ht="15.75" thickTop="1">
      <c r="A27" s="217">
        <f t="shared" si="0"/>
        <v>21</v>
      </c>
      <c r="B27" s="217"/>
      <c r="C27" s="217"/>
      <c r="D27" s="221"/>
      <c r="E27" s="221"/>
    </row>
    <row r="28" spans="1:5" ht="15">
      <c r="A28" s="217">
        <f t="shared" si="0"/>
        <v>22</v>
      </c>
      <c r="B28" s="217" t="s">
        <v>172</v>
      </c>
      <c r="C28" s="216"/>
      <c r="D28" s="217"/>
      <c r="E28" s="216">
        <f>(1-0.02099)</f>
        <v>0.97901</v>
      </c>
    </row>
    <row r="29" spans="1:5" ht="15">
      <c r="A29" s="217"/>
      <c r="B29" s="217"/>
      <c r="C29" s="217"/>
      <c r="D29" s="217"/>
      <c r="E29" s="217"/>
    </row>
    <row r="30" spans="1:5" ht="14.25">
      <c r="A30" s="222"/>
      <c r="B30" s="222"/>
      <c r="C30" s="222"/>
      <c r="D30" s="222"/>
      <c r="E30" s="222"/>
    </row>
    <row r="31" spans="1:5" ht="14.25">
      <c r="A31" s="222"/>
      <c r="B31" s="222"/>
      <c r="C31" s="222"/>
      <c r="D31" s="222"/>
      <c r="E31" s="222"/>
    </row>
  </sheetData>
  <sheetProtection/>
  <printOptions/>
  <pageMargins left="0.45" right="0.45" top="0.75" bottom="0.75" header="0.3" footer="0.3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7"/>
  <sheetViews>
    <sheetView zoomScale="88" zoomScaleNormal="88" zoomScalePageLayoutView="0" workbookViewId="0" topLeftCell="A1">
      <selection activeCell="F42" sqref="F42"/>
    </sheetView>
  </sheetViews>
  <sheetFormatPr defaultColWidth="8.8515625" defaultRowHeight="15" customHeight="1"/>
  <cols>
    <col min="1" max="1" width="5.421875" style="1" bestFit="1" customWidth="1"/>
    <col min="2" max="2" width="45.140625" style="1" customWidth="1"/>
    <col min="3" max="3" width="15.140625" style="1" customWidth="1"/>
    <col min="4" max="4" width="16.421875" style="1" customWidth="1"/>
    <col min="5" max="5" width="19.00390625" style="1" customWidth="1"/>
    <col min="6" max="6" width="15.8515625" style="1" customWidth="1"/>
    <col min="7" max="7" width="13.28125" style="1" customWidth="1"/>
    <col min="8" max="8" width="14.00390625" style="1" customWidth="1"/>
    <col min="9" max="9" width="4.28125" style="1" customWidth="1"/>
    <col min="10" max="10" width="13.28125" style="1" customWidth="1"/>
    <col min="11" max="11" width="13.28125" style="1" bestFit="1" customWidth="1"/>
    <col min="12" max="12" width="14.00390625" style="1" customWidth="1"/>
    <col min="13" max="16384" width="8.8515625" style="1" customWidth="1"/>
  </cols>
  <sheetData>
    <row r="2" spans="1:12" ht="15" customHeight="1">
      <c r="A2" s="162"/>
      <c r="B2" s="163"/>
      <c r="C2" s="163"/>
      <c r="D2" s="163"/>
      <c r="E2" s="164"/>
      <c r="H2" s="2"/>
      <c r="L2" s="2"/>
    </row>
    <row r="3" spans="1:5" ht="15" customHeight="1">
      <c r="A3" s="162"/>
      <c r="B3" s="163"/>
      <c r="C3" s="163"/>
      <c r="D3" s="163"/>
      <c r="E3" s="165"/>
    </row>
    <row r="4" spans="1:5" ht="15" customHeight="1">
      <c r="A4" s="166"/>
      <c r="B4" s="19"/>
      <c r="C4" s="19"/>
      <c r="D4" s="19"/>
      <c r="E4" s="167"/>
    </row>
    <row r="5" spans="1:5" ht="15" customHeight="1">
      <c r="A5" s="168" t="s">
        <v>173</v>
      </c>
      <c r="B5" s="169"/>
      <c r="C5" s="170"/>
      <c r="D5" s="170"/>
      <c r="E5" s="170"/>
    </row>
    <row r="6" spans="1:5" ht="15" customHeight="1">
      <c r="A6" s="170" t="s">
        <v>1</v>
      </c>
      <c r="B6" s="170"/>
      <c r="C6" s="170"/>
      <c r="D6" s="170"/>
      <c r="E6" s="171"/>
    </row>
    <row r="7" spans="1:5" ht="15" customHeight="1">
      <c r="A7" s="170" t="s">
        <v>2</v>
      </c>
      <c r="B7" s="170"/>
      <c r="C7" s="170"/>
      <c r="D7" s="170"/>
      <c r="E7" s="172"/>
    </row>
    <row r="8" spans="1:5" ht="15" customHeight="1">
      <c r="A8" s="170" t="s">
        <v>3</v>
      </c>
      <c r="B8" s="170"/>
      <c r="C8" s="170"/>
      <c r="D8" s="170"/>
      <c r="E8" s="172"/>
    </row>
    <row r="9" spans="1:5" ht="15" customHeight="1">
      <c r="A9" s="3"/>
      <c r="B9" s="173"/>
      <c r="C9" s="3"/>
      <c r="D9" s="4"/>
      <c r="E9" s="3"/>
    </row>
    <row r="10" spans="1:5" ht="15" customHeight="1">
      <c r="A10" s="5" t="s">
        <v>4</v>
      </c>
      <c r="B10" s="3"/>
      <c r="C10" s="174"/>
      <c r="D10" s="174"/>
      <c r="E10" s="174"/>
    </row>
    <row r="11" spans="1:5" ht="15" customHeight="1">
      <c r="A11" s="6" t="s">
        <v>5</v>
      </c>
      <c r="B11" s="7" t="s">
        <v>6</v>
      </c>
      <c r="C11" s="6" t="s">
        <v>7</v>
      </c>
      <c r="D11" s="6" t="s">
        <v>8</v>
      </c>
      <c r="E11" s="6" t="s">
        <v>9</v>
      </c>
    </row>
    <row r="12" spans="1:5" ht="15" customHeight="1">
      <c r="A12" s="8"/>
      <c r="B12" s="8"/>
      <c r="C12" s="8"/>
      <c r="D12" s="8"/>
      <c r="E12" s="8"/>
    </row>
    <row r="13" spans="1:5" ht="15" customHeight="1">
      <c r="A13" s="4">
        <v>1</v>
      </c>
      <c r="B13" s="175" t="s">
        <v>10</v>
      </c>
      <c r="C13" s="8"/>
      <c r="D13" s="8"/>
      <c r="E13" s="8"/>
    </row>
    <row r="14" spans="1:4" ht="15" customHeight="1">
      <c r="A14" s="4">
        <f aca="true" t="shared" si="0" ref="A14:A38">A13+1</f>
        <v>2</v>
      </c>
      <c r="B14" s="175" t="s">
        <v>11</v>
      </c>
      <c r="D14" s="9"/>
    </row>
    <row r="15" spans="1:5" ht="15" customHeight="1">
      <c r="A15" s="4">
        <f t="shared" si="0"/>
        <v>3</v>
      </c>
      <c r="B15" s="176" t="s">
        <v>12</v>
      </c>
      <c r="C15" s="177">
        <v>42218.9275</v>
      </c>
      <c r="D15" s="178">
        <v>773474856.095531</v>
      </c>
      <c r="E15" s="178">
        <f>+D15-C15</f>
        <v>773432637.168031</v>
      </c>
    </row>
    <row r="16" spans="1:5" ht="15" customHeight="1">
      <c r="A16" s="4">
        <f t="shared" si="0"/>
        <v>4</v>
      </c>
      <c r="B16" s="176" t="s">
        <v>13</v>
      </c>
      <c r="C16" s="179">
        <v>0</v>
      </c>
      <c r="D16" s="180">
        <v>-17848252.050684582</v>
      </c>
      <c r="E16" s="180">
        <f>+D16-C16</f>
        <v>-17848252.050684582</v>
      </c>
    </row>
    <row r="17" spans="1:5" ht="15" customHeight="1">
      <c r="A17" s="4">
        <f t="shared" si="0"/>
        <v>5</v>
      </c>
      <c r="B17" s="176" t="s">
        <v>14</v>
      </c>
      <c r="C17" s="180">
        <v>0</v>
      </c>
      <c r="D17" s="180">
        <v>-67873620.07385407</v>
      </c>
      <c r="E17" s="180">
        <f>+D17-C17</f>
        <v>-67873620.07385407</v>
      </c>
    </row>
    <row r="18" spans="1:5" ht="15" customHeight="1">
      <c r="A18" s="4">
        <f t="shared" si="0"/>
        <v>6</v>
      </c>
      <c r="B18" s="176"/>
      <c r="C18" s="180"/>
      <c r="D18" s="180" t="s">
        <v>54</v>
      </c>
      <c r="E18" s="180" t="s">
        <v>54</v>
      </c>
    </row>
    <row r="19" spans="1:5" ht="15" customHeight="1" thickBot="1">
      <c r="A19" s="4">
        <f t="shared" si="0"/>
        <v>7</v>
      </c>
      <c r="B19" s="181" t="s">
        <v>174</v>
      </c>
      <c r="C19" s="12">
        <f>SUM(C15:C18)</f>
        <v>42218.9275</v>
      </c>
      <c r="D19" s="12">
        <f>SUM(D15:D18)</f>
        <v>687752983.9709923</v>
      </c>
      <c r="E19" s="12">
        <f>SUM(E15:E18)</f>
        <v>687710765.0434923</v>
      </c>
    </row>
    <row r="20" spans="1:5" ht="15" customHeight="1" thickTop="1">
      <c r="A20" s="4">
        <f t="shared" si="0"/>
        <v>8</v>
      </c>
      <c r="B20" s="13"/>
      <c r="C20" s="14"/>
      <c r="D20" s="14"/>
      <c r="E20" s="14"/>
    </row>
    <row r="21" spans="1:5" ht="15" customHeight="1">
      <c r="A21" s="4">
        <f t="shared" si="0"/>
        <v>9</v>
      </c>
      <c r="B21" s="175" t="s">
        <v>15</v>
      </c>
      <c r="C21" s="15"/>
      <c r="D21" s="15"/>
      <c r="E21" s="15"/>
    </row>
    <row r="22" spans="1:5" ht="15" customHeight="1">
      <c r="A22" s="4">
        <f t="shared" si="0"/>
        <v>10</v>
      </c>
      <c r="B22" s="182" t="s">
        <v>16</v>
      </c>
      <c r="C22" s="177">
        <v>0</v>
      </c>
      <c r="D22" s="178">
        <v>28005152.767167408</v>
      </c>
      <c r="E22" s="178">
        <f>+D22-C22</f>
        <v>28005152.767167408</v>
      </c>
    </row>
    <row r="23" spans="1:5" ht="15" customHeight="1">
      <c r="A23" s="4">
        <f t="shared" si="0"/>
        <v>11</v>
      </c>
      <c r="B23" s="182" t="s">
        <v>17</v>
      </c>
      <c r="C23" s="179"/>
      <c r="D23" s="180">
        <v>4933626.7856418565</v>
      </c>
      <c r="E23" s="180">
        <f>+D23-C23</f>
        <v>4933626.7856418565</v>
      </c>
    </row>
    <row r="24" spans="1:5" ht="15" customHeight="1">
      <c r="A24" s="4">
        <f t="shared" si="0"/>
        <v>12</v>
      </c>
      <c r="B24" s="182" t="s">
        <v>18</v>
      </c>
      <c r="C24" s="183">
        <f>SUM(C22:C23)</f>
        <v>0</v>
      </c>
      <c r="D24" s="183">
        <f>SUM(D22:D23)</f>
        <v>32938779.552809265</v>
      </c>
      <c r="E24" s="183">
        <f>SUM(E22:E23)</f>
        <v>32938779.552809265</v>
      </c>
    </row>
    <row r="25" spans="1:5" ht="15" customHeight="1">
      <c r="A25" s="4">
        <f t="shared" si="0"/>
        <v>13</v>
      </c>
      <c r="B25" s="182"/>
      <c r="C25" s="177"/>
      <c r="D25" s="178"/>
      <c r="E25" s="178"/>
    </row>
    <row r="26" spans="1:5" ht="15" customHeight="1">
      <c r="A26" s="4">
        <f t="shared" si="0"/>
        <v>14</v>
      </c>
      <c r="C26" s="15"/>
      <c r="D26" s="15"/>
      <c r="E26" s="15"/>
    </row>
    <row r="27" spans="1:5" ht="15" customHeight="1">
      <c r="A27" s="4">
        <f t="shared" si="0"/>
        <v>15</v>
      </c>
      <c r="B27" s="18" t="s">
        <v>175</v>
      </c>
      <c r="C27" s="184"/>
      <c r="D27" s="185"/>
      <c r="E27" s="184"/>
    </row>
    <row r="28" spans="1:5" ht="15" customHeight="1">
      <c r="A28" s="4">
        <f t="shared" si="0"/>
        <v>16</v>
      </c>
      <c r="B28" s="182" t="s">
        <v>176</v>
      </c>
      <c r="C28" s="184"/>
      <c r="D28" s="178">
        <v>776099</v>
      </c>
      <c r="E28" s="178">
        <f>+D28-C28</f>
        <v>776099</v>
      </c>
    </row>
    <row r="29" spans="1:5" ht="15" customHeight="1">
      <c r="A29" s="4">
        <f t="shared" si="0"/>
        <v>17</v>
      </c>
      <c r="B29" s="182" t="s">
        <v>177</v>
      </c>
      <c r="C29" s="20"/>
      <c r="D29" s="20">
        <v>9922939</v>
      </c>
      <c r="E29" s="20">
        <f>+D29-C29</f>
        <v>9922939</v>
      </c>
    </row>
    <row r="30" spans="1:5" ht="15" customHeight="1">
      <c r="A30" s="4">
        <f t="shared" si="0"/>
        <v>18</v>
      </c>
      <c r="B30" s="182" t="s">
        <v>178</v>
      </c>
      <c r="C30" s="20">
        <v>0</v>
      </c>
      <c r="D30" s="20">
        <v>10891023</v>
      </c>
      <c r="E30" s="180">
        <f>+D30-C30</f>
        <v>10891023</v>
      </c>
    </row>
    <row r="31" spans="1:5" ht="15" customHeight="1">
      <c r="A31" s="4">
        <f t="shared" si="0"/>
        <v>19</v>
      </c>
      <c r="B31" s="182" t="s">
        <v>19</v>
      </c>
      <c r="C31" s="179">
        <v>0</v>
      </c>
      <c r="D31" s="20">
        <v>517500.681183602</v>
      </c>
      <c r="E31" s="20">
        <f>+D31-C31</f>
        <v>517500.681183602</v>
      </c>
    </row>
    <row r="32" spans="1:5" ht="15" customHeight="1">
      <c r="A32" s="4">
        <f t="shared" si="0"/>
        <v>20</v>
      </c>
      <c r="B32" s="182" t="s">
        <v>20</v>
      </c>
      <c r="C32" s="186"/>
      <c r="D32" s="186">
        <v>2967100.906250939</v>
      </c>
      <c r="E32" s="186">
        <f>+D32-C32</f>
        <v>2967100.906250939</v>
      </c>
    </row>
    <row r="33" spans="1:5" ht="15" customHeight="1">
      <c r="A33" s="4">
        <f t="shared" si="0"/>
        <v>21</v>
      </c>
      <c r="B33" s="187" t="s">
        <v>21</v>
      </c>
      <c r="C33" s="20">
        <f>SUM(C28:C32)</f>
        <v>0</v>
      </c>
      <c r="D33" s="20">
        <f>SUM(D28:D32)</f>
        <v>25074662.58743454</v>
      </c>
      <c r="E33" s="20">
        <f>SUM(E28:E32)</f>
        <v>25074662.58743454</v>
      </c>
    </row>
    <row r="34" spans="1:7" ht="15" customHeight="1">
      <c r="A34" s="4">
        <f t="shared" si="0"/>
        <v>22</v>
      </c>
      <c r="B34" s="187"/>
      <c r="C34" s="20"/>
      <c r="D34" s="20"/>
      <c r="E34" s="20"/>
      <c r="G34" s="23"/>
    </row>
    <row r="35" spans="1:7" ht="15" customHeight="1">
      <c r="A35" s="4">
        <f t="shared" si="0"/>
        <v>23</v>
      </c>
      <c r="B35" s="22" t="s">
        <v>179</v>
      </c>
      <c r="C35" s="20">
        <f>C22+C33</f>
        <v>0</v>
      </c>
      <c r="D35" s="20">
        <f>D24+D33</f>
        <v>58013442.140243806</v>
      </c>
      <c r="E35" s="20">
        <f>E24+E33</f>
        <v>58013442.140243806</v>
      </c>
      <c r="G35" s="24"/>
    </row>
    <row r="36" spans="1:5" ht="15" customHeight="1">
      <c r="A36" s="4">
        <f t="shared" si="0"/>
        <v>24</v>
      </c>
      <c r="B36" s="22"/>
      <c r="C36" s="20"/>
      <c r="D36" s="20"/>
      <c r="E36" s="20"/>
    </row>
    <row r="37" spans="1:5" ht="15" customHeight="1">
      <c r="A37" s="4">
        <f t="shared" si="0"/>
        <v>25</v>
      </c>
      <c r="B37" s="187" t="s">
        <v>180</v>
      </c>
      <c r="C37" s="188"/>
      <c r="D37" s="189">
        <v>0.35</v>
      </c>
      <c r="E37" s="190">
        <f>ROUND((-E35+E23)*D37,0)</f>
        <v>-18577935</v>
      </c>
    </row>
    <row r="38" spans="1:12" ht="15" customHeight="1" thickBot="1">
      <c r="A38" s="4">
        <f t="shared" si="0"/>
        <v>26</v>
      </c>
      <c r="B38" s="187" t="s">
        <v>22</v>
      </c>
      <c r="C38" s="191"/>
      <c r="D38" s="191"/>
      <c r="E38" s="192">
        <f>-E35-E37</f>
        <v>-39435507.140243806</v>
      </c>
      <c r="H38" s="25"/>
      <c r="K38" s="9"/>
      <c r="L38" s="25"/>
    </row>
    <row r="39" spans="1:11" ht="15" customHeight="1" thickTop="1">
      <c r="A39" s="163"/>
      <c r="B39" s="193"/>
      <c r="C39" s="193"/>
      <c r="D39" s="193"/>
      <c r="E39" s="194"/>
      <c r="K39" s="9"/>
    </row>
    <row r="40" spans="1:11" ht="15" customHeight="1">
      <c r="A40" s="163"/>
      <c r="B40" s="193"/>
      <c r="C40" s="193"/>
      <c r="D40" s="193"/>
      <c r="E40" s="194"/>
      <c r="K40" s="9"/>
    </row>
    <row r="41" spans="5:11" ht="15" customHeight="1">
      <c r="E41" s="9"/>
      <c r="K41" s="9"/>
    </row>
    <row r="43" spans="6:9" ht="15" customHeight="1">
      <c r="F43" s="26"/>
      <c r="I43" s="26"/>
    </row>
    <row r="44" spans="6:9" ht="15" customHeight="1">
      <c r="F44" s="27"/>
      <c r="I44" s="27"/>
    </row>
    <row r="45" spans="6:9" ht="15" customHeight="1">
      <c r="F45" s="26"/>
      <c r="I45" s="26"/>
    </row>
    <row r="46" spans="6:9" ht="15" customHeight="1">
      <c r="F46" s="26"/>
      <c r="I46" s="26"/>
    </row>
    <row r="47" spans="6:9" ht="15" customHeight="1">
      <c r="F47" s="27"/>
      <c r="I47" s="27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G35" sqref="G35"/>
    </sheetView>
  </sheetViews>
  <sheetFormatPr defaultColWidth="9.140625" defaultRowHeight="12.75"/>
  <cols>
    <col min="1" max="1" width="5.00390625" style="30" bestFit="1" customWidth="1"/>
    <col min="2" max="2" width="49.421875" style="30" customWidth="1"/>
    <col min="3" max="4" width="13.421875" style="30" customWidth="1"/>
    <col min="5" max="5" width="15.28125" style="30" customWidth="1"/>
    <col min="6" max="6" width="14.28125" style="30" bestFit="1" customWidth="1"/>
    <col min="7" max="7" width="19.8515625" style="30" customWidth="1"/>
    <col min="8" max="8" width="20.7109375" style="30" bestFit="1" customWidth="1"/>
    <col min="9" max="16384" width="9.140625" style="30" customWidth="1"/>
  </cols>
  <sheetData>
    <row r="1" spans="1:5" s="28" customFormat="1" ht="15">
      <c r="A1" s="224"/>
      <c r="B1" s="224"/>
      <c r="C1" s="224"/>
      <c r="D1" s="224"/>
      <c r="E1" s="224"/>
    </row>
    <row r="2" spans="1:5" s="28" customFormat="1" ht="15">
      <c r="A2" s="168" t="s">
        <v>173</v>
      </c>
      <c r="B2" s="169"/>
      <c r="C2" s="170"/>
      <c r="D2" s="170"/>
      <c r="E2" s="170"/>
    </row>
    <row r="3" spans="1:6" s="28" customFormat="1" ht="15">
      <c r="A3" s="170" t="s">
        <v>181</v>
      </c>
      <c r="B3" s="170"/>
      <c r="C3" s="170"/>
      <c r="D3" s="170"/>
      <c r="E3" s="171"/>
      <c r="F3" s="29"/>
    </row>
    <row r="4" spans="1:5" ht="15">
      <c r="A4" s="170" t="s">
        <v>2</v>
      </c>
      <c r="B4" s="170"/>
      <c r="C4" s="170"/>
      <c r="D4" s="170"/>
      <c r="E4" s="172"/>
    </row>
    <row r="5" spans="1:5" ht="15">
      <c r="A5" s="170" t="s">
        <v>3</v>
      </c>
      <c r="B5" s="170"/>
      <c r="C5" s="170"/>
      <c r="D5" s="170"/>
      <c r="E5" s="172"/>
    </row>
    <row r="6" spans="1:5" ht="15">
      <c r="A6" s="3"/>
      <c r="B6" s="195"/>
      <c r="C6" s="3"/>
      <c r="D6" s="4"/>
      <c r="E6" s="3"/>
    </row>
    <row r="7" spans="1:8" ht="15">
      <c r="A7" s="5" t="s">
        <v>4</v>
      </c>
      <c r="B7" s="3"/>
      <c r="C7" s="174"/>
      <c r="D7" s="174"/>
      <c r="E7" s="174"/>
      <c r="G7" s="31"/>
      <c r="H7" s="31"/>
    </row>
    <row r="8" spans="1:8" ht="15">
      <c r="A8" s="6" t="s">
        <v>5</v>
      </c>
      <c r="B8" s="7" t="s">
        <v>6</v>
      </c>
      <c r="C8" s="6" t="s">
        <v>7</v>
      </c>
      <c r="D8" s="6" t="s">
        <v>8</v>
      </c>
      <c r="E8" s="6" t="s">
        <v>9</v>
      </c>
      <c r="G8" s="31"/>
      <c r="H8" s="31"/>
    </row>
    <row r="9" spans="1:8" ht="15">
      <c r="A9" s="8"/>
      <c r="B9" s="8"/>
      <c r="C9" s="8"/>
      <c r="D9" s="8"/>
      <c r="E9" s="8"/>
      <c r="G9" s="31"/>
      <c r="H9" s="31"/>
    </row>
    <row r="10" spans="1:8" ht="15">
      <c r="A10" s="4">
        <v>1</v>
      </c>
      <c r="B10" s="196" t="s">
        <v>182</v>
      </c>
      <c r="C10" s="8"/>
      <c r="D10" s="8"/>
      <c r="E10" s="8"/>
      <c r="G10" s="31"/>
      <c r="H10" s="31"/>
    </row>
    <row r="11" spans="1:8" ht="15">
      <c r="A11" s="4">
        <f aca="true" t="shared" si="0" ref="A11:A30">A10+1</f>
        <v>2</v>
      </c>
      <c r="B11" s="197" t="s">
        <v>183</v>
      </c>
      <c r="C11" s="10"/>
      <c r="D11" s="11">
        <v>99707854</v>
      </c>
      <c r="E11" s="11">
        <f>+D11-C11</f>
        <v>99707854</v>
      </c>
      <c r="G11" s="31"/>
      <c r="H11" s="31"/>
    </row>
    <row r="12" spans="1:8" ht="15">
      <c r="A12" s="4">
        <f t="shared" si="0"/>
        <v>3</v>
      </c>
      <c r="B12" s="176" t="s">
        <v>184</v>
      </c>
      <c r="C12" s="21"/>
      <c r="D12" s="21">
        <v>0</v>
      </c>
      <c r="E12" s="21">
        <f>+D12-C12</f>
        <v>0</v>
      </c>
      <c r="G12" s="31"/>
      <c r="H12" s="31"/>
    </row>
    <row r="13" spans="1:8" ht="15">
      <c r="A13" s="4">
        <f t="shared" si="0"/>
        <v>4</v>
      </c>
      <c r="B13" s="181" t="s">
        <v>185</v>
      </c>
      <c r="C13" s="14">
        <f>SUM(C11:C12)</f>
        <v>0</v>
      </c>
      <c r="D13" s="14">
        <f>SUM(D11:D12)</f>
        <v>99707854</v>
      </c>
      <c r="E13" s="11">
        <f>+D13-C13</f>
        <v>99707854</v>
      </c>
      <c r="G13" s="31"/>
      <c r="H13" s="31"/>
    </row>
    <row r="14" spans="1:8" ht="15">
      <c r="A14" s="4">
        <f t="shared" si="0"/>
        <v>5</v>
      </c>
      <c r="B14" s="163"/>
      <c r="C14" s="198"/>
      <c r="D14" s="198"/>
      <c r="E14" s="198"/>
      <c r="G14" s="31"/>
      <c r="H14" s="31"/>
    </row>
    <row r="15" spans="1:8" ht="15">
      <c r="A15" s="4">
        <f t="shared" si="0"/>
        <v>6</v>
      </c>
      <c r="B15" s="32" t="s">
        <v>186</v>
      </c>
      <c r="C15" s="163"/>
      <c r="D15" s="163"/>
      <c r="E15" s="163"/>
      <c r="G15" s="31"/>
      <c r="H15" s="31"/>
    </row>
    <row r="16" spans="1:8" ht="15">
      <c r="A16" s="4">
        <f t="shared" si="0"/>
        <v>7</v>
      </c>
      <c r="B16" s="199" t="s">
        <v>23</v>
      </c>
      <c r="C16" s="163"/>
      <c r="D16" s="200">
        <v>17003226.09884615</v>
      </c>
      <c r="E16" s="11">
        <f>+D16-C16</f>
        <v>17003226.09884615</v>
      </c>
      <c r="G16" s="31"/>
      <c r="H16" s="31"/>
    </row>
    <row r="17" spans="1:8" ht="15">
      <c r="A17" s="4">
        <f t="shared" si="0"/>
        <v>8</v>
      </c>
      <c r="B17" s="197" t="s">
        <v>187</v>
      </c>
      <c r="C17" s="163"/>
      <c r="D17" s="201">
        <v>-340064.52197692305</v>
      </c>
      <c r="E17" s="11">
        <f>+D17-C17</f>
        <v>-340064.52197692305</v>
      </c>
      <c r="G17" s="31"/>
      <c r="H17" s="31"/>
    </row>
    <row r="18" spans="1:8" ht="15">
      <c r="A18" s="4">
        <f t="shared" si="0"/>
        <v>9</v>
      </c>
      <c r="B18" s="197" t="s">
        <v>24</v>
      </c>
      <c r="C18" s="21"/>
      <c r="D18" s="202">
        <v>-5832106.55190423</v>
      </c>
      <c r="E18" s="17">
        <f>+D18-C18</f>
        <v>-5832106.55190423</v>
      </c>
      <c r="G18" s="31"/>
      <c r="H18" s="31"/>
    </row>
    <row r="19" spans="1:8" ht="15">
      <c r="A19" s="4">
        <f t="shared" si="0"/>
        <v>10</v>
      </c>
      <c r="B19" s="187" t="s">
        <v>188</v>
      </c>
      <c r="C19" s="14">
        <f>SUM(C16:C18)</f>
        <v>0</v>
      </c>
      <c r="D19" s="14">
        <f>SUM(D16:D18)</f>
        <v>10831055.024964996</v>
      </c>
      <c r="E19" s="14">
        <f>SUM(E16:E18)</f>
        <v>10831055.024964996</v>
      </c>
      <c r="G19" s="31"/>
      <c r="H19" s="31"/>
    </row>
    <row r="20" spans="1:8" ht="15">
      <c r="A20" s="4">
        <f t="shared" si="0"/>
        <v>11</v>
      </c>
      <c r="B20" s="187"/>
      <c r="C20" s="203"/>
      <c r="D20" s="204"/>
      <c r="E20" s="205"/>
      <c r="G20" s="31"/>
      <c r="H20" s="31"/>
    </row>
    <row r="21" spans="1:8" ht="15.75" thickBot="1">
      <c r="A21" s="4">
        <f t="shared" si="0"/>
        <v>12</v>
      </c>
      <c r="B21" s="206" t="s">
        <v>25</v>
      </c>
      <c r="C21" s="207">
        <f>C13+C19</f>
        <v>0</v>
      </c>
      <c r="D21" s="207">
        <f>D13+D19</f>
        <v>110538909.02496499</v>
      </c>
      <c r="E21" s="207">
        <f>E13+E19</f>
        <v>110538909.02496499</v>
      </c>
      <c r="G21" s="31"/>
      <c r="H21" s="31"/>
    </row>
    <row r="22" spans="1:8" ht="15.75" thickTop="1">
      <c r="A22" s="4">
        <f t="shared" si="0"/>
        <v>13</v>
      </c>
      <c r="B22" s="13"/>
      <c r="C22" s="14"/>
      <c r="D22" s="14"/>
      <c r="E22" s="14"/>
      <c r="G22" s="31"/>
      <c r="H22" s="31"/>
    </row>
    <row r="23" spans="1:8" s="28" customFormat="1" ht="15">
      <c r="A23" s="4">
        <f t="shared" si="0"/>
        <v>14</v>
      </c>
      <c r="B23" s="208" t="s">
        <v>26</v>
      </c>
      <c r="C23" s="16"/>
      <c r="D23" s="16"/>
      <c r="E23" s="16"/>
      <c r="G23" s="33"/>
      <c r="H23" s="33"/>
    </row>
    <row r="24" spans="1:8" s="28" customFormat="1" ht="15">
      <c r="A24" s="4">
        <f t="shared" si="0"/>
        <v>15</v>
      </c>
      <c r="B24" s="199" t="s">
        <v>189</v>
      </c>
      <c r="C24" s="10">
        <v>0</v>
      </c>
      <c r="D24" s="209"/>
      <c r="E24" s="11">
        <f>+D24-C24</f>
        <v>0</v>
      </c>
      <c r="G24" s="33"/>
      <c r="H24" s="33"/>
    </row>
    <row r="25" spans="1:8" s="28" customFormat="1" ht="15">
      <c r="A25" s="4">
        <f t="shared" si="0"/>
        <v>16</v>
      </c>
      <c r="B25" s="182" t="s">
        <v>190</v>
      </c>
      <c r="C25" s="20">
        <v>0</v>
      </c>
      <c r="D25" s="20">
        <v>680129.0439538461</v>
      </c>
      <c r="E25" s="11">
        <f>+D25-C25</f>
        <v>680129.0439538461</v>
      </c>
      <c r="G25" s="33"/>
      <c r="H25" s="33"/>
    </row>
    <row r="26" spans="1:8" s="28" customFormat="1" ht="15">
      <c r="A26" s="4">
        <f t="shared" si="0"/>
        <v>17</v>
      </c>
      <c r="B26" s="210"/>
      <c r="C26" s="202"/>
      <c r="D26" s="202"/>
      <c r="E26" s="21"/>
      <c r="G26" s="33"/>
      <c r="H26" s="33"/>
    </row>
    <row r="27" spans="1:5" s="28" customFormat="1" ht="15">
      <c r="A27" s="4">
        <f t="shared" si="0"/>
        <v>18</v>
      </c>
      <c r="B27" s="211" t="s">
        <v>191</v>
      </c>
      <c r="C27" s="20">
        <f>C24+C25</f>
        <v>0</v>
      </c>
      <c r="D27" s="20">
        <f>D24+D25</f>
        <v>680129.0439538461</v>
      </c>
      <c r="E27" s="20">
        <f>E24+E25</f>
        <v>680129.0439538461</v>
      </c>
    </row>
    <row r="28" spans="1:5" s="35" customFormat="1" ht="15">
      <c r="A28" s="4">
        <f t="shared" si="0"/>
        <v>19</v>
      </c>
      <c r="B28" s="13"/>
      <c r="C28" s="20"/>
      <c r="D28" s="20"/>
      <c r="E28" s="20"/>
    </row>
    <row r="29" spans="1:5" s="35" customFormat="1" ht="15">
      <c r="A29" s="4">
        <f t="shared" si="0"/>
        <v>20</v>
      </c>
      <c r="B29" s="210" t="s">
        <v>192</v>
      </c>
      <c r="C29" s="212"/>
      <c r="D29" s="189">
        <v>0.35</v>
      </c>
      <c r="E29" s="190">
        <f>ROUND(-E27*D29,0)</f>
        <v>-238045</v>
      </c>
    </row>
    <row r="30" spans="1:5" s="35" customFormat="1" ht="15.75" thickBot="1">
      <c r="A30" s="4">
        <f t="shared" si="0"/>
        <v>21</v>
      </c>
      <c r="B30" s="210" t="s">
        <v>22</v>
      </c>
      <c r="C30" s="213"/>
      <c r="D30" s="213"/>
      <c r="E30" s="192">
        <f>-E27-E29</f>
        <v>-442084.0439538461</v>
      </c>
    </row>
    <row r="31" spans="1:5" s="35" customFormat="1" ht="15.75" thickTop="1">
      <c r="A31" s="4"/>
      <c r="B31" s="163"/>
      <c r="C31" s="193"/>
      <c r="D31" s="193"/>
      <c r="E31" s="163"/>
    </row>
    <row r="32" spans="1:5" s="35" customFormat="1" ht="15">
      <c r="A32" s="34"/>
      <c r="D32" s="36"/>
      <c r="E32" s="36"/>
    </row>
    <row r="33" s="35" customFormat="1" ht="15">
      <c r="A33" s="34"/>
    </row>
    <row r="34" spans="1:4" s="35" customFormat="1" ht="15">
      <c r="A34" s="34"/>
      <c r="D34" s="37"/>
    </row>
    <row r="35" s="35" customFormat="1" ht="15"/>
    <row r="36" s="35" customFormat="1" ht="15"/>
    <row r="37" s="35" customFormat="1" ht="15"/>
  </sheetData>
  <sheetProtection/>
  <mergeCells count="1">
    <mergeCell ref="A1:E1"/>
  </mergeCells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3:F22"/>
  <sheetViews>
    <sheetView zoomScalePageLayoutView="0" workbookViewId="0" topLeftCell="A1">
      <selection activeCell="E7" sqref="E7"/>
    </sheetView>
  </sheetViews>
  <sheetFormatPr defaultColWidth="9.140625" defaultRowHeight="12.75"/>
  <cols>
    <col min="5" max="5" width="11.8515625" style="0" bestFit="1" customWidth="1"/>
    <col min="6" max="6" width="59.7109375" style="0" customWidth="1"/>
  </cols>
  <sheetData>
    <row r="3" spans="1:6" ht="15">
      <c r="A3" s="105" t="s">
        <v>127</v>
      </c>
      <c r="B3" s="101"/>
      <c r="C3" s="101"/>
      <c r="D3" s="100"/>
      <c r="E3" s="100"/>
      <c r="F3" s="100"/>
    </row>
    <row r="4" spans="1:6" ht="15">
      <c r="A4" s="102" t="s">
        <v>128</v>
      </c>
      <c r="B4" s="101"/>
      <c r="C4" s="101"/>
      <c r="D4" s="100"/>
      <c r="E4" s="100"/>
      <c r="F4" s="100"/>
    </row>
    <row r="5" spans="1:6" ht="15">
      <c r="A5" s="103"/>
      <c r="B5" s="103"/>
      <c r="C5" s="103"/>
      <c r="D5" s="100"/>
      <c r="E5" s="100"/>
      <c r="F5" s="100"/>
    </row>
    <row r="6" spans="1:6" ht="15">
      <c r="A6" s="101"/>
      <c r="B6" s="101"/>
      <c r="C6" s="101"/>
      <c r="D6" s="100"/>
      <c r="E6" s="116" t="s">
        <v>129</v>
      </c>
      <c r="F6" s="113" t="s">
        <v>130</v>
      </c>
    </row>
    <row r="7" spans="1:6" ht="27" thickBot="1">
      <c r="A7" s="101" t="s">
        <v>131</v>
      </c>
      <c r="B7" s="101"/>
      <c r="C7" s="101"/>
      <c r="D7" s="100"/>
      <c r="E7" s="98">
        <f>'AURORA LSR vs no LSR (C)'!AW4</f>
        <v>-33638.32585714292</v>
      </c>
      <c r="F7" s="114" t="s">
        <v>46</v>
      </c>
    </row>
    <row r="8" spans="1:6" ht="15.75" thickTop="1">
      <c r="A8" s="101" t="s">
        <v>35</v>
      </c>
      <c r="B8" s="101"/>
      <c r="C8" s="101"/>
      <c r="D8" s="100"/>
      <c r="E8" s="96">
        <v>6178</v>
      </c>
      <c r="F8" s="228" t="s">
        <v>34</v>
      </c>
    </row>
    <row r="9" spans="1:6" ht="15">
      <c r="A9" s="101" t="s">
        <v>36</v>
      </c>
      <c r="B9" s="101"/>
      <c r="C9" s="101"/>
      <c r="D9" s="100"/>
      <c r="E9" s="95">
        <v>5433</v>
      </c>
      <c r="F9" s="229"/>
    </row>
    <row r="10" spans="1:6" ht="15">
      <c r="A10" s="101" t="s">
        <v>37</v>
      </c>
      <c r="B10" s="101"/>
      <c r="C10" s="101"/>
      <c r="D10" s="100"/>
      <c r="E10" s="95">
        <v>1229</v>
      </c>
      <c r="F10" s="229"/>
    </row>
    <row r="11" spans="1:6" ht="15">
      <c r="A11" s="101" t="s">
        <v>38</v>
      </c>
      <c r="B11" s="101"/>
      <c r="C11" s="101"/>
      <c r="D11" s="100"/>
      <c r="E11" s="95">
        <v>776</v>
      </c>
      <c r="F11" s="229"/>
    </row>
    <row r="12" spans="1:6" ht="15.75" thickBot="1">
      <c r="A12" s="101" t="s">
        <v>39</v>
      </c>
      <c r="B12" s="101"/>
      <c r="C12" s="101"/>
      <c r="D12" s="100"/>
      <c r="E12" s="94">
        <v>-2917</v>
      </c>
      <c r="F12" s="230"/>
    </row>
    <row r="13" spans="1:6" ht="16.5" thickBot="1" thickTop="1">
      <c r="A13" s="101"/>
      <c r="B13" s="101"/>
      <c r="C13" s="104" t="s">
        <v>132</v>
      </c>
      <c r="D13" s="100"/>
      <c r="E13" s="97">
        <f>SUM(E7:E12)</f>
        <v>-22939.325857142918</v>
      </c>
      <c r="F13" s="100"/>
    </row>
    <row r="14" spans="1:6" ht="15.75" thickTop="1">
      <c r="A14" s="100"/>
      <c r="B14" s="100"/>
      <c r="C14" s="100"/>
      <c r="D14" s="100"/>
      <c r="E14" s="115"/>
      <c r="F14" s="100"/>
    </row>
    <row r="15" spans="1:6" ht="15.75" thickBot="1">
      <c r="A15" s="99" t="s">
        <v>133</v>
      </c>
      <c r="B15" s="99"/>
      <c r="C15" s="99"/>
      <c r="D15" s="100"/>
      <c r="E15" s="115"/>
      <c r="F15" s="100"/>
    </row>
    <row r="16" spans="1:6" ht="15.75" thickTop="1">
      <c r="A16" s="101" t="s">
        <v>40</v>
      </c>
      <c r="B16" s="101"/>
      <c r="C16" s="101"/>
      <c r="D16" s="100"/>
      <c r="E16" s="96">
        <v>2874</v>
      </c>
      <c r="F16" s="225" t="s">
        <v>34</v>
      </c>
    </row>
    <row r="17" spans="1:6" ht="15">
      <c r="A17" s="101" t="s">
        <v>41</v>
      </c>
      <c r="B17" s="101"/>
      <c r="C17" s="101"/>
      <c r="D17" s="100"/>
      <c r="E17" s="95">
        <v>5984</v>
      </c>
      <c r="F17" s="226"/>
    </row>
    <row r="18" spans="1:6" ht="15.75" thickBot="1">
      <c r="A18" s="101" t="s">
        <v>42</v>
      </c>
      <c r="B18" s="101"/>
      <c r="C18" s="101"/>
      <c r="D18" s="100"/>
      <c r="E18" s="94">
        <v>2033</v>
      </c>
      <c r="F18" s="227"/>
    </row>
    <row r="19" spans="1:6" ht="16.5" thickBot="1" thickTop="1">
      <c r="A19" s="106" t="s">
        <v>134</v>
      </c>
      <c r="B19" s="101"/>
      <c r="C19" s="100"/>
      <c r="D19" s="100"/>
      <c r="E19" s="223">
        <f>'Exhibit No. __(JHS-5), Page 3 '!E30/1000</f>
        <v>10891.023</v>
      </c>
      <c r="F19" s="112"/>
    </row>
    <row r="20" ht="13.5" thickTop="1"/>
    <row r="21" spans="1:6" ht="15.75" thickBot="1">
      <c r="A21" s="101"/>
      <c r="B21" s="101"/>
      <c r="C21" s="101"/>
      <c r="D21" s="100"/>
      <c r="E21" s="100"/>
      <c r="F21" s="100"/>
    </row>
    <row r="22" spans="1:6" ht="15.75" thickBot="1">
      <c r="A22" s="111" t="s">
        <v>43</v>
      </c>
      <c r="B22" s="110"/>
      <c r="C22" s="110"/>
      <c r="D22" s="109"/>
      <c r="E22" s="108"/>
      <c r="F22" s="107"/>
    </row>
  </sheetData>
  <sheetProtection/>
  <mergeCells count="2">
    <mergeCell ref="F16:F18"/>
    <mergeCell ref="F8:F12"/>
  </mergeCells>
  <printOptions/>
  <pageMargins left="0.45" right="0.45" top="0.75" bottom="1.25" header="0.3" footer="0.3"/>
  <pageSetup horizontalDpi="600" verticalDpi="600" orientation="portrait" scale="90" r:id="rId1"/>
  <headerFooter>
    <oddFooter>&amp;CCONFIDENTIAL per Protective Order in WUTC Docket Nos. UE-111048/UG-111049
LSR 2011 GRC Power Costs (C)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W67"/>
  <sheetViews>
    <sheetView zoomScale="85" zoomScaleNormal="85" zoomScalePageLayoutView="90" workbookViewId="0" topLeftCell="A10">
      <selection activeCell="D78" sqref="D78"/>
    </sheetView>
  </sheetViews>
  <sheetFormatPr defaultColWidth="9.140625" defaultRowHeight="12.75" outlineLevelRow="1" outlineLevelCol="1"/>
  <cols>
    <col min="1" max="1" width="4.00390625" style="44" customWidth="1"/>
    <col min="2" max="2" width="6.421875" style="41" bestFit="1" customWidth="1"/>
    <col min="3" max="3" width="7.7109375" style="42" customWidth="1"/>
    <col min="4" max="4" width="26.7109375" style="43" customWidth="1"/>
    <col min="5" max="13" width="10.57421875" style="44" customWidth="1" outlineLevel="1"/>
    <col min="14" max="15" width="10.57421875" style="45" customWidth="1" outlineLevel="1"/>
    <col min="16" max="16" width="12.7109375" style="46" customWidth="1" outlineLevel="1"/>
    <col min="17" max="17" width="14.00390625" style="44" bestFit="1" customWidth="1"/>
    <col min="18" max="18" width="0.85546875" style="47" customWidth="1"/>
    <col min="19" max="19" width="4.00390625" style="44" customWidth="1" outlineLevel="1"/>
    <col min="20" max="20" width="6.421875" style="41" customWidth="1" outlineLevel="1"/>
    <col min="21" max="21" width="9.28125" style="42" customWidth="1" outlineLevel="1"/>
    <col min="22" max="22" width="25.00390625" style="43" customWidth="1" outlineLevel="1"/>
    <col min="23" max="31" width="10.57421875" style="44" customWidth="1" outlineLevel="1"/>
    <col min="32" max="33" width="10.57421875" style="45" customWidth="1" outlineLevel="1"/>
    <col min="34" max="34" width="12.7109375" style="46" customWidth="1" outlineLevel="1"/>
    <col min="35" max="35" width="14.00390625" style="44" bestFit="1" customWidth="1"/>
    <col min="36" max="36" width="0.85546875" style="47" customWidth="1"/>
    <col min="37" max="45" width="8.7109375" style="44" customWidth="1" outlineLevel="1"/>
    <col min="46" max="47" width="8.7109375" style="45" customWidth="1" outlineLevel="1"/>
    <col min="48" max="48" width="12.7109375" style="46" customWidth="1" outlineLevel="1"/>
    <col min="49" max="49" width="11.57421875" style="44" bestFit="1" customWidth="1"/>
    <col min="50" max="16384" width="9.140625" style="44" customWidth="1"/>
  </cols>
  <sheetData>
    <row r="1" ht="18">
      <c r="A1" s="40" t="s">
        <v>44</v>
      </c>
    </row>
    <row r="2" spans="1:49" ht="18">
      <c r="A2" s="40" t="s">
        <v>45</v>
      </c>
      <c r="B2" s="48"/>
      <c r="D2" s="49"/>
      <c r="E2" s="38" t="s">
        <v>33</v>
      </c>
      <c r="F2" s="39" t="s">
        <v>46</v>
      </c>
      <c r="G2" s="50"/>
      <c r="L2" s="51"/>
      <c r="P2" s="45"/>
      <c r="Q2" s="45"/>
      <c r="R2" s="52"/>
      <c r="S2" s="40" t="s">
        <v>47</v>
      </c>
      <c r="T2" s="48"/>
      <c r="V2" s="49"/>
      <c r="W2" s="49"/>
      <c r="X2" s="50"/>
      <c r="Y2" s="53"/>
      <c r="AD2" s="51"/>
      <c r="AH2" s="45"/>
      <c r="AI2" s="45"/>
      <c r="AJ2" s="52"/>
      <c r="AK2" s="49"/>
      <c r="AL2" s="50"/>
      <c r="AM2" s="50"/>
      <c r="AR2" s="51"/>
      <c r="AV2" s="45"/>
      <c r="AW2" s="45"/>
    </row>
    <row r="3" spans="1:49" ht="39">
      <c r="A3" s="231" t="s">
        <v>48</v>
      </c>
      <c r="B3" s="232"/>
      <c r="C3" s="232"/>
      <c r="D3" s="232"/>
      <c r="E3" s="54"/>
      <c r="F3" s="51"/>
      <c r="G3" s="50"/>
      <c r="L3" s="51"/>
      <c r="M3" s="51"/>
      <c r="N3" s="51"/>
      <c r="O3" s="51"/>
      <c r="P3" s="51"/>
      <c r="Q3" s="55" t="s">
        <v>49</v>
      </c>
      <c r="R3" s="56"/>
      <c r="T3" s="48"/>
      <c r="V3" s="54"/>
      <c r="W3" s="54"/>
      <c r="X3" s="51"/>
      <c r="Y3" s="50"/>
      <c r="AD3" s="51"/>
      <c r="AE3" s="51"/>
      <c r="AF3" s="51"/>
      <c r="AG3" s="51"/>
      <c r="AH3" s="51"/>
      <c r="AI3" s="55" t="s">
        <v>50</v>
      </c>
      <c r="AJ3" s="56"/>
      <c r="AK3" s="54"/>
      <c r="AL3" s="51"/>
      <c r="AM3" s="50"/>
      <c r="AR3" s="51"/>
      <c r="AS3" s="51"/>
      <c r="AT3" s="51"/>
      <c r="AU3" s="51"/>
      <c r="AV3" s="51"/>
      <c r="AW3" s="55" t="s">
        <v>51</v>
      </c>
    </row>
    <row r="4" spans="2:49" ht="15.75" customHeight="1" thickBot="1">
      <c r="B4" s="48"/>
      <c r="D4" s="49"/>
      <c r="E4" s="57" t="s">
        <v>52</v>
      </c>
      <c r="F4" s="57" t="s">
        <v>52</v>
      </c>
      <c r="G4" s="57" t="s">
        <v>52</v>
      </c>
      <c r="H4" s="57" t="s">
        <v>52</v>
      </c>
      <c r="I4" s="57" t="s">
        <v>52</v>
      </c>
      <c r="J4" s="57" t="s">
        <v>52</v>
      </c>
      <c r="K4" s="57" t="s">
        <v>52</v>
      </c>
      <c r="L4" s="57" t="s">
        <v>52</v>
      </c>
      <c r="M4" s="57" t="s">
        <v>52</v>
      </c>
      <c r="N4" s="57" t="s">
        <v>52</v>
      </c>
      <c r="O4" s="57" t="s">
        <v>52</v>
      </c>
      <c r="P4" s="57" t="s">
        <v>52</v>
      </c>
      <c r="Q4" s="58">
        <f>+Q65</f>
        <v>595095.4055714285</v>
      </c>
      <c r="R4" s="59"/>
      <c r="T4" s="48"/>
      <c r="V4" s="49"/>
      <c r="W4" s="57" t="s">
        <v>52</v>
      </c>
      <c r="X4" s="57" t="s">
        <v>52</v>
      </c>
      <c r="Y4" s="57" t="s">
        <v>52</v>
      </c>
      <c r="Z4" s="57" t="s">
        <v>52</v>
      </c>
      <c r="AA4" s="57" t="s">
        <v>52</v>
      </c>
      <c r="AB4" s="57" t="s">
        <v>52</v>
      </c>
      <c r="AC4" s="57" t="s">
        <v>52</v>
      </c>
      <c r="AD4" s="57" t="s">
        <v>52</v>
      </c>
      <c r="AE4" s="57" t="s">
        <v>52</v>
      </c>
      <c r="AF4" s="57" t="s">
        <v>52</v>
      </c>
      <c r="AG4" s="57" t="s">
        <v>52</v>
      </c>
      <c r="AH4" s="57" t="s">
        <v>52</v>
      </c>
      <c r="AI4" s="58">
        <f>+AI65</f>
        <v>628733.7314285714</v>
      </c>
      <c r="AJ4" s="59"/>
      <c r="AK4" s="57" t="s">
        <v>52</v>
      </c>
      <c r="AL4" s="57" t="s">
        <v>52</v>
      </c>
      <c r="AM4" s="57" t="s">
        <v>52</v>
      </c>
      <c r="AN4" s="57" t="s">
        <v>52</v>
      </c>
      <c r="AO4" s="57" t="s">
        <v>52</v>
      </c>
      <c r="AP4" s="57" t="s">
        <v>52</v>
      </c>
      <c r="AQ4" s="57" t="s">
        <v>52</v>
      </c>
      <c r="AR4" s="57" t="s">
        <v>52</v>
      </c>
      <c r="AS4" s="57" t="s">
        <v>52</v>
      </c>
      <c r="AT4" s="57" t="s">
        <v>52</v>
      </c>
      <c r="AU4" s="57" t="s">
        <v>52</v>
      </c>
      <c r="AV4" s="57" t="s">
        <v>52</v>
      </c>
      <c r="AW4" s="58">
        <f>+AW65</f>
        <v>-33638.32585714292</v>
      </c>
    </row>
    <row r="5" spans="5:49" ht="12.75">
      <c r="E5" s="60">
        <v>41030</v>
      </c>
      <c r="F5" s="60">
        <v>41061</v>
      </c>
      <c r="G5" s="60">
        <v>41091</v>
      </c>
      <c r="H5" s="60">
        <v>41122</v>
      </c>
      <c r="I5" s="60">
        <v>41153</v>
      </c>
      <c r="J5" s="60">
        <v>41183</v>
      </c>
      <c r="K5" s="60">
        <v>41214</v>
      </c>
      <c r="L5" s="60">
        <v>41244</v>
      </c>
      <c r="M5" s="60">
        <v>41275</v>
      </c>
      <c r="N5" s="60">
        <v>41306</v>
      </c>
      <c r="O5" s="60">
        <v>41334</v>
      </c>
      <c r="P5" s="60">
        <v>41365</v>
      </c>
      <c r="Q5" s="61" t="s">
        <v>53</v>
      </c>
      <c r="R5" s="62"/>
      <c r="W5" s="60">
        <v>41030</v>
      </c>
      <c r="X5" s="60">
        <v>41061</v>
      </c>
      <c r="Y5" s="60">
        <v>41091</v>
      </c>
      <c r="Z5" s="60">
        <v>41122</v>
      </c>
      <c r="AA5" s="60">
        <v>41153</v>
      </c>
      <c r="AB5" s="60">
        <v>41183</v>
      </c>
      <c r="AC5" s="60">
        <v>41214</v>
      </c>
      <c r="AD5" s="60">
        <v>41244</v>
      </c>
      <c r="AE5" s="60">
        <v>41275</v>
      </c>
      <c r="AF5" s="60">
        <v>41306</v>
      </c>
      <c r="AG5" s="60">
        <v>41334</v>
      </c>
      <c r="AH5" s="60">
        <v>41365</v>
      </c>
      <c r="AI5" s="61" t="s">
        <v>53</v>
      </c>
      <c r="AJ5" s="62"/>
      <c r="AK5" s="60">
        <v>41030</v>
      </c>
      <c r="AL5" s="60">
        <v>41061</v>
      </c>
      <c r="AM5" s="60">
        <v>41091</v>
      </c>
      <c r="AN5" s="60">
        <v>41122</v>
      </c>
      <c r="AO5" s="60">
        <v>41153</v>
      </c>
      <c r="AP5" s="60">
        <v>41183</v>
      </c>
      <c r="AQ5" s="60">
        <v>41214</v>
      </c>
      <c r="AR5" s="60">
        <v>41244</v>
      </c>
      <c r="AS5" s="60">
        <v>41275</v>
      </c>
      <c r="AT5" s="60">
        <v>41306</v>
      </c>
      <c r="AU5" s="60">
        <v>41334</v>
      </c>
      <c r="AV5" s="60">
        <v>41365</v>
      </c>
      <c r="AW5" s="61" t="s">
        <v>53</v>
      </c>
    </row>
    <row r="6" spans="3:49" ht="12.75">
      <c r="C6" s="42" t="s">
        <v>54</v>
      </c>
      <c r="D6" s="63" t="s">
        <v>55</v>
      </c>
      <c r="E6" s="64"/>
      <c r="F6" s="64"/>
      <c r="G6" s="64"/>
      <c r="H6" s="64"/>
      <c r="I6" s="64"/>
      <c r="J6" s="64"/>
      <c r="K6" s="64"/>
      <c r="L6" s="64"/>
      <c r="M6" s="64"/>
      <c r="N6" s="65"/>
      <c r="O6" s="65"/>
      <c r="P6" s="65"/>
      <c r="Q6" s="66"/>
      <c r="R6" s="67"/>
      <c r="U6" s="42" t="s">
        <v>54</v>
      </c>
      <c r="V6" s="63" t="s">
        <v>55</v>
      </c>
      <c r="W6" s="64"/>
      <c r="X6" s="64"/>
      <c r="Y6" s="64"/>
      <c r="Z6" s="64"/>
      <c r="AA6" s="64"/>
      <c r="AB6" s="64"/>
      <c r="AC6" s="64"/>
      <c r="AD6" s="64"/>
      <c r="AE6" s="64"/>
      <c r="AF6" s="65"/>
      <c r="AG6" s="65"/>
      <c r="AH6" s="65"/>
      <c r="AI6" s="66"/>
      <c r="AJ6" s="67"/>
      <c r="AK6" s="64"/>
      <c r="AL6" s="64"/>
      <c r="AM6" s="64"/>
      <c r="AN6" s="64"/>
      <c r="AO6" s="64"/>
      <c r="AP6" s="64"/>
      <c r="AQ6" s="64"/>
      <c r="AR6" s="64"/>
      <c r="AS6" s="64"/>
      <c r="AT6" s="65"/>
      <c r="AU6" s="65"/>
      <c r="AV6" s="65"/>
      <c r="AW6" s="66"/>
    </row>
    <row r="7" spans="1:49" ht="12.75">
      <c r="A7" s="44" t="s">
        <v>56</v>
      </c>
      <c r="B7" s="68" t="s">
        <v>57</v>
      </c>
      <c r="C7" s="42" t="s">
        <v>58</v>
      </c>
      <c r="D7" s="69" t="s">
        <v>59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1">
        <f aca="true" t="shared" si="0" ref="Q7:Q17">SUM(E7:P7)</f>
        <v>0</v>
      </c>
      <c r="R7" s="72"/>
      <c r="S7" s="44" t="s">
        <v>56</v>
      </c>
      <c r="T7" s="68" t="s">
        <v>57</v>
      </c>
      <c r="U7" s="42" t="s">
        <v>58</v>
      </c>
      <c r="V7" s="69" t="s">
        <v>59</v>
      </c>
      <c r="W7" s="70">
        <v>0</v>
      </c>
      <c r="X7" s="70">
        <v>0</v>
      </c>
      <c r="Y7" s="70">
        <v>0</v>
      </c>
      <c r="Z7" s="70">
        <v>0</v>
      </c>
      <c r="AA7" s="70">
        <v>0</v>
      </c>
      <c r="AB7" s="70">
        <v>0</v>
      </c>
      <c r="AC7" s="70">
        <v>0</v>
      </c>
      <c r="AD7" s="70">
        <v>0</v>
      </c>
      <c r="AE7" s="70">
        <v>0</v>
      </c>
      <c r="AF7" s="70">
        <v>0</v>
      </c>
      <c r="AG7" s="70">
        <v>0</v>
      </c>
      <c r="AH7" s="70">
        <v>0</v>
      </c>
      <c r="AI7" s="71">
        <f aca="true" t="shared" si="1" ref="AI7:AI17">SUM(W7:AH7)</f>
        <v>0</v>
      </c>
      <c r="AJ7" s="72"/>
      <c r="AK7" s="70">
        <f>E7-W7</f>
        <v>0</v>
      </c>
      <c r="AL7" s="70">
        <f aca="true" t="shared" si="2" ref="AL7:AW22">F7-X7</f>
        <v>0</v>
      </c>
      <c r="AM7" s="70">
        <f t="shared" si="2"/>
        <v>0</v>
      </c>
      <c r="AN7" s="70">
        <f t="shared" si="2"/>
        <v>0</v>
      </c>
      <c r="AO7" s="70">
        <f t="shared" si="2"/>
        <v>0</v>
      </c>
      <c r="AP7" s="70">
        <f t="shared" si="2"/>
        <v>0</v>
      </c>
      <c r="AQ7" s="70">
        <f t="shared" si="2"/>
        <v>0</v>
      </c>
      <c r="AR7" s="70">
        <f t="shared" si="2"/>
        <v>0</v>
      </c>
      <c r="AS7" s="70">
        <f t="shared" si="2"/>
        <v>0</v>
      </c>
      <c r="AT7" s="70">
        <f t="shared" si="2"/>
        <v>0</v>
      </c>
      <c r="AU7" s="70">
        <f t="shared" si="2"/>
        <v>0</v>
      </c>
      <c r="AV7" s="70">
        <f t="shared" si="2"/>
        <v>0</v>
      </c>
      <c r="AW7" s="71">
        <f t="shared" si="2"/>
        <v>0</v>
      </c>
    </row>
    <row r="8" spans="1:49" ht="12.75">
      <c r="A8" s="44" t="s">
        <v>56</v>
      </c>
      <c r="B8" s="68" t="s">
        <v>57</v>
      </c>
      <c r="C8" s="42" t="s">
        <v>58</v>
      </c>
      <c r="D8" s="73" t="s">
        <v>60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1">
        <f t="shared" si="0"/>
        <v>0</v>
      </c>
      <c r="R8" s="72"/>
      <c r="S8" s="44" t="s">
        <v>56</v>
      </c>
      <c r="T8" s="68" t="s">
        <v>57</v>
      </c>
      <c r="U8" s="42" t="s">
        <v>58</v>
      </c>
      <c r="V8" s="73" t="s">
        <v>60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70">
        <v>0</v>
      </c>
      <c r="AF8" s="70">
        <v>0</v>
      </c>
      <c r="AG8" s="70">
        <v>0</v>
      </c>
      <c r="AH8" s="70">
        <v>0</v>
      </c>
      <c r="AI8" s="71">
        <f t="shared" si="1"/>
        <v>0</v>
      </c>
      <c r="AJ8" s="72"/>
      <c r="AK8" s="70">
        <f aca="true" t="shared" si="3" ref="AK8:AK17">E8-W8</f>
        <v>0</v>
      </c>
      <c r="AL8" s="70">
        <f t="shared" si="2"/>
        <v>0</v>
      </c>
      <c r="AM8" s="70">
        <f t="shared" si="2"/>
        <v>0</v>
      </c>
      <c r="AN8" s="70">
        <f t="shared" si="2"/>
        <v>0</v>
      </c>
      <c r="AO8" s="70">
        <f t="shared" si="2"/>
        <v>0</v>
      </c>
      <c r="AP8" s="70">
        <f t="shared" si="2"/>
        <v>0</v>
      </c>
      <c r="AQ8" s="70">
        <f t="shared" si="2"/>
        <v>0</v>
      </c>
      <c r="AR8" s="70">
        <f t="shared" si="2"/>
        <v>0</v>
      </c>
      <c r="AS8" s="70">
        <f t="shared" si="2"/>
        <v>0</v>
      </c>
      <c r="AT8" s="70">
        <f t="shared" si="2"/>
        <v>0</v>
      </c>
      <c r="AU8" s="70">
        <f t="shared" si="2"/>
        <v>0</v>
      </c>
      <c r="AV8" s="70">
        <f t="shared" si="2"/>
        <v>0</v>
      </c>
      <c r="AW8" s="71">
        <f t="shared" si="2"/>
        <v>0</v>
      </c>
    </row>
    <row r="9" spans="1:49" ht="12.75">
      <c r="A9" s="44" t="s">
        <v>56</v>
      </c>
      <c r="B9" s="68" t="s">
        <v>57</v>
      </c>
      <c r="C9" s="42" t="s">
        <v>58</v>
      </c>
      <c r="D9" s="69" t="s">
        <v>61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1">
        <f t="shared" si="0"/>
        <v>0</v>
      </c>
      <c r="R9" s="72"/>
      <c r="S9" s="44" t="s">
        <v>56</v>
      </c>
      <c r="T9" s="68" t="s">
        <v>57</v>
      </c>
      <c r="U9" s="42" t="s">
        <v>58</v>
      </c>
      <c r="V9" s="69" t="s">
        <v>61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  <c r="AE9" s="70">
        <v>0</v>
      </c>
      <c r="AF9" s="70">
        <v>0</v>
      </c>
      <c r="AG9" s="70">
        <v>0</v>
      </c>
      <c r="AH9" s="70">
        <v>0</v>
      </c>
      <c r="AI9" s="71">
        <f t="shared" si="1"/>
        <v>0</v>
      </c>
      <c r="AJ9" s="72"/>
      <c r="AK9" s="70">
        <f t="shared" si="3"/>
        <v>0</v>
      </c>
      <c r="AL9" s="70">
        <f t="shared" si="2"/>
        <v>0</v>
      </c>
      <c r="AM9" s="70">
        <f t="shared" si="2"/>
        <v>0</v>
      </c>
      <c r="AN9" s="70">
        <f t="shared" si="2"/>
        <v>0</v>
      </c>
      <c r="AO9" s="70">
        <f t="shared" si="2"/>
        <v>0</v>
      </c>
      <c r="AP9" s="70">
        <f t="shared" si="2"/>
        <v>0</v>
      </c>
      <c r="AQ9" s="70">
        <f t="shared" si="2"/>
        <v>0</v>
      </c>
      <c r="AR9" s="70">
        <f t="shared" si="2"/>
        <v>0</v>
      </c>
      <c r="AS9" s="70">
        <f t="shared" si="2"/>
        <v>0</v>
      </c>
      <c r="AT9" s="70">
        <f t="shared" si="2"/>
        <v>0</v>
      </c>
      <c r="AU9" s="70">
        <f t="shared" si="2"/>
        <v>0</v>
      </c>
      <c r="AV9" s="70">
        <f t="shared" si="2"/>
        <v>0</v>
      </c>
      <c r="AW9" s="71">
        <f t="shared" si="2"/>
        <v>0</v>
      </c>
    </row>
    <row r="10" spans="1:49" ht="12.75">
      <c r="A10" s="44" t="s">
        <v>56</v>
      </c>
      <c r="B10" s="68" t="s">
        <v>57</v>
      </c>
      <c r="C10" s="42" t="s">
        <v>58</v>
      </c>
      <c r="D10" s="69" t="s">
        <v>62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1">
        <f t="shared" si="0"/>
        <v>0</v>
      </c>
      <c r="R10" s="72"/>
      <c r="S10" s="44" t="s">
        <v>56</v>
      </c>
      <c r="T10" s="68" t="s">
        <v>57</v>
      </c>
      <c r="U10" s="42" t="s">
        <v>58</v>
      </c>
      <c r="V10" s="69" t="s">
        <v>62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  <c r="AG10" s="70">
        <v>0</v>
      </c>
      <c r="AH10" s="70">
        <v>0</v>
      </c>
      <c r="AI10" s="71">
        <f t="shared" si="1"/>
        <v>0</v>
      </c>
      <c r="AJ10" s="72"/>
      <c r="AK10" s="70">
        <f t="shared" si="3"/>
        <v>0</v>
      </c>
      <c r="AL10" s="70">
        <f t="shared" si="2"/>
        <v>0</v>
      </c>
      <c r="AM10" s="70">
        <f t="shared" si="2"/>
        <v>0</v>
      </c>
      <c r="AN10" s="70">
        <f t="shared" si="2"/>
        <v>0</v>
      </c>
      <c r="AO10" s="70">
        <f t="shared" si="2"/>
        <v>0</v>
      </c>
      <c r="AP10" s="70">
        <f t="shared" si="2"/>
        <v>0</v>
      </c>
      <c r="AQ10" s="70">
        <f t="shared" si="2"/>
        <v>0</v>
      </c>
      <c r="AR10" s="70">
        <f t="shared" si="2"/>
        <v>0</v>
      </c>
      <c r="AS10" s="70">
        <f t="shared" si="2"/>
        <v>0</v>
      </c>
      <c r="AT10" s="70">
        <f t="shared" si="2"/>
        <v>0</v>
      </c>
      <c r="AU10" s="70">
        <f t="shared" si="2"/>
        <v>0</v>
      </c>
      <c r="AV10" s="70">
        <f t="shared" si="2"/>
        <v>0</v>
      </c>
      <c r="AW10" s="71">
        <f t="shared" si="2"/>
        <v>0</v>
      </c>
    </row>
    <row r="11" spans="1:49" ht="12.75">
      <c r="A11" s="44" t="s">
        <v>56</v>
      </c>
      <c r="B11" s="68" t="s">
        <v>57</v>
      </c>
      <c r="C11" s="42">
        <v>555</v>
      </c>
      <c r="D11" s="69" t="s">
        <v>63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1">
        <f t="shared" si="0"/>
        <v>0</v>
      </c>
      <c r="R11" s="72"/>
      <c r="S11" s="44" t="s">
        <v>56</v>
      </c>
      <c r="T11" s="68" t="s">
        <v>57</v>
      </c>
      <c r="U11" s="42">
        <v>555</v>
      </c>
      <c r="V11" s="69" t="s">
        <v>63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1">
        <f t="shared" si="1"/>
        <v>0</v>
      </c>
      <c r="AJ11" s="72"/>
      <c r="AK11" s="70">
        <f t="shared" si="3"/>
        <v>0</v>
      </c>
      <c r="AL11" s="70">
        <f t="shared" si="2"/>
        <v>0</v>
      </c>
      <c r="AM11" s="70">
        <f t="shared" si="2"/>
        <v>0</v>
      </c>
      <c r="AN11" s="70">
        <f t="shared" si="2"/>
        <v>0</v>
      </c>
      <c r="AO11" s="70">
        <f t="shared" si="2"/>
        <v>0</v>
      </c>
      <c r="AP11" s="70">
        <f t="shared" si="2"/>
        <v>0</v>
      </c>
      <c r="AQ11" s="70">
        <f t="shared" si="2"/>
        <v>0</v>
      </c>
      <c r="AR11" s="70">
        <f t="shared" si="2"/>
        <v>0</v>
      </c>
      <c r="AS11" s="70">
        <f t="shared" si="2"/>
        <v>0</v>
      </c>
      <c r="AT11" s="70">
        <f t="shared" si="2"/>
        <v>0</v>
      </c>
      <c r="AU11" s="70">
        <f t="shared" si="2"/>
        <v>0</v>
      </c>
      <c r="AV11" s="70">
        <f t="shared" si="2"/>
        <v>0</v>
      </c>
      <c r="AW11" s="71">
        <f t="shared" si="2"/>
        <v>0</v>
      </c>
    </row>
    <row r="12" spans="1:49" ht="12.75">
      <c r="A12" s="44" t="s">
        <v>64</v>
      </c>
      <c r="B12" s="68" t="s">
        <v>57</v>
      </c>
      <c r="C12" s="42" t="s">
        <v>58</v>
      </c>
      <c r="D12" s="69" t="s">
        <v>65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1">
        <f t="shared" si="0"/>
        <v>0</v>
      </c>
      <c r="R12" s="72"/>
      <c r="S12" s="44" t="s">
        <v>64</v>
      </c>
      <c r="T12" s="68" t="s">
        <v>57</v>
      </c>
      <c r="U12" s="42" t="s">
        <v>58</v>
      </c>
      <c r="V12" s="69" t="s">
        <v>65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1">
        <f t="shared" si="1"/>
        <v>0</v>
      </c>
      <c r="AJ12" s="72"/>
      <c r="AK12" s="70">
        <f t="shared" si="3"/>
        <v>0</v>
      </c>
      <c r="AL12" s="70">
        <f t="shared" si="2"/>
        <v>0</v>
      </c>
      <c r="AM12" s="70">
        <f t="shared" si="2"/>
        <v>0</v>
      </c>
      <c r="AN12" s="70">
        <f t="shared" si="2"/>
        <v>0</v>
      </c>
      <c r="AO12" s="70">
        <f t="shared" si="2"/>
        <v>0</v>
      </c>
      <c r="AP12" s="70">
        <f t="shared" si="2"/>
        <v>0</v>
      </c>
      <c r="AQ12" s="70">
        <f t="shared" si="2"/>
        <v>0</v>
      </c>
      <c r="AR12" s="70">
        <f t="shared" si="2"/>
        <v>0</v>
      </c>
      <c r="AS12" s="70">
        <f t="shared" si="2"/>
        <v>0</v>
      </c>
      <c r="AT12" s="70">
        <f t="shared" si="2"/>
        <v>0</v>
      </c>
      <c r="AU12" s="70">
        <f t="shared" si="2"/>
        <v>0</v>
      </c>
      <c r="AV12" s="70">
        <f t="shared" si="2"/>
        <v>0</v>
      </c>
      <c r="AW12" s="71">
        <f t="shared" si="2"/>
        <v>0</v>
      </c>
    </row>
    <row r="13" spans="1:49" ht="12.75">
      <c r="A13" s="44" t="s">
        <v>64</v>
      </c>
      <c r="B13" s="68" t="s">
        <v>57</v>
      </c>
      <c r="C13" s="42" t="s">
        <v>58</v>
      </c>
      <c r="D13" s="69" t="s">
        <v>66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1">
        <f t="shared" si="0"/>
        <v>0</v>
      </c>
      <c r="R13" s="72"/>
      <c r="S13" s="44" t="s">
        <v>64</v>
      </c>
      <c r="T13" s="68" t="s">
        <v>57</v>
      </c>
      <c r="U13" s="42" t="s">
        <v>58</v>
      </c>
      <c r="V13" s="69" t="s">
        <v>66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1">
        <f t="shared" si="1"/>
        <v>0</v>
      </c>
      <c r="AJ13" s="72"/>
      <c r="AK13" s="70">
        <f t="shared" si="3"/>
        <v>0</v>
      </c>
      <c r="AL13" s="70">
        <f t="shared" si="2"/>
        <v>0</v>
      </c>
      <c r="AM13" s="70">
        <f t="shared" si="2"/>
        <v>0</v>
      </c>
      <c r="AN13" s="70">
        <f t="shared" si="2"/>
        <v>0</v>
      </c>
      <c r="AO13" s="70">
        <f t="shared" si="2"/>
        <v>0</v>
      </c>
      <c r="AP13" s="70">
        <f t="shared" si="2"/>
        <v>0</v>
      </c>
      <c r="AQ13" s="70">
        <f t="shared" si="2"/>
        <v>0</v>
      </c>
      <c r="AR13" s="70">
        <f t="shared" si="2"/>
        <v>0</v>
      </c>
      <c r="AS13" s="70">
        <f t="shared" si="2"/>
        <v>0</v>
      </c>
      <c r="AT13" s="70">
        <f t="shared" si="2"/>
        <v>0</v>
      </c>
      <c r="AU13" s="70">
        <f t="shared" si="2"/>
        <v>0</v>
      </c>
      <c r="AV13" s="70">
        <f t="shared" si="2"/>
        <v>0</v>
      </c>
      <c r="AW13" s="71">
        <f t="shared" si="2"/>
        <v>0</v>
      </c>
    </row>
    <row r="14" spans="1:49" ht="12.75">
      <c r="A14" s="44" t="s">
        <v>64</v>
      </c>
      <c r="B14" s="68" t="s">
        <v>57</v>
      </c>
      <c r="C14" s="42" t="s">
        <v>58</v>
      </c>
      <c r="D14" s="69" t="s">
        <v>67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1">
        <f t="shared" si="0"/>
        <v>0</v>
      </c>
      <c r="R14" s="72"/>
      <c r="S14" s="44" t="s">
        <v>64</v>
      </c>
      <c r="T14" s="68" t="s">
        <v>57</v>
      </c>
      <c r="U14" s="42" t="s">
        <v>58</v>
      </c>
      <c r="V14" s="69" t="s">
        <v>67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1">
        <f t="shared" si="1"/>
        <v>0</v>
      </c>
      <c r="AJ14" s="72"/>
      <c r="AK14" s="70">
        <f t="shared" si="3"/>
        <v>0</v>
      </c>
      <c r="AL14" s="70">
        <f t="shared" si="2"/>
        <v>0</v>
      </c>
      <c r="AM14" s="70">
        <f t="shared" si="2"/>
        <v>0</v>
      </c>
      <c r="AN14" s="70">
        <f t="shared" si="2"/>
        <v>0</v>
      </c>
      <c r="AO14" s="70">
        <f t="shared" si="2"/>
        <v>0</v>
      </c>
      <c r="AP14" s="70">
        <f t="shared" si="2"/>
        <v>0</v>
      </c>
      <c r="AQ14" s="70">
        <f t="shared" si="2"/>
        <v>0</v>
      </c>
      <c r="AR14" s="70">
        <f t="shared" si="2"/>
        <v>0</v>
      </c>
      <c r="AS14" s="70">
        <f t="shared" si="2"/>
        <v>0</v>
      </c>
      <c r="AT14" s="70">
        <f t="shared" si="2"/>
        <v>0</v>
      </c>
      <c r="AU14" s="70">
        <f t="shared" si="2"/>
        <v>0</v>
      </c>
      <c r="AV14" s="70">
        <f t="shared" si="2"/>
        <v>0</v>
      </c>
      <c r="AW14" s="71">
        <f t="shared" si="2"/>
        <v>0</v>
      </c>
    </row>
    <row r="15" spans="1:49" ht="12.75">
      <c r="A15" s="44" t="s">
        <v>64</v>
      </c>
      <c r="B15" s="68" t="s">
        <v>57</v>
      </c>
      <c r="C15" s="42" t="s">
        <v>58</v>
      </c>
      <c r="D15" s="69" t="s">
        <v>68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1">
        <f t="shared" si="0"/>
        <v>0</v>
      </c>
      <c r="R15" s="72"/>
      <c r="S15" s="44" t="s">
        <v>64</v>
      </c>
      <c r="T15" s="68" t="s">
        <v>57</v>
      </c>
      <c r="U15" s="42" t="s">
        <v>58</v>
      </c>
      <c r="V15" s="69" t="s">
        <v>68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1">
        <f t="shared" si="1"/>
        <v>0</v>
      </c>
      <c r="AJ15" s="72"/>
      <c r="AK15" s="70">
        <f t="shared" si="3"/>
        <v>0</v>
      </c>
      <c r="AL15" s="70">
        <f t="shared" si="2"/>
        <v>0</v>
      </c>
      <c r="AM15" s="70">
        <f t="shared" si="2"/>
        <v>0</v>
      </c>
      <c r="AN15" s="70">
        <f t="shared" si="2"/>
        <v>0</v>
      </c>
      <c r="AO15" s="70">
        <f t="shared" si="2"/>
        <v>0</v>
      </c>
      <c r="AP15" s="70">
        <f t="shared" si="2"/>
        <v>0</v>
      </c>
      <c r="AQ15" s="70">
        <f t="shared" si="2"/>
        <v>0</v>
      </c>
      <c r="AR15" s="70">
        <f t="shared" si="2"/>
        <v>0</v>
      </c>
      <c r="AS15" s="70">
        <f t="shared" si="2"/>
        <v>0</v>
      </c>
      <c r="AT15" s="70">
        <f t="shared" si="2"/>
        <v>0</v>
      </c>
      <c r="AU15" s="70">
        <f t="shared" si="2"/>
        <v>0</v>
      </c>
      <c r="AV15" s="70">
        <f t="shared" si="2"/>
        <v>0</v>
      </c>
      <c r="AW15" s="71">
        <f t="shared" si="2"/>
        <v>0</v>
      </c>
    </row>
    <row r="16" spans="1:49" ht="12.75">
      <c r="A16" s="44" t="s">
        <v>69</v>
      </c>
      <c r="B16" s="68" t="s">
        <v>57</v>
      </c>
      <c r="C16" s="42">
        <v>501</v>
      </c>
      <c r="D16" s="69" t="s">
        <v>70</v>
      </c>
      <c r="E16" s="70">
        <v>2735.046142857143</v>
      </c>
      <c r="F16" s="70">
        <v>1692.5996571428577</v>
      </c>
      <c r="G16" s="70">
        <v>3099.7049714285695</v>
      </c>
      <c r="H16" s="70">
        <v>3501.913942857137</v>
      </c>
      <c r="I16" s="70">
        <v>3389.356442857146</v>
      </c>
      <c r="J16" s="70">
        <v>3502.3599999999933</v>
      </c>
      <c r="K16" s="70">
        <v>3389.373514285717</v>
      </c>
      <c r="L16" s="70">
        <v>3502.2121857142797</v>
      </c>
      <c r="M16" s="70">
        <v>3167.7340142857156</v>
      </c>
      <c r="N16" s="70">
        <v>2861.4200000000037</v>
      </c>
      <c r="O16" s="70">
        <v>3167.9431571428586</v>
      </c>
      <c r="P16" s="70">
        <v>2989.3897428571418</v>
      </c>
      <c r="Q16" s="71">
        <f t="shared" si="0"/>
        <v>36999.05377142857</v>
      </c>
      <c r="R16" s="72"/>
      <c r="S16" s="44" t="s">
        <v>69</v>
      </c>
      <c r="T16" s="68" t="s">
        <v>57</v>
      </c>
      <c r="U16" s="42">
        <v>501</v>
      </c>
      <c r="V16" s="69" t="s">
        <v>70</v>
      </c>
      <c r="W16" s="70">
        <v>2735.046142857143</v>
      </c>
      <c r="X16" s="70">
        <v>1692.5996571428577</v>
      </c>
      <c r="Y16" s="70">
        <v>3099.7049714285695</v>
      </c>
      <c r="Z16" s="70">
        <v>3501.913942857137</v>
      </c>
      <c r="AA16" s="70">
        <v>3389.356442857146</v>
      </c>
      <c r="AB16" s="70">
        <v>3502.3599999999933</v>
      </c>
      <c r="AC16" s="70">
        <v>3389.373514285717</v>
      </c>
      <c r="AD16" s="70">
        <v>3502.2121857142797</v>
      </c>
      <c r="AE16" s="70">
        <v>3167.7340142857156</v>
      </c>
      <c r="AF16" s="70">
        <v>2861.4200000000037</v>
      </c>
      <c r="AG16" s="70">
        <v>3167.9431571428586</v>
      </c>
      <c r="AH16" s="70">
        <v>2989.3897428571418</v>
      </c>
      <c r="AI16" s="71">
        <f t="shared" si="1"/>
        <v>36999.05377142857</v>
      </c>
      <c r="AJ16" s="72"/>
      <c r="AK16" s="70">
        <f t="shared" si="3"/>
        <v>0</v>
      </c>
      <c r="AL16" s="70">
        <f t="shared" si="2"/>
        <v>0</v>
      </c>
      <c r="AM16" s="70">
        <f t="shared" si="2"/>
        <v>0</v>
      </c>
      <c r="AN16" s="70">
        <f t="shared" si="2"/>
        <v>0</v>
      </c>
      <c r="AO16" s="70">
        <f t="shared" si="2"/>
        <v>0</v>
      </c>
      <c r="AP16" s="70">
        <f t="shared" si="2"/>
        <v>0</v>
      </c>
      <c r="AQ16" s="70">
        <f t="shared" si="2"/>
        <v>0</v>
      </c>
      <c r="AR16" s="70">
        <f t="shared" si="2"/>
        <v>0</v>
      </c>
      <c r="AS16" s="70">
        <f t="shared" si="2"/>
        <v>0</v>
      </c>
      <c r="AT16" s="70">
        <f t="shared" si="2"/>
        <v>0</v>
      </c>
      <c r="AU16" s="70">
        <f t="shared" si="2"/>
        <v>0</v>
      </c>
      <c r="AV16" s="70">
        <f t="shared" si="2"/>
        <v>0</v>
      </c>
      <c r="AW16" s="71">
        <f t="shared" si="2"/>
        <v>0</v>
      </c>
    </row>
    <row r="17" spans="1:49" ht="12.75">
      <c r="A17" s="44" t="s">
        <v>69</v>
      </c>
      <c r="B17" s="68" t="s">
        <v>57</v>
      </c>
      <c r="C17" s="42">
        <v>501</v>
      </c>
      <c r="D17" s="69" t="s">
        <v>71</v>
      </c>
      <c r="E17" s="70">
        <v>3116.2159714285744</v>
      </c>
      <c r="F17" s="70">
        <v>3023.583542857146</v>
      </c>
      <c r="G17" s="70">
        <v>3121.360971428575</v>
      </c>
      <c r="H17" s="70">
        <v>3124.4002857142896</v>
      </c>
      <c r="I17" s="70">
        <v>3023.662000000003</v>
      </c>
      <c r="J17" s="70">
        <v>3124.450000000004</v>
      </c>
      <c r="K17" s="70">
        <v>3023.662000000003</v>
      </c>
      <c r="L17" s="70">
        <v>3124.450000000004</v>
      </c>
      <c r="M17" s="70">
        <v>3434.980000000004</v>
      </c>
      <c r="N17" s="70">
        <v>3102.5640000000044</v>
      </c>
      <c r="O17" s="70">
        <v>3434.980000000004</v>
      </c>
      <c r="P17" s="70">
        <v>2021.6709000000026</v>
      </c>
      <c r="Q17" s="71">
        <f t="shared" si="0"/>
        <v>36675.97967142862</v>
      </c>
      <c r="R17" s="72"/>
      <c r="S17" s="44" t="s">
        <v>69</v>
      </c>
      <c r="T17" s="68" t="s">
        <v>57</v>
      </c>
      <c r="U17" s="42">
        <v>501</v>
      </c>
      <c r="V17" s="69" t="s">
        <v>71</v>
      </c>
      <c r="W17" s="70">
        <v>3116.2159714285744</v>
      </c>
      <c r="X17" s="70">
        <v>3023.583542857146</v>
      </c>
      <c r="Y17" s="70">
        <v>3121.360971428575</v>
      </c>
      <c r="Z17" s="70">
        <v>3124.4002857142896</v>
      </c>
      <c r="AA17" s="70">
        <v>3023.662000000003</v>
      </c>
      <c r="AB17" s="70">
        <v>3124.450000000004</v>
      </c>
      <c r="AC17" s="70">
        <v>3023.662000000003</v>
      </c>
      <c r="AD17" s="70">
        <v>3124.450000000004</v>
      </c>
      <c r="AE17" s="70">
        <v>3434.980000000004</v>
      </c>
      <c r="AF17" s="70">
        <v>3102.5640000000044</v>
      </c>
      <c r="AG17" s="70">
        <v>3434.980000000004</v>
      </c>
      <c r="AH17" s="70">
        <v>2021.6709000000026</v>
      </c>
      <c r="AI17" s="71">
        <f t="shared" si="1"/>
        <v>36675.97967142862</v>
      </c>
      <c r="AJ17" s="72"/>
      <c r="AK17" s="70">
        <f t="shared" si="3"/>
        <v>0</v>
      </c>
      <c r="AL17" s="70">
        <f t="shared" si="2"/>
        <v>0</v>
      </c>
      <c r="AM17" s="70">
        <f t="shared" si="2"/>
        <v>0</v>
      </c>
      <c r="AN17" s="70">
        <f t="shared" si="2"/>
        <v>0</v>
      </c>
      <c r="AO17" s="70">
        <f t="shared" si="2"/>
        <v>0</v>
      </c>
      <c r="AP17" s="70">
        <f t="shared" si="2"/>
        <v>0</v>
      </c>
      <c r="AQ17" s="70">
        <f t="shared" si="2"/>
        <v>0</v>
      </c>
      <c r="AR17" s="70">
        <f t="shared" si="2"/>
        <v>0</v>
      </c>
      <c r="AS17" s="70">
        <f t="shared" si="2"/>
        <v>0</v>
      </c>
      <c r="AT17" s="70">
        <f t="shared" si="2"/>
        <v>0</v>
      </c>
      <c r="AU17" s="70">
        <f t="shared" si="2"/>
        <v>0</v>
      </c>
      <c r="AV17" s="70">
        <f t="shared" si="2"/>
        <v>0</v>
      </c>
      <c r="AW17" s="71">
        <f t="shared" si="2"/>
        <v>0</v>
      </c>
    </row>
    <row r="18" spans="1:49" ht="12.75">
      <c r="A18" s="44" t="s">
        <v>72</v>
      </c>
      <c r="B18" s="68" t="s">
        <v>57</v>
      </c>
      <c r="C18" s="42">
        <v>555</v>
      </c>
      <c r="D18" s="69" t="s">
        <v>73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1"/>
      <c r="R18" s="72"/>
      <c r="S18" s="44" t="s">
        <v>72</v>
      </c>
      <c r="T18" s="68" t="s">
        <v>57</v>
      </c>
      <c r="U18" s="42">
        <v>555</v>
      </c>
      <c r="V18" s="69" t="s">
        <v>73</v>
      </c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1"/>
      <c r="AJ18" s="72"/>
      <c r="AK18" s="70">
        <f>E18-W18</f>
        <v>0</v>
      </c>
      <c r="AL18" s="70">
        <f t="shared" si="2"/>
        <v>0</v>
      </c>
      <c r="AM18" s="70">
        <f t="shared" si="2"/>
        <v>0</v>
      </c>
      <c r="AN18" s="70">
        <f t="shared" si="2"/>
        <v>0</v>
      </c>
      <c r="AO18" s="70">
        <f t="shared" si="2"/>
        <v>0</v>
      </c>
      <c r="AP18" s="70">
        <f t="shared" si="2"/>
        <v>0</v>
      </c>
      <c r="AQ18" s="70">
        <f t="shared" si="2"/>
        <v>0</v>
      </c>
      <c r="AR18" s="70">
        <f t="shared" si="2"/>
        <v>0</v>
      </c>
      <c r="AS18" s="70">
        <f t="shared" si="2"/>
        <v>0</v>
      </c>
      <c r="AT18" s="70">
        <f t="shared" si="2"/>
        <v>0</v>
      </c>
      <c r="AU18" s="70">
        <f t="shared" si="2"/>
        <v>0</v>
      </c>
      <c r="AV18" s="70">
        <f t="shared" si="2"/>
        <v>0</v>
      </c>
      <c r="AW18" s="71">
        <f t="shared" si="2"/>
        <v>0</v>
      </c>
    </row>
    <row r="19" spans="1:49" ht="12.75">
      <c r="A19" s="44" t="s">
        <v>74</v>
      </c>
      <c r="B19" s="68" t="s">
        <v>57</v>
      </c>
      <c r="C19" s="42">
        <v>547</v>
      </c>
      <c r="D19" s="73" t="s">
        <v>75</v>
      </c>
      <c r="E19" s="70">
        <v>719.6070932891431</v>
      </c>
      <c r="F19" s="70">
        <v>3016.4107851285717</v>
      </c>
      <c r="G19" s="70">
        <v>4067.1886079928568</v>
      </c>
      <c r="H19" s="70">
        <v>4532.116635857142</v>
      </c>
      <c r="I19" s="70">
        <v>4491.019113657143</v>
      </c>
      <c r="J19" s="70">
        <v>4931.365457357143</v>
      </c>
      <c r="K19" s="70">
        <v>3834.9859802160013</v>
      </c>
      <c r="L19" s="70">
        <v>3146.4268964578573</v>
      </c>
      <c r="M19" s="70">
        <v>3909.308880284287</v>
      </c>
      <c r="N19" s="70">
        <v>4409.781818768572</v>
      </c>
      <c r="O19" s="70">
        <v>3006.0671160628567</v>
      </c>
      <c r="P19" s="70">
        <v>3597.7013157428587</v>
      </c>
      <c r="Q19" s="71">
        <f aca="true" t="shared" si="4" ref="Q19:Q67">SUM(E19:P19)</f>
        <v>43661.97970081444</v>
      </c>
      <c r="R19" s="72"/>
      <c r="S19" s="44" t="s">
        <v>74</v>
      </c>
      <c r="T19" s="68" t="s">
        <v>57</v>
      </c>
      <c r="U19" s="42">
        <v>547</v>
      </c>
      <c r="V19" s="73" t="s">
        <v>75</v>
      </c>
      <c r="W19" s="70">
        <v>719.6070932891431</v>
      </c>
      <c r="X19" s="70">
        <v>3016.4107851285717</v>
      </c>
      <c r="Y19" s="70">
        <v>4067.1886079928568</v>
      </c>
      <c r="Z19" s="70">
        <v>4532.116635857142</v>
      </c>
      <c r="AA19" s="70">
        <v>4491.019113657143</v>
      </c>
      <c r="AB19" s="70">
        <v>4931.365457357143</v>
      </c>
      <c r="AC19" s="70">
        <v>3834.9859802160013</v>
      </c>
      <c r="AD19" s="70">
        <v>3146.4268964578573</v>
      </c>
      <c r="AE19" s="70">
        <v>3909.308880284287</v>
      </c>
      <c r="AF19" s="70">
        <v>4409.781818768572</v>
      </c>
      <c r="AG19" s="70">
        <v>3006.0671160628567</v>
      </c>
      <c r="AH19" s="70">
        <v>3597.7013157428587</v>
      </c>
      <c r="AI19" s="71">
        <f aca="true" t="shared" si="5" ref="AI19:AI67">SUM(W19:AH19)</f>
        <v>43661.97970081444</v>
      </c>
      <c r="AJ19" s="72"/>
      <c r="AK19" s="70">
        <f aca="true" t="shared" si="6" ref="AK19:AW34">E19-W19</f>
        <v>0</v>
      </c>
      <c r="AL19" s="70">
        <f t="shared" si="2"/>
        <v>0</v>
      </c>
      <c r="AM19" s="70">
        <f t="shared" si="2"/>
        <v>0</v>
      </c>
      <c r="AN19" s="70">
        <f t="shared" si="2"/>
        <v>0</v>
      </c>
      <c r="AO19" s="70">
        <f t="shared" si="2"/>
        <v>0</v>
      </c>
      <c r="AP19" s="70">
        <f t="shared" si="2"/>
        <v>0</v>
      </c>
      <c r="AQ19" s="70">
        <f t="shared" si="2"/>
        <v>0</v>
      </c>
      <c r="AR19" s="70">
        <f t="shared" si="2"/>
        <v>0</v>
      </c>
      <c r="AS19" s="70">
        <f t="shared" si="2"/>
        <v>0</v>
      </c>
      <c r="AT19" s="70">
        <f t="shared" si="2"/>
        <v>0</v>
      </c>
      <c r="AU19" s="70">
        <f t="shared" si="2"/>
        <v>0</v>
      </c>
      <c r="AV19" s="70">
        <f t="shared" si="2"/>
        <v>0</v>
      </c>
      <c r="AW19" s="71">
        <f t="shared" si="2"/>
        <v>0</v>
      </c>
    </row>
    <row r="20" spans="1:49" ht="12.75">
      <c r="A20" s="44" t="s">
        <v>74</v>
      </c>
      <c r="B20" s="41" t="s">
        <v>57</v>
      </c>
      <c r="C20" s="42">
        <v>547</v>
      </c>
      <c r="D20" s="74" t="s">
        <v>76</v>
      </c>
      <c r="E20" s="70">
        <v>476.0098324828571</v>
      </c>
      <c r="F20" s="70">
        <v>3216.063402961429</v>
      </c>
      <c r="G20" s="70">
        <v>4349.335389971571</v>
      </c>
      <c r="H20" s="70">
        <v>4898.83674692857</v>
      </c>
      <c r="I20" s="70">
        <v>4754.190108128572</v>
      </c>
      <c r="J20" s="70">
        <v>5181.434454757141</v>
      </c>
      <c r="K20" s="70">
        <v>3754.6810476714277</v>
      </c>
      <c r="L20" s="70">
        <v>3059.116662398572</v>
      </c>
      <c r="M20" s="70">
        <v>3794.9368714571424</v>
      </c>
      <c r="N20" s="70">
        <v>4416.248932242856</v>
      </c>
      <c r="O20" s="70">
        <v>3008.0077694028573</v>
      </c>
      <c r="P20" s="70">
        <v>3609.217719112857</v>
      </c>
      <c r="Q20" s="71">
        <f t="shared" si="4"/>
        <v>44518.07893751586</v>
      </c>
      <c r="R20" s="72"/>
      <c r="S20" s="44" t="s">
        <v>74</v>
      </c>
      <c r="T20" s="41" t="s">
        <v>57</v>
      </c>
      <c r="U20" s="42">
        <v>547</v>
      </c>
      <c r="V20" s="74" t="s">
        <v>76</v>
      </c>
      <c r="W20" s="70">
        <v>476.0098324828571</v>
      </c>
      <c r="X20" s="70">
        <v>3216.063402961429</v>
      </c>
      <c r="Y20" s="70">
        <v>4349.335389971571</v>
      </c>
      <c r="Z20" s="70">
        <v>4898.83674692857</v>
      </c>
      <c r="AA20" s="70">
        <v>4754.190108128572</v>
      </c>
      <c r="AB20" s="70">
        <v>5181.434454757141</v>
      </c>
      <c r="AC20" s="70">
        <v>3754.6810476714277</v>
      </c>
      <c r="AD20" s="70">
        <v>3059.116662398572</v>
      </c>
      <c r="AE20" s="70">
        <v>3794.9368714571424</v>
      </c>
      <c r="AF20" s="70">
        <v>4416.248932242856</v>
      </c>
      <c r="AG20" s="70">
        <v>3008.0077694028573</v>
      </c>
      <c r="AH20" s="70">
        <v>3609.217719112857</v>
      </c>
      <c r="AI20" s="71">
        <f t="shared" si="5"/>
        <v>44518.07893751586</v>
      </c>
      <c r="AJ20" s="72"/>
      <c r="AK20" s="70">
        <f t="shared" si="6"/>
        <v>0</v>
      </c>
      <c r="AL20" s="70">
        <f t="shared" si="2"/>
        <v>0</v>
      </c>
      <c r="AM20" s="70">
        <f t="shared" si="2"/>
        <v>0</v>
      </c>
      <c r="AN20" s="70">
        <f t="shared" si="2"/>
        <v>0</v>
      </c>
      <c r="AO20" s="70">
        <f t="shared" si="2"/>
        <v>0</v>
      </c>
      <c r="AP20" s="70">
        <f t="shared" si="2"/>
        <v>0</v>
      </c>
      <c r="AQ20" s="70">
        <f t="shared" si="2"/>
        <v>0</v>
      </c>
      <c r="AR20" s="70">
        <f t="shared" si="2"/>
        <v>0</v>
      </c>
      <c r="AS20" s="70">
        <f t="shared" si="2"/>
        <v>0</v>
      </c>
      <c r="AT20" s="70">
        <f t="shared" si="2"/>
        <v>0</v>
      </c>
      <c r="AU20" s="70">
        <f t="shared" si="2"/>
        <v>0</v>
      </c>
      <c r="AV20" s="70">
        <f t="shared" si="2"/>
        <v>0</v>
      </c>
      <c r="AW20" s="71">
        <f t="shared" si="2"/>
        <v>0</v>
      </c>
    </row>
    <row r="21" spans="1:49" ht="12.75">
      <c r="A21" s="44" t="s">
        <v>74</v>
      </c>
      <c r="B21" s="41" t="s">
        <v>57</v>
      </c>
      <c r="C21" s="42">
        <v>547</v>
      </c>
      <c r="D21" s="69" t="s">
        <v>77</v>
      </c>
      <c r="E21" s="70">
        <v>35.06621928571428</v>
      </c>
      <c r="F21" s="70">
        <v>474.80897614285726</v>
      </c>
      <c r="G21" s="70">
        <v>1088.7654815714284</v>
      </c>
      <c r="H21" s="70">
        <v>1463.0294831428575</v>
      </c>
      <c r="I21" s="70">
        <v>1231.9863542857142</v>
      </c>
      <c r="J21" s="70">
        <v>1509.7148757142859</v>
      </c>
      <c r="K21" s="70">
        <v>443.1607907142857</v>
      </c>
      <c r="L21" s="70">
        <v>551.6257807142857</v>
      </c>
      <c r="M21" s="70">
        <v>755.854570142857</v>
      </c>
      <c r="N21" s="70">
        <v>1248.7995885714288</v>
      </c>
      <c r="O21" s="70">
        <v>609.8753787142856</v>
      </c>
      <c r="P21" s="70">
        <v>443.21677828571427</v>
      </c>
      <c r="Q21" s="71">
        <f t="shared" si="4"/>
        <v>9855.904277285714</v>
      </c>
      <c r="R21" s="72"/>
      <c r="S21" s="44" t="s">
        <v>74</v>
      </c>
      <c r="T21" s="41" t="s">
        <v>57</v>
      </c>
      <c r="U21" s="42">
        <v>547</v>
      </c>
      <c r="V21" s="69" t="s">
        <v>77</v>
      </c>
      <c r="W21" s="70">
        <v>35.06621928571428</v>
      </c>
      <c r="X21" s="70">
        <v>474.80897614285726</v>
      </c>
      <c r="Y21" s="70">
        <v>1088.7654815714284</v>
      </c>
      <c r="Z21" s="70">
        <v>1463.0294831428575</v>
      </c>
      <c r="AA21" s="70">
        <v>1231.9863542857142</v>
      </c>
      <c r="AB21" s="70">
        <v>1509.7148757142859</v>
      </c>
      <c r="AC21" s="70">
        <v>443.1607907142857</v>
      </c>
      <c r="AD21" s="70">
        <v>551.6257807142857</v>
      </c>
      <c r="AE21" s="70">
        <v>755.854570142857</v>
      </c>
      <c r="AF21" s="70">
        <v>1248.7995885714288</v>
      </c>
      <c r="AG21" s="70">
        <v>609.8753787142856</v>
      </c>
      <c r="AH21" s="70">
        <v>443.21677828571427</v>
      </c>
      <c r="AI21" s="71">
        <f t="shared" si="5"/>
        <v>9855.904277285714</v>
      </c>
      <c r="AJ21" s="72"/>
      <c r="AK21" s="70">
        <f t="shared" si="6"/>
        <v>0</v>
      </c>
      <c r="AL21" s="70">
        <f t="shared" si="2"/>
        <v>0</v>
      </c>
      <c r="AM21" s="70">
        <f t="shared" si="2"/>
        <v>0</v>
      </c>
      <c r="AN21" s="70">
        <f t="shared" si="2"/>
        <v>0</v>
      </c>
      <c r="AO21" s="70">
        <f t="shared" si="2"/>
        <v>0</v>
      </c>
      <c r="AP21" s="70">
        <f t="shared" si="2"/>
        <v>0</v>
      </c>
      <c r="AQ21" s="70">
        <f t="shared" si="2"/>
        <v>0</v>
      </c>
      <c r="AR21" s="70">
        <f t="shared" si="2"/>
        <v>0</v>
      </c>
      <c r="AS21" s="70">
        <f t="shared" si="2"/>
        <v>0</v>
      </c>
      <c r="AT21" s="70">
        <f t="shared" si="2"/>
        <v>0</v>
      </c>
      <c r="AU21" s="70">
        <f t="shared" si="2"/>
        <v>0</v>
      </c>
      <c r="AV21" s="70">
        <f t="shared" si="2"/>
        <v>0</v>
      </c>
      <c r="AW21" s="71">
        <f t="shared" si="2"/>
        <v>0</v>
      </c>
    </row>
    <row r="22" spans="1:49" ht="12.75" customHeight="1">
      <c r="A22" s="44" t="s">
        <v>74</v>
      </c>
      <c r="B22" s="41" t="s">
        <v>57</v>
      </c>
      <c r="C22" s="42">
        <v>547</v>
      </c>
      <c r="D22" s="73" t="s">
        <v>78</v>
      </c>
      <c r="E22" s="70">
        <v>9.380946462571428</v>
      </c>
      <c r="F22" s="70">
        <v>136.40222964985713</v>
      </c>
      <c r="G22" s="70">
        <v>626.294619454857</v>
      </c>
      <c r="H22" s="70">
        <v>962.407955963</v>
      </c>
      <c r="I22" s="70">
        <v>1230.4135529328573</v>
      </c>
      <c r="J22" s="70">
        <v>1260.1877349399997</v>
      </c>
      <c r="K22" s="70">
        <v>161.38632192142856</v>
      </c>
      <c r="L22" s="70">
        <v>676.8658686657143</v>
      </c>
      <c r="M22" s="70">
        <v>731.3729080314286</v>
      </c>
      <c r="N22" s="70">
        <v>1190.1161405514285</v>
      </c>
      <c r="O22" s="70">
        <v>654.8208532258571</v>
      </c>
      <c r="P22" s="70">
        <v>256.1214263957143</v>
      </c>
      <c r="Q22" s="71">
        <f t="shared" si="4"/>
        <v>7895.770558194714</v>
      </c>
      <c r="R22" s="72"/>
      <c r="S22" s="44" t="s">
        <v>74</v>
      </c>
      <c r="T22" s="41" t="s">
        <v>57</v>
      </c>
      <c r="U22" s="42">
        <v>547</v>
      </c>
      <c r="V22" s="73" t="s">
        <v>78</v>
      </c>
      <c r="W22" s="70">
        <v>9.380946462571428</v>
      </c>
      <c r="X22" s="70">
        <v>136.40222964985713</v>
      </c>
      <c r="Y22" s="70">
        <v>626.294619454857</v>
      </c>
      <c r="Z22" s="70">
        <v>962.407955963</v>
      </c>
      <c r="AA22" s="70">
        <v>1230.4135529328573</v>
      </c>
      <c r="AB22" s="70">
        <v>1260.1877349399997</v>
      </c>
      <c r="AC22" s="70">
        <v>161.38632192142856</v>
      </c>
      <c r="AD22" s="70">
        <v>676.8658686657143</v>
      </c>
      <c r="AE22" s="70">
        <v>731.3729080314286</v>
      </c>
      <c r="AF22" s="70">
        <v>1190.1161405514285</v>
      </c>
      <c r="AG22" s="70">
        <v>654.8208532258571</v>
      </c>
      <c r="AH22" s="70">
        <v>256.1214263957143</v>
      </c>
      <c r="AI22" s="71">
        <f t="shared" si="5"/>
        <v>7895.770558194714</v>
      </c>
      <c r="AJ22" s="72"/>
      <c r="AK22" s="70">
        <f t="shared" si="6"/>
        <v>0</v>
      </c>
      <c r="AL22" s="70">
        <f t="shared" si="2"/>
        <v>0</v>
      </c>
      <c r="AM22" s="70">
        <f t="shared" si="2"/>
        <v>0</v>
      </c>
      <c r="AN22" s="70">
        <f t="shared" si="2"/>
        <v>0</v>
      </c>
      <c r="AO22" s="70">
        <f t="shared" si="2"/>
        <v>0</v>
      </c>
      <c r="AP22" s="70">
        <f t="shared" si="2"/>
        <v>0</v>
      </c>
      <c r="AQ22" s="70">
        <f t="shared" si="2"/>
        <v>0</v>
      </c>
      <c r="AR22" s="70">
        <f t="shared" si="2"/>
        <v>0</v>
      </c>
      <c r="AS22" s="70">
        <f t="shared" si="2"/>
        <v>0</v>
      </c>
      <c r="AT22" s="70">
        <f t="shared" si="2"/>
        <v>0</v>
      </c>
      <c r="AU22" s="70">
        <f t="shared" si="2"/>
        <v>0</v>
      </c>
      <c r="AV22" s="70">
        <f t="shared" si="2"/>
        <v>0</v>
      </c>
      <c r="AW22" s="71">
        <f t="shared" si="2"/>
        <v>0</v>
      </c>
    </row>
    <row r="23" spans="1:49" ht="12.75">
      <c r="A23" s="44" t="s">
        <v>74</v>
      </c>
      <c r="B23" s="41" t="s">
        <v>57</v>
      </c>
      <c r="C23" s="42">
        <v>547</v>
      </c>
      <c r="D23" s="69" t="s">
        <v>79</v>
      </c>
      <c r="E23" s="70">
        <v>0</v>
      </c>
      <c r="F23" s="70">
        <v>108.4837352857143</v>
      </c>
      <c r="G23" s="70">
        <v>531.4422677142857</v>
      </c>
      <c r="H23" s="70">
        <v>769.0895078571426</v>
      </c>
      <c r="I23" s="70">
        <v>283.55557057142863</v>
      </c>
      <c r="J23" s="70">
        <v>194.97466142857144</v>
      </c>
      <c r="K23" s="70">
        <v>57.08156699999999</v>
      </c>
      <c r="L23" s="70">
        <v>196.3732472857143</v>
      </c>
      <c r="M23" s="70">
        <v>348.5275181428572</v>
      </c>
      <c r="N23" s="70">
        <v>1011.8752900000001</v>
      </c>
      <c r="O23" s="70">
        <v>305.5097302857143</v>
      </c>
      <c r="P23" s="70">
        <v>156.61255571428572</v>
      </c>
      <c r="Q23" s="71">
        <f t="shared" si="4"/>
        <v>3963.5256512857145</v>
      </c>
      <c r="R23" s="72"/>
      <c r="S23" s="44" t="s">
        <v>74</v>
      </c>
      <c r="T23" s="41" t="s">
        <v>57</v>
      </c>
      <c r="U23" s="42">
        <v>547</v>
      </c>
      <c r="V23" s="69" t="s">
        <v>79</v>
      </c>
      <c r="W23" s="70">
        <v>0</v>
      </c>
      <c r="X23" s="70">
        <v>108.4837352857143</v>
      </c>
      <c r="Y23" s="70">
        <v>531.4422677142857</v>
      </c>
      <c r="Z23" s="70">
        <v>769.0895078571426</v>
      </c>
      <c r="AA23" s="70">
        <v>283.55557057142863</v>
      </c>
      <c r="AB23" s="70">
        <v>194.97466142857144</v>
      </c>
      <c r="AC23" s="70">
        <v>57.08156699999999</v>
      </c>
      <c r="AD23" s="70">
        <v>196.3732472857143</v>
      </c>
      <c r="AE23" s="70">
        <v>348.5275181428572</v>
      </c>
      <c r="AF23" s="70">
        <v>1011.8752900000001</v>
      </c>
      <c r="AG23" s="70">
        <v>305.5097302857143</v>
      </c>
      <c r="AH23" s="70">
        <v>156.61255571428572</v>
      </c>
      <c r="AI23" s="71">
        <f t="shared" si="5"/>
        <v>3963.5256512857145</v>
      </c>
      <c r="AJ23" s="72"/>
      <c r="AK23" s="70">
        <f t="shared" si="6"/>
        <v>0</v>
      </c>
      <c r="AL23" s="70">
        <f t="shared" si="6"/>
        <v>0</v>
      </c>
      <c r="AM23" s="70">
        <f t="shared" si="6"/>
        <v>0</v>
      </c>
      <c r="AN23" s="70">
        <f t="shared" si="6"/>
        <v>0</v>
      </c>
      <c r="AO23" s="70">
        <f t="shared" si="6"/>
        <v>0</v>
      </c>
      <c r="AP23" s="70">
        <f t="shared" si="6"/>
        <v>0</v>
      </c>
      <c r="AQ23" s="70">
        <f t="shared" si="6"/>
        <v>0</v>
      </c>
      <c r="AR23" s="70">
        <f t="shared" si="6"/>
        <v>0</v>
      </c>
      <c r="AS23" s="70">
        <f t="shared" si="6"/>
        <v>0</v>
      </c>
      <c r="AT23" s="70">
        <f t="shared" si="6"/>
        <v>0</v>
      </c>
      <c r="AU23" s="70">
        <f t="shared" si="6"/>
        <v>0</v>
      </c>
      <c r="AV23" s="70">
        <f t="shared" si="6"/>
        <v>0</v>
      </c>
      <c r="AW23" s="71">
        <f t="shared" si="6"/>
        <v>0</v>
      </c>
    </row>
    <row r="24" spans="1:49" ht="12.75">
      <c r="A24" s="44" t="s">
        <v>74</v>
      </c>
      <c r="B24" s="41" t="s">
        <v>57</v>
      </c>
      <c r="C24" s="42">
        <v>547</v>
      </c>
      <c r="D24" s="73" t="s">
        <v>80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1">
        <f t="shared" si="4"/>
        <v>0</v>
      </c>
      <c r="R24" s="72"/>
      <c r="S24" s="44" t="s">
        <v>74</v>
      </c>
      <c r="T24" s="41" t="s">
        <v>57</v>
      </c>
      <c r="U24" s="42">
        <v>547</v>
      </c>
      <c r="V24" s="73" t="s">
        <v>80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1">
        <f t="shared" si="5"/>
        <v>0</v>
      </c>
      <c r="AJ24" s="72"/>
      <c r="AK24" s="70">
        <f t="shared" si="6"/>
        <v>0</v>
      </c>
      <c r="AL24" s="70">
        <f t="shared" si="6"/>
        <v>0</v>
      </c>
      <c r="AM24" s="70">
        <f t="shared" si="6"/>
        <v>0</v>
      </c>
      <c r="AN24" s="70">
        <f t="shared" si="6"/>
        <v>0</v>
      </c>
      <c r="AO24" s="70">
        <f t="shared" si="6"/>
        <v>0</v>
      </c>
      <c r="AP24" s="70">
        <f t="shared" si="6"/>
        <v>0</v>
      </c>
      <c r="AQ24" s="70">
        <f t="shared" si="6"/>
        <v>0</v>
      </c>
      <c r="AR24" s="70">
        <f t="shared" si="6"/>
        <v>0</v>
      </c>
      <c r="AS24" s="70">
        <f t="shared" si="6"/>
        <v>0</v>
      </c>
      <c r="AT24" s="70">
        <f t="shared" si="6"/>
        <v>0</v>
      </c>
      <c r="AU24" s="70">
        <f t="shared" si="6"/>
        <v>0</v>
      </c>
      <c r="AV24" s="70">
        <f t="shared" si="6"/>
        <v>0</v>
      </c>
      <c r="AW24" s="71">
        <f t="shared" si="6"/>
        <v>0</v>
      </c>
    </row>
    <row r="25" spans="1:49" ht="12.75">
      <c r="A25" s="44" t="s">
        <v>74</v>
      </c>
      <c r="B25" s="41" t="s">
        <v>57</v>
      </c>
      <c r="C25" s="42">
        <v>547</v>
      </c>
      <c r="D25" s="73" t="s">
        <v>81</v>
      </c>
      <c r="E25" s="70">
        <v>0</v>
      </c>
      <c r="F25" s="70">
        <v>2.760004285714286</v>
      </c>
      <c r="G25" s="70">
        <v>9.522458318571429</v>
      </c>
      <c r="H25" s="70">
        <v>28.61073315857143</v>
      </c>
      <c r="I25" s="70">
        <v>1.4445773285714283</v>
      </c>
      <c r="J25" s="70">
        <v>19.186607788571433</v>
      </c>
      <c r="K25" s="70">
        <v>0.14284074757142856</v>
      </c>
      <c r="L25" s="70">
        <v>2.342227417285714</v>
      </c>
      <c r="M25" s="70">
        <v>19.3127272</v>
      </c>
      <c r="N25" s="70">
        <v>186.25106987142857</v>
      </c>
      <c r="O25" s="70">
        <v>48.6302285</v>
      </c>
      <c r="P25" s="70">
        <v>12.606823677142858</v>
      </c>
      <c r="Q25" s="71">
        <f t="shared" si="4"/>
        <v>330.81029829342856</v>
      </c>
      <c r="R25" s="72"/>
      <c r="S25" s="44" t="s">
        <v>74</v>
      </c>
      <c r="T25" s="41" t="s">
        <v>57</v>
      </c>
      <c r="U25" s="42">
        <v>547</v>
      </c>
      <c r="V25" s="73" t="s">
        <v>81</v>
      </c>
      <c r="W25" s="70">
        <v>0</v>
      </c>
      <c r="X25" s="70">
        <v>2.760004285714286</v>
      </c>
      <c r="Y25" s="70">
        <v>9.522458318571429</v>
      </c>
      <c r="Z25" s="70">
        <v>28.61073315857143</v>
      </c>
      <c r="AA25" s="70">
        <v>1.4445773285714283</v>
      </c>
      <c r="AB25" s="70">
        <v>19.186607788571433</v>
      </c>
      <c r="AC25" s="70">
        <v>0.14284074757142856</v>
      </c>
      <c r="AD25" s="70">
        <v>2.342227417285714</v>
      </c>
      <c r="AE25" s="70">
        <v>19.3127272</v>
      </c>
      <c r="AF25" s="70">
        <v>186.25106987142857</v>
      </c>
      <c r="AG25" s="70">
        <v>48.6302285</v>
      </c>
      <c r="AH25" s="70">
        <v>12.606823677142858</v>
      </c>
      <c r="AI25" s="71">
        <f t="shared" si="5"/>
        <v>330.81029829342856</v>
      </c>
      <c r="AJ25" s="72"/>
      <c r="AK25" s="70">
        <f t="shared" si="6"/>
        <v>0</v>
      </c>
      <c r="AL25" s="70">
        <f t="shared" si="6"/>
        <v>0</v>
      </c>
      <c r="AM25" s="70">
        <f t="shared" si="6"/>
        <v>0</v>
      </c>
      <c r="AN25" s="70">
        <f t="shared" si="6"/>
        <v>0</v>
      </c>
      <c r="AO25" s="70">
        <f t="shared" si="6"/>
        <v>0</v>
      </c>
      <c r="AP25" s="70">
        <f t="shared" si="6"/>
        <v>0</v>
      </c>
      <c r="AQ25" s="70">
        <f t="shared" si="6"/>
        <v>0</v>
      </c>
      <c r="AR25" s="70">
        <f t="shared" si="6"/>
        <v>0</v>
      </c>
      <c r="AS25" s="70">
        <f t="shared" si="6"/>
        <v>0</v>
      </c>
      <c r="AT25" s="70">
        <f t="shared" si="6"/>
        <v>0</v>
      </c>
      <c r="AU25" s="70">
        <f t="shared" si="6"/>
        <v>0</v>
      </c>
      <c r="AV25" s="70">
        <f t="shared" si="6"/>
        <v>0</v>
      </c>
      <c r="AW25" s="71">
        <f t="shared" si="6"/>
        <v>0</v>
      </c>
    </row>
    <row r="26" spans="1:49" ht="12.75">
      <c r="A26" s="44" t="s">
        <v>74</v>
      </c>
      <c r="B26" s="41" t="s">
        <v>57</v>
      </c>
      <c r="C26" s="42">
        <v>547</v>
      </c>
      <c r="D26" s="73" t="s">
        <v>82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1">
        <f t="shared" si="4"/>
        <v>0</v>
      </c>
      <c r="R26" s="72"/>
      <c r="S26" s="44" t="s">
        <v>74</v>
      </c>
      <c r="T26" s="41" t="s">
        <v>57</v>
      </c>
      <c r="U26" s="42">
        <v>547</v>
      </c>
      <c r="V26" s="73" t="s">
        <v>82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1">
        <f t="shared" si="5"/>
        <v>0</v>
      </c>
      <c r="AJ26" s="72"/>
      <c r="AK26" s="70">
        <f t="shared" si="6"/>
        <v>0</v>
      </c>
      <c r="AL26" s="70">
        <f t="shared" si="6"/>
        <v>0</v>
      </c>
      <c r="AM26" s="70">
        <f t="shared" si="6"/>
        <v>0</v>
      </c>
      <c r="AN26" s="70">
        <f t="shared" si="6"/>
        <v>0</v>
      </c>
      <c r="AO26" s="70">
        <f t="shared" si="6"/>
        <v>0</v>
      </c>
      <c r="AP26" s="70">
        <f t="shared" si="6"/>
        <v>0</v>
      </c>
      <c r="AQ26" s="70">
        <f t="shared" si="6"/>
        <v>0</v>
      </c>
      <c r="AR26" s="70">
        <f t="shared" si="6"/>
        <v>0</v>
      </c>
      <c r="AS26" s="70">
        <f t="shared" si="6"/>
        <v>0</v>
      </c>
      <c r="AT26" s="70">
        <f t="shared" si="6"/>
        <v>0</v>
      </c>
      <c r="AU26" s="70">
        <f t="shared" si="6"/>
        <v>0</v>
      </c>
      <c r="AV26" s="70">
        <f t="shared" si="6"/>
        <v>0</v>
      </c>
      <c r="AW26" s="71">
        <f t="shared" si="6"/>
        <v>0</v>
      </c>
    </row>
    <row r="27" spans="1:49" ht="12.75">
      <c r="A27" s="44" t="s">
        <v>74</v>
      </c>
      <c r="B27" s="41" t="s">
        <v>57</v>
      </c>
      <c r="C27" s="42">
        <v>547</v>
      </c>
      <c r="D27" s="69" t="s">
        <v>83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1">
        <f t="shared" si="4"/>
        <v>0</v>
      </c>
      <c r="R27" s="72"/>
      <c r="S27" s="44" t="s">
        <v>74</v>
      </c>
      <c r="T27" s="41" t="s">
        <v>57</v>
      </c>
      <c r="U27" s="42">
        <v>547</v>
      </c>
      <c r="V27" s="69" t="s">
        <v>83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1">
        <f t="shared" si="5"/>
        <v>0</v>
      </c>
      <c r="AJ27" s="72"/>
      <c r="AK27" s="70">
        <f t="shared" si="6"/>
        <v>0</v>
      </c>
      <c r="AL27" s="70">
        <f t="shared" si="6"/>
        <v>0</v>
      </c>
      <c r="AM27" s="70">
        <f t="shared" si="6"/>
        <v>0</v>
      </c>
      <c r="AN27" s="70">
        <f t="shared" si="6"/>
        <v>0</v>
      </c>
      <c r="AO27" s="70">
        <f t="shared" si="6"/>
        <v>0</v>
      </c>
      <c r="AP27" s="70">
        <f t="shared" si="6"/>
        <v>0</v>
      </c>
      <c r="AQ27" s="70">
        <f t="shared" si="6"/>
        <v>0</v>
      </c>
      <c r="AR27" s="70">
        <f t="shared" si="6"/>
        <v>0</v>
      </c>
      <c r="AS27" s="70">
        <f t="shared" si="6"/>
        <v>0</v>
      </c>
      <c r="AT27" s="70">
        <f t="shared" si="6"/>
        <v>0</v>
      </c>
      <c r="AU27" s="70">
        <f t="shared" si="6"/>
        <v>0</v>
      </c>
      <c r="AV27" s="70">
        <f t="shared" si="6"/>
        <v>0</v>
      </c>
      <c r="AW27" s="71">
        <f t="shared" si="6"/>
        <v>0</v>
      </c>
    </row>
    <row r="28" spans="1:49" ht="13.5" outlineLevel="1" thickBot="1">
      <c r="A28" s="44" t="s">
        <v>84</v>
      </c>
      <c r="B28" s="41" t="s">
        <v>57</v>
      </c>
      <c r="D28" s="46"/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1">
        <f t="shared" si="4"/>
        <v>0</v>
      </c>
      <c r="R28" s="72"/>
      <c r="S28" s="44" t="s">
        <v>84</v>
      </c>
      <c r="T28" s="41" t="s">
        <v>57</v>
      </c>
      <c r="V28" s="46"/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1">
        <f t="shared" si="5"/>
        <v>0</v>
      </c>
      <c r="AJ28" s="72"/>
      <c r="AK28" s="70">
        <f t="shared" si="6"/>
        <v>0</v>
      </c>
      <c r="AL28" s="70">
        <f t="shared" si="6"/>
        <v>0</v>
      </c>
      <c r="AM28" s="70">
        <f t="shared" si="6"/>
        <v>0</v>
      </c>
      <c r="AN28" s="70">
        <f t="shared" si="6"/>
        <v>0</v>
      </c>
      <c r="AO28" s="70">
        <f t="shared" si="6"/>
        <v>0</v>
      </c>
      <c r="AP28" s="70">
        <f t="shared" si="6"/>
        <v>0</v>
      </c>
      <c r="AQ28" s="70">
        <f t="shared" si="6"/>
        <v>0</v>
      </c>
      <c r="AR28" s="70">
        <f t="shared" si="6"/>
        <v>0</v>
      </c>
      <c r="AS28" s="70">
        <f t="shared" si="6"/>
        <v>0</v>
      </c>
      <c r="AT28" s="70">
        <f t="shared" si="6"/>
        <v>0</v>
      </c>
      <c r="AU28" s="70">
        <f t="shared" si="6"/>
        <v>0</v>
      </c>
      <c r="AV28" s="70">
        <f t="shared" si="6"/>
        <v>0</v>
      </c>
      <c r="AW28" s="71">
        <f t="shared" si="6"/>
        <v>0</v>
      </c>
    </row>
    <row r="29" spans="1:49" ht="14.25" thickBot="1" thickTop="1">
      <c r="A29" s="44" t="s">
        <v>84</v>
      </c>
      <c r="B29" s="41" t="s">
        <v>57</v>
      </c>
      <c r="C29" s="42">
        <v>555</v>
      </c>
      <c r="D29" s="75" t="s">
        <v>85</v>
      </c>
      <c r="E29" s="76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8">
        <f t="shared" si="4"/>
        <v>0</v>
      </c>
      <c r="R29" s="79"/>
      <c r="S29" s="44" t="s">
        <v>84</v>
      </c>
      <c r="T29" s="41" t="s">
        <v>57</v>
      </c>
      <c r="U29" s="42">
        <v>555</v>
      </c>
      <c r="V29" s="75" t="s">
        <v>85</v>
      </c>
      <c r="W29" s="76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  <c r="AG29" s="77">
        <v>0</v>
      </c>
      <c r="AH29" s="77">
        <v>0</v>
      </c>
      <c r="AI29" s="78">
        <f t="shared" si="5"/>
        <v>0</v>
      </c>
      <c r="AJ29" s="79"/>
      <c r="AK29" s="77">
        <f t="shared" si="6"/>
        <v>0</v>
      </c>
      <c r="AL29" s="77">
        <f t="shared" si="6"/>
        <v>0</v>
      </c>
      <c r="AM29" s="77">
        <f t="shared" si="6"/>
        <v>0</v>
      </c>
      <c r="AN29" s="77">
        <f t="shared" si="6"/>
        <v>0</v>
      </c>
      <c r="AO29" s="77">
        <f t="shared" si="6"/>
        <v>0</v>
      </c>
      <c r="AP29" s="77">
        <f t="shared" si="6"/>
        <v>0</v>
      </c>
      <c r="AQ29" s="77">
        <f t="shared" si="6"/>
        <v>0</v>
      </c>
      <c r="AR29" s="77">
        <f t="shared" si="6"/>
        <v>0</v>
      </c>
      <c r="AS29" s="77">
        <f t="shared" si="6"/>
        <v>0</v>
      </c>
      <c r="AT29" s="77">
        <f t="shared" si="6"/>
        <v>0</v>
      </c>
      <c r="AU29" s="77">
        <f t="shared" si="6"/>
        <v>0</v>
      </c>
      <c r="AV29" s="77">
        <f t="shared" si="6"/>
        <v>0</v>
      </c>
      <c r="AW29" s="80">
        <f t="shared" si="6"/>
        <v>0</v>
      </c>
    </row>
    <row r="30" spans="1:49" ht="13.5" thickTop="1">
      <c r="A30" s="44" t="s">
        <v>84</v>
      </c>
      <c r="B30" s="41" t="s">
        <v>57</v>
      </c>
      <c r="C30" s="42">
        <v>555</v>
      </c>
      <c r="D30" s="69" t="s">
        <v>86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1">
        <f t="shared" si="4"/>
        <v>0</v>
      </c>
      <c r="R30" s="72"/>
      <c r="S30" s="44" t="s">
        <v>84</v>
      </c>
      <c r="T30" s="41" t="s">
        <v>57</v>
      </c>
      <c r="U30" s="42">
        <v>555</v>
      </c>
      <c r="V30" s="69" t="s">
        <v>86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1">
        <f t="shared" si="5"/>
        <v>0</v>
      </c>
      <c r="AJ30" s="72"/>
      <c r="AK30" s="70">
        <f t="shared" si="6"/>
        <v>0</v>
      </c>
      <c r="AL30" s="70">
        <f t="shared" si="6"/>
        <v>0</v>
      </c>
      <c r="AM30" s="70">
        <f t="shared" si="6"/>
        <v>0</v>
      </c>
      <c r="AN30" s="70">
        <f t="shared" si="6"/>
        <v>0</v>
      </c>
      <c r="AO30" s="70">
        <f t="shared" si="6"/>
        <v>0</v>
      </c>
      <c r="AP30" s="70">
        <f t="shared" si="6"/>
        <v>0</v>
      </c>
      <c r="AQ30" s="70">
        <f t="shared" si="6"/>
        <v>0</v>
      </c>
      <c r="AR30" s="70">
        <f t="shared" si="6"/>
        <v>0</v>
      </c>
      <c r="AS30" s="70">
        <f t="shared" si="6"/>
        <v>0</v>
      </c>
      <c r="AT30" s="70">
        <f t="shared" si="6"/>
        <v>0</v>
      </c>
      <c r="AU30" s="70">
        <f t="shared" si="6"/>
        <v>0</v>
      </c>
      <c r="AV30" s="70">
        <f t="shared" si="6"/>
        <v>0</v>
      </c>
      <c r="AW30" s="71">
        <f t="shared" si="6"/>
        <v>0</v>
      </c>
    </row>
    <row r="31" spans="1:49" ht="12.75">
      <c r="A31" s="44" t="s">
        <v>84</v>
      </c>
      <c r="B31" s="41" t="s">
        <v>57</v>
      </c>
      <c r="C31" s="42">
        <v>555</v>
      </c>
      <c r="D31" s="69" t="s">
        <v>87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1">
        <f t="shared" si="4"/>
        <v>0</v>
      </c>
      <c r="R31" s="72"/>
      <c r="S31" s="44" t="s">
        <v>84</v>
      </c>
      <c r="T31" s="41" t="s">
        <v>57</v>
      </c>
      <c r="U31" s="42">
        <v>555</v>
      </c>
      <c r="V31" s="69" t="s">
        <v>87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1">
        <f t="shared" si="5"/>
        <v>0</v>
      </c>
      <c r="AJ31" s="72"/>
      <c r="AK31" s="70">
        <f t="shared" si="6"/>
        <v>0</v>
      </c>
      <c r="AL31" s="70">
        <f t="shared" si="6"/>
        <v>0</v>
      </c>
      <c r="AM31" s="70">
        <f t="shared" si="6"/>
        <v>0</v>
      </c>
      <c r="AN31" s="70">
        <f t="shared" si="6"/>
        <v>0</v>
      </c>
      <c r="AO31" s="70">
        <f t="shared" si="6"/>
        <v>0</v>
      </c>
      <c r="AP31" s="70">
        <f t="shared" si="6"/>
        <v>0</v>
      </c>
      <c r="AQ31" s="70">
        <f t="shared" si="6"/>
        <v>0</v>
      </c>
      <c r="AR31" s="70">
        <f t="shared" si="6"/>
        <v>0</v>
      </c>
      <c r="AS31" s="70">
        <f t="shared" si="6"/>
        <v>0</v>
      </c>
      <c r="AT31" s="70">
        <f t="shared" si="6"/>
        <v>0</v>
      </c>
      <c r="AU31" s="70">
        <f t="shared" si="6"/>
        <v>0</v>
      </c>
      <c r="AV31" s="70">
        <f t="shared" si="6"/>
        <v>0</v>
      </c>
      <c r="AW31" s="71">
        <f t="shared" si="6"/>
        <v>0</v>
      </c>
    </row>
    <row r="32" spans="1:49" ht="12.75">
      <c r="A32" s="44" t="s">
        <v>84</v>
      </c>
      <c r="B32" s="41" t="s">
        <v>57</v>
      </c>
      <c r="C32" s="42">
        <v>555</v>
      </c>
      <c r="D32" s="69" t="s">
        <v>88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1">
        <f t="shared" si="4"/>
        <v>0</v>
      </c>
      <c r="R32" s="72"/>
      <c r="S32" s="44" t="s">
        <v>84</v>
      </c>
      <c r="T32" s="41" t="s">
        <v>57</v>
      </c>
      <c r="U32" s="42">
        <v>555</v>
      </c>
      <c r="V32" s="69" t="s">
        <v>88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1">
        <f t="shared" si="5"/>
        <v>0</v>
      </c>
      <c r="AJ32" s="72"/>
      <c r="AK32" s="70">
        <f t="shared" si="6"/>
        <v>0</v>
      </c>
      <c r="AL32" s="70">
        <f t="shared" si="6"/>
        <v>0</v>
      </c>
      <c r="AM32" s="70">
        <f t="shared" si="6"/>
        <v>0</v>
      </c>
      <c r="AN32" s="70">
        <f t="shared" si="6"/>
        <v>0</v>
      </c>
      <c r="AO32" s="70">
        <f t="shared" si="6"/>
        <v>0</v>
      </c>
      <c r="AP32" s="70">
        <f t="shared" si="6"/>
        <v>0</v>
      </c>
      <c r="AQ32" s="70">
        <f t="shared" si="6"/>
        <v>0</v>
      </c>
      <c r="AR32" s="70">
        <f t="shared" si="6"/>
        <v>0</v>
      </c>
      <c r="AS32" s="70">
        <f t="shared" si="6"/>
        <v>0</v>
      </c>
      <c r="AT32" s="70">
        <f t="shared" si="6"/>
        <v>0</v>
      </c>
      <c r="AU32" s="70">
        <f t="shared" si="6"/>
        <v>0</v>
      </c>
      <c r="AV32" s="70">
        <f t="shared" si="6"/>
        <v>0</v>
      </c>
      <c r="AW32" s="71">
        <f t="shared" si="6"/>
        <v>0</v>
      </c>
    </row>
    <row r="33" spans="1:49" ht="12.75">
      <c r="A33" s="44" t="s">
        <v>84</v>
      </c>
      <c r="B33" s="41" t="s">
        <v>57</v>
      </c>
      <c r="C33" s="42">
        <v>555</v>
      </c>
      <c r="D33" s="69" t="s">
        <v>89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1">
        <f t="shared" si="4"/>
        <v>0</v>
      </c>
      <c r="R33" s="72"/>
      <c r="S33" s="44" t="s">
        <v>84</v>
      </c>
      <c r="T33" s="41" t="s">
        <v>57</v>
      </c>
      <c r="U33" s="42">
        <v>555</v>
      </c>
      <c r="V33" s="69" t="s">
        <v>89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1">
        <f t="shared" si="5"/>
        <v>0</v>
      </c>
      <c r="AJ33" s="72"/>
      <c r="AK33" s="70">
        <f t="shared" si="6"/>
        <v>0</v>
      </c>
      <c r="AL33" s="70">
        <f t="shared" si="6"/>
        <v>0</v>
      </c>
      <c r="AM33" s="70">
        <f t="shared" si="6"/>
        <v>0</v>
      </c>
      <c r="AN33" s="70">
        <f t="shared" si="6"/>
        <v>0</v>
      </c>
      <c r="AO33" s="70">
        <f t="shared" si="6"/>
        <v>0</v>
      </c>
      <c r="AP33" s="70">
        <f t="shared" si="6"/>
        <v>0</v>
      </c>
      <c r="AQ33" s="70">
        <f t="shared" si="6"/>
        <v>0</v>
      </c>
      <c r="AR33" s="70">
        <f t="shared" si="6"/>
        <v>0</v>
      </c>
      <c r="AS33" s="70">
        <f t="shared" si="6"/>
        <v>0</v>
      </c>
      <c r="AT33" s="70">
        <f t="shared" si="6"/>
        <v>0</v>
      </c>
      <c r="AU33" s="70">
        <f t="shared" si="6"/>
        <v>0</v>
      </c>
      <c r="AV33" s="70">
        <f t="shared" si="6"/>
        <v>0</v>
      </c>
      <c r="AW33" s="71">
        <f t="shared" si="6"/>
        <v>0</v>
      </c>
    </row>
    <row r="34" spans="1:49" ht="12.75">
      <c r="A34" s="44" t="s">
        <v>90</v>
      </c>
      <c r="B34" s="41" t="s">
        <v>57</v>
      </c>
      <c r="C34" s="42" t="s">
        <v>91</v>
      </c>
      <c r="D34" s="73" t="s">
        <v>92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1">
        <f t="shared" si="4"/>
        <v>0</v>
      </c>
      <c r="R34" s="72"/>
      <c r="S34" s="44" t="s">
        <v>90</v>
      </c>
      <c r="T34" s="41" t="s">
        <v>57</v>
      </c>
      <c r="U34" s="42" t="s">
        <v>91</v>
      </c>
      <c r="V34" s="73" t="s">
        <v>92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1">
        <f t="shared" si="5"/>
        <v>0</v>
      </c>
      <c r="AJ34" s="72"/>
      <c r="AK34" s="70">
        <f t="shared" si="6"/>
        <v>0</v>
      </c>
      <c r="AL34" s="70">
        <f t="shared" si="6"/>
        <v>0</v>
      </c>
      <c r="AM34" s="70">
        <f t="shared" si="6"/>
        <v>0</v>
      </c>
      <c r="AN34" s="70">
        <f t="shared" si="6"/>
        <v>0</v>
      </c>
      <c r="AO34" s="70">
        <f t="shared" si="6"/>
        <v>0</v>
      </c>
      <c r="AP34" s="70">
        <f t="shared" si="6"/>
        <v>0</v>
      </c>
      <c r="AQ34" s="70">
        <f t="shared" si="6"/>
        <v>0</v>
      </c>
      <c r="AR34" s="70">
        <f t="shared" si="6"/>
        <v>0</v>
      </c>
      <c r="AS34" s="70">
        <f t="shared" si="6"/>
        <v>0</v>
      </c>
      <c r="AT34" s="70">
        <f t="shared" si="6"/>
        <v>0</v>
      </c>
      <c r="AU34" s="70">
        <f t="shared" si="6"/>
        <v>0</v>
      </c>
      <c r="AV34" s="70">
        <f t="shared" si="6"/>
        <v>0</v>
      </c>
      <c r="AW34" s="71">
        <f t="shared" si="6"/>
        <v>0</v>
      </c>
    </row>
    <row r="35" spans="1:49" ht="12.75">
      <c r="A35" s="44" t="s">
        <v>90</v>
      </c>
      <c r="B35" s="41" t="s">
        <v>57</v>
      </c>
      <c r="C35" s="42" t="s">
        <v>91</v>
      </c>
      <c r="D35" s="69" t="s">
        <v>93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1">
        <f t="shared" si="4"/>
        <v>0</v>
      </c>
      <c r="R35" s="72"/>
      <c r="S35" s="44" t="s">
        <v>90</v>
      </c>
      <c r="T35" s="41" t="s">
        <v>57</v>
      </c>
      <c r="U35" s="42" t="s">
        <v>91</v>
      </c>
      <c r="V35" s="69" t="s">
        <v>93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1">
        <f t="shared" si="5"/>
        <v>0</v>
      </c>
      <c r="AJ35" s="72"/>
      <c r="AK35" s="70">
        <f aca="true" t="shared" si="7" ref="AK35:AW54">E35-W35</f>
        <v>0</v>
      </c>
      <c r="AL35" s="70">
        <f t="shared" si="7"/>
        <v>0</v>
      </c>
      <c r="AM35" s="70">
        <f t="shared" si="7"/>
        <v>0</v>
      </c>
      <c r="AN35" s="70">
        <f t="shared" si="7"/>
        <v>0</v>
      </c>
      <c r="AO35" s="70">
        <f t="shared" si="7"/>
        <v>0</v>
      </c>
      <c r="AP35" s="70">
        <f t="shared" si="7"/>
        <v>0</v>
      </c>
      <c r="AQ35" s="70">
        <f t="shared" si="7"/>
        <v>0</v>
      </c>
      <c r="AR35" s="70">
        <f t="shared" si="7"/>
        <v>0</v>
      </c>
      <c r="AS35" s="70">
        <f t="shared" si="7"/>
        <v>0</v>
      </c>
      <c r="AT35" s="70">
        <f t="shared" si="7"/>
        <v>0</v>
      </c>
      <c r="AU35" s="70">
        <f t="shared" si="7"/>
        <v>0</v>
      </c>
      <c r="AV35" s="70">
        <f t="shared" si="7"/>
        <v>0</v>
      </c>
      <c r="AW35" s="71">
        <f t="shared" si="7"/>
        <v>0</v>
      </c>
    </row>
    <row r="36" spans="1:49" ht="12.75">
      <c r="A36" s="44" t="s">
        <v>90</v>
      </c>
      <c r="B36" s="41" t="s">
        <v>57</v>
      </c>
      <c r="C36" s="42">
        <v>555</v>
      </c>
      <c r="D36" s="46" t="s">
        <v>94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1">
        <f t="shared" si="4"/>
        <v>0</v>
      </c>
      <c r="R36" s="72"/>
      <c r="S36" s="44" t="s">
        <v>90</v>
      </c>
      <c r="T36" s="41" t="s">
        <v>57</v>
      </c>
      <c r="U36" s="42">
        <v>555</v>
      </c>
      <c r="V36" s="46" t="s">
        <v>94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1">
        <f t="shared" si="5"/>
        <v>0</v>
      </c>
      <c r="AJ36" s="72"/>
      <c r="AK36" s="70">
        <f t="shared" si="7"/>
        <v>0</v>
      </c>
      <c r="AL36" s="70">
        <f t="shared" si="7"/>
        <v>0</v>
      </c>
      <c r="AM36" s="70">
        <f t="shared" si="7"/>
        <v>0</v>
      </c>
      <c r="AN36" s="70">
        <f t="shared" si="7"/>
        <v>0</v>
      </c>
      <c r="AO36" s="70">
        <f t="shared" si="7"/>
        <v>0</v>
      </c>
      <c r="AP36" s="70">
        <f t="shared" si="7"/>
        <v>0</v>
      </c>
      <c r="AQ36" s="70">
        <f t="shared" si="7"/>
        <v>0</v>
      </c>
      <c r="AR36" s="70">
        <f t="shared" si="7"/>
        <v>0</v>
      </c>
      <c r="AS36" s="70">
        <f t="shared" si="7"/>
        <v>0</v>
      </c>
      <c r="AT36" s="70">
        <f t="shared" si="7"/>
        <v>0</v>
      </c>
      <c r="AU36" s="70">
        <f t="shared" si="7"/>
        <v>0</v>
      </c>
      <c r="AV36" s="70">
        <f t="shared" si="7"/>
        <v>0</v>
      </c>
      <c r="AW36" s="71">
        <f t="shared" si="7"/>
        <v>0</v>
      </c>
    </row>
    <row r="37" spans="1:49" ht="12.75">
      <c r="A37" s="44" t="s">
        <v>90</v>
      </c>
      <c r="B37" s="41" t="s">
        <v>57</v>
      </c>
      <c r="C37" s="42" t="s">
        <v>91</v>
      </c>
      <c r="D37" s="69" t="s">
        <v>95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1">
        <f t="shared" si="4"/>
        <v>0</v>
      </c>
      <c r="R37" s="72"/>
      <c r="S37" s="44" t="s">
        <v>90</v>
      </c>
      <c r="T37" s="41" t="s">
        <v>57</v>
      </c>
      <c r="U37" s="42" t="s">
        <v>91</v>
      </c>
      <c r="V37" s="69" t="s">
        <v>95</v>
      </c>
      <c r="W37" s="70">
        <v>0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0">
        <v>0</v>
      </c>
      <c r="AH37" s="70">
        <v>0</v>
      </c>
      <c r="AI37" s="71">
        <f t="shared" si="5"/>
        <v>0</v>
      </c>
      <c r="AJ37" s="72"/>
      <c r="AK37" s="70">
        <f t="shared" si="7"/>
        <v>0</v>
      </c>
      <c r="AL37" s="70">
        <f t="shared" si="7"/>
        <v>0</v>
      </c>
      <c r="AM37" s="70">
        <f t="shared" si="7"/>
        <v>0</v>
      </c>
      <c r="AN37" s="70">
        <f t="shared" si="7"/>
        <v>0</v>
      </c>
      <c r="AO37" s="70">
        <f t="shared" si="7"/>
        <v>0</v>
      </c>
      <c r="AP37" s="70">
        <f t="shared" si="7"/>
        <v>0</v>
      </c>
      <c r="AQ37" s="70">
        <f t="shared" si="7"/>
        <v>0</v>
      </c>
      <c r="AR37" s="70">
        <f t="shared" si="7"/>
        <v>0</v>
      </c>
      <c r="AS37" s="70">
        <f t="shared" si="7"/>
        <v>0</v>
      </c>
      <c r="AT37" s="70">
        <f t="shared" si="7"/>
        <v>0</v>
      </c>
      <c r="AU37" s="70">
        <f t="shared" si="7"/>
        <v>0</v>
      </c>
      <c r="AV37" s="70">
        <f t="shared" si="7"/>
        <v>0</v>
      </c>
      <c r="AW37" s="71">
        <f t="shared" si="7"/>
        <v>0</v>
      </c>
    </row>
    <row r="38" spans="1:49" ht="12.75">
      <c r="A38" s="44" t="s">
        <v>72</v>
      </c>
      <c r="B38" s="41" t="s">
        <v>57</v>
      </c>
      <c r="C38" s="42" t="s">
        <v>91</v>
      </c>
      <c r="D38" s="69" t="s">
        <v>96</v>
      </c>
      <c r="E38" s="70">
        <v>942.9410999999982</v>
      </c>
      <c r="F38" s="70">
        <v>1017.9340000000003</v>
      </c>
      <c r="G38" s="70">
        <v>1098.6160000000004</v>
      </c>
      <c r="H38" s="70">
        <v>1018.2980000000007</v>
      </c>
      <c r="I38" s="70">
        <v>781.6227</v>
      </c>
      <c r="J38" s="70">
        <v>695.9875000000006</v>
      </c>
      <c r="K38" s="70">
        <v>476.7030000000005</v>
      </c>
      <c r="L38" s="70">
        <v>527.5699999999998</v>
      </c>
      <c r="M38" s="70">
        <v>506.26719999999955</v>
      </c>
      <c r="N38" s="70">
        <v>483.10680000000053</v>
      </c>
      <c r="O38" s="70">
        <v>675.520799999999</v>
      </c>
      <c r="P38" s="70">
        <v>781.1111999999996</v>
      </c>
      <c r="Q38" s="71">
        <f t="shared" si="4"/>
        <v>9005.6783</v>
      </c>
      <c r="R38" s="72"/>
      <c r="S38" s="44" t="s">
        <v>72</v>
      </c>
      <c r="T38" s="41" t="s">
        <v>57</v>
      </c>
      <c r="U38" s="42" t="s">
        <v>91</v>
      </c>
      <c r="V38" s="69" t="s">
        <v>96</v>
      </c>
      <c r="W38" s="70">
        <v>942.9410999999982</v>
      </c>
      <c r="X38" s="70">
        <v>1017.9340000000003</v>
      </c>
      <c r="Y38" s="70">
        <v>1098.6160000000004</v>
      </c>
      <c r="Z38" s="70">
        <v>1018.2980000000007</v>
      </c>
      <c r="AA38" s="70">
        <v>781.6227</v>
      </c>
      <c r="AB38" s="70">
        <v>695.9875000000006</v>
      </c>
      <c r="AC38" s="70">
        <v>476.7030000000005</v>
      </c>
      <c r="AD38" s="70">
        <v>527.5699999999998</v>
      </c>
      <c r="AE38" s="70">
        <v>506.26719999999955</v>
      </c>
      <c r="AF38" s="70">
        <v>483.10680000000053</v>
      </c>
      <c r="AG38" s="70">
        <v>675.520799999999</v>
      </c>
      <c r="AH38" s="70">
        <v>781.1111999999996</v>
      </c>
      <c r="AI38" s="71">
        <f t="shared" si="5"/>
        <v>9005.6783</v>
      </c>
      <c r="AJ38" s="72"/>
      <c r="AK38" s="70">
        <f t="shared" si="7"/>
        <v>0</v>
      </c>
      <c r="AL38" s="70">
        <f t="shared" si="7"/>
        <v>0</v>
      </c>
      <c r="AM38" s="70">
        <f t="shared" si="7"/>
        <v>0</v>
      </c>
      <c r="AN38" s="70">
        <f t="shared" si="7"/>
        <v>0</v>
      </c>
      <c r="AO38" s="70">
        <f t="shared" si="7"/>
        <v>0</v>
      </c>
      <c r="AP38" s="70">
        <f t="shared" si="7"/>
        <v>0</v>
      </c>
      <c r="AQ38" s="70">
        <f t="shared" si="7"/>
        <v>0</v>
      </c>
      <c r="AR38" s="70">
        <f t="shared" si="7"/>
        <v>0</v>
      </c>
      <c r="AS38" s="70">
        <f t="shared" si="7"/>
        <v>0</v>
      </c>
      <c r="AT38" s="70">
        <f t="shared" si="7"/>
        <v>0</v>
      </c>
      <c r="AU38" s="70">
        <f t="shared" si="7"/>
        <v>0</v>
      </c>
      <c r="AV38" s="70">
        <f t="shared" si="7"/>
        <v>0</v>
      </c>
      <c r="AW38" s="71">
        <f t="shared" si="7"/>
        <v>0</v>
      </c>
    </row>
    <row r="39" spans="1:49" ht="12.75">
      <c r="A39" s="44" t="s">
        <v>72</v>
      </c>
      <c r="B39" s="41" t="s">
        <v>57</v>
      </c>
      <c r="C39" s="42">
        <v>555</v>
      </c>
      <c r="D39" s="69" t="s">
        <v>97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1">
        <f t="shared" si="4"/>
        <v>0</v>
      </c>
      <c r="R39" s="72"/>
      <c r="S39" s="44" t="s">
        <v>72</v>
      </c>
      <c r="T39" s="41" t="s">
        <v>57</v>
      </c>
      <c r="U39" s="42">
        <v>555</v>
      </c>
      <c r="V39" s="69" t="s">
        <v>97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1">
        <f t="shared" si="5"/>
        <v>0</v>
      </c>
      <c r="AJ39" s="72"/>
      <c r="AK39" s="70">
        <f t="shared" si="7"/>
        <v>0</v>
      </c>
      <c r="AL39" s="70">
        <f t="shared" si="7"/>
        <v>0</v>
      </c>
      <c r="AM39" s="70">
        <f t="shared" si="7"/>
        <v>0</v>
      </c>
      <c r="AN39" s="70">
        <f t="shared" si="7"/>
        <v>0</v>
      </c>
      <c r="AO39" s="70">
        <f t="shared" si="7"/>
        <v>0</v>
      </c>
      <c r="AP39" s="70">
        <f t="shared" si="7"/>
        <v>0</v>
      </c>
      <c r="AQ39" s="70">
        <f t="shared" si="7"/>
        <v>0</v>
      </c>
      <c r="AR39" s="70">
        <f t="shared" si="7"/>
        <v>0</v>
      </c>
      <c r="AS39" s="70">
        <f t="shared" si="7"/>
        <v>0</v>
      </c>
      <c r="AT39" s="70">
        <f t="shared" si="7"/>
        <v>0</v>
      </c>
      <c r="AU39" s="70">
        <f t="shared" si="7"/>
        <v>0</v>
      </c>
      <c r="AV39" s="70">
        <f t="shared" si="7"/>
        <v>0</v>
      </c>
      <c r="AW39" s="71">
        <f t="shared" si="7"/>
        <v>0</v>
      </c>
    </row>
    <row r="40" spans="1:49" ht="12.75">
      <c r="A40" s="44" t="s">
        <v>72</v>
      </c>
      <c r="B40" s="41" t="s">
        <v>57</v>
      </c>
      <c r="C40" s="42">
        <v>555</v>
      </c>
      <c r="D40" s="74" t="s">
        <v>98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4090.5</v>
      </c>
      <c r="L40" s="70">
        <v>4226.850000000001</v>
      </c>
      <c r="M40" s="70">
        <v>4226.850000000001</v>
      </c>
      <c r="N40" s="70">
        <v>3817.799999999995</v>
      </c>
      <c r="O40" s="70">
        <v>0</v>
      </c>
      <c r="P40" s="70">
        <v>0</v>
      </c>
      <c r="Q40" s="71">
        <f t="shared" si="4"/>
        <v>16362</v>
      </c>
      <c r="R40" s="72"/>
      <c r="S40" s="44" t="s">
        <v>72</v>
      </c>
      <c r="T40" s="41" t="s">
        <v>57</v>
      </c>
      <c r="U40" s="42">
        <v>555</v>
      </c>
      <c r="V40" s="74" t="s">
        <v>98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4090.5</v>
      </c>
      <c r="AD40" s="70">
        <v>4226.850000000001</v>
      </c>
      <c r="AE40" s="70">
        <v>4226.850000000001</v>
      </c>
      <c r="AF40" s="70">
        <v>3817.799999999995</v>
      </c>
      <c r="AG40" s="70">
        <v>0</v>
      </c>
      <c r="AH40" s="70">
        <v>0</v>
      </c>
      <c r="AI40" s="71">
        <f t="shared" si="5"/>
        <v>16362</v>
      </c>
      <c r="AJ40" s="72"/>
      <c r="AK40" s="70">
        <f t="shared" si="7"/>
        <v>0</v>
      </c>
      <c r="AL40" s="70">
        <f t="shared" si="7"/>
        <v>0</v>
      </c>
      <c r="AM40" s="70">
        <f t="shared" si="7"/>
        <v>0</v>
      </c>
      <c r="AN40" s="70">
        <f t="shared" si="7"/>
        <v>0</v>
      </c>
      <c r="AO40" s="70">
        <f t="shared" si="7"/>
        <v>0</v>
      </c>
      <c r="AP40" s="70">
        <f t="shared" si="7"/>
        <v>0</v>
      </c>
      <c r="AQ40" s="70">
        <f t="shared" si="7"/>
        <v>0</v>
      </c>
      <c r="AR40" s="70">
        <f t="shared" si="7"/>
        <v>0</v>
      </c>
      <c r="AS40" s="70">
        <f t="shared" si="7"/>
        <v>0</v>
      </c>
      <c r="AT40" s="70">
        <f t="shared" si="7"/>
        <v>0</v>
      </c>
      <c r="AU40" s="70">
        <f t="shared" si="7"/>
        <v>0</v>
      </c>
      <c r="AV40" s="70">
        <f t="shared" si="7"/>
        <v>0</v>
      </c>
      <c r="AW40" s="71">
        <f t="shared" si="7"/>
        <v>0</v>
      </c>
    </row>
    <row r="41" spans="1:49" ht="12.75">
      <c r="A41" s="44" t="s">
        <v>72</v>
      </c>
      <c r="B41" s="41" t="s">
        <v>57</v>
      </c>
      <c r="C41" s="42">
        <v>555</v>
      </c>
      <c r="D41" s="46" t="s">
        <v>99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1">
        <f t="shared" si="4"/>
        <v>0</v>
      </c>
      <c r="R41" s="72"/>
      <c r="S41" s="44" t="s">
        <v>72</v>
      </c>
      <c r="T41" s="41" t="s">
        <v>57</v>
      </c>
      <c r="U41" s="42">
        <v>555</v>
      </c>
      <c r="V41" s="46" t="s">
        <v>99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0">
        <v>0</v>
      </c>
      <c r="AD41" s="70">
        <v>0</v>
      </c>
      <c r="AE41" s="70">
        <v>0</v>
      </c>
      <c r="AF41" s="70">
        <v>0</v>
      </c>
      <c r="AG41" s="70">
        <v>0</v>
      </c>
      <c r="AH41" s="70">
        <v>0</v>
      </c>
      <c r="AI41" s="71">
        <f t="shared" si="5"/>
        <v>0</v>
      </c>
      <c r="AJ41" s="72"/>
      <c r="AK41" s="70">
        <f t="shared" si="7"/>
        <v>0</v>
      </c>
      <c r="AL41" s="70">
        <f t="shared" si="7"/>
        <v>0</v>
      </c>
      <c r="AM41" s="70">
        <f t="shared" si="7"/>
        <v>0</v>
      </c>
      <c r="AN41" s="70">
        <f t="shared" si="7"/>
        <v>0</v>
      </c>
      <c r="AO41" s="70">
        <f t="shared" si="7"/>
        <v>0</v>
      </c>
      <c r="AP41" s="70">
        <f t="shared" si="7"/>
        <v>0</v>
      </c>
      <c r="AQ41" s="70">
        <f t="shared" si="7"/>
        <v>0</v>
      </c>
      <c r="AR41" s="70">
        <f t="shared" si="7"/>
        <v>0</v>
      </c>
      <c r="AS41" s="70">
        <f t="shared" si="7"/>
        <v>0</v>
      </c>
      <c r="AT41" s="70">
        <f t="shared" si="7"/>
        <v>0</v>
      </c>
      <c r="AU41" s="70">
        <f t="shared" si="7"/>
        <v>0</v>
      </c>
      <c r="AV41" s="70">
        <f t="shared" si="7"/>
        <v>0</v>
      </c>
      <c r="AW41" s="71">
        <f t="shared" si="7"/>
        <v>0</v>
      </c>
    </row>
    <row r="42" spans="1:49" ht="13.5" thickBot="1">
      <c r="A42" s="44" t="s">
        <v>72</v>
      </c>
      <c r="B42" s="41" t="s">
        <v>57</v>
      </c>
      <c r="C42" s="42">
        <v>555</v>
      </c>
      <c r="D42" s="69" t="s">
        <v>100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71">
        <f t="shared" si="4"/>
        <v>0</v>
      </c>
      <c r="R42" s="72"/>
      <c r="S42" s="44" t="s">
        <v>72</v>
      </c>
      <c r="T42" s="41" t="s">
        <v>57</v>
      </c>
      <c r="U42" s="42">
        <v>555</v>
      </c>
      <c r="V42" s="69" t="s">
        <v>100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>
        <v>0</v>
      </c>
      <c r="AC42" s="70">
        <v>0</v>
      </c>
      <c r="AD42" s="70">
        <v>0</v>
      </c>
      <c r="AE42" s="70">
        <v>0</v>
      </c>
      <c r="AF42" s="70">
        <v>0</v>
      </c>
      <c r="AG42" s="70">
        <v>0</v>
      </c>
      <c r="AH42" s="70">
        <v>0</v>
      </c>
      <c r="AI42" s="71">
        <f t="shared" si="5"/>
        <v>0</v>
      </c>
      <c r="AJ42" s="72"/>
      <c r="AK42" s="70">
        <f t="shared" si="7"/>
        <v>0</v>
      </c>
      <c r="AL42" s="70">
        <f t="shared" si="7"/>
        <v>0</v>
      </c>
      <c r="AM42" s="70">
        <f t="shared" si="7"/>
        <v>0</v>
      </c>
      <c r="AN42" s="70">
        <f t="shared" si="7"/>
        <v>0</v>
      </c>
      <c r="AO42" s="70">
        <f t="shared" si="7"/>
        <v>0</v>
      </c>
      <c r="AP42" s="70">
        <f t="shared" si="7"/>
        <v>0</v>
      </c>
      <c r="AQ42" s="70">
        <f t="shared" si="7"/>
        <v>0</v>
      </c>
      <c r="AR42" s="70">
        <f t="shared" si="7"/>
        <v>0</v>
      </c>
      <c r="AS42" s="70">
        <f t="shared" si="7"/>
        <v>0</v>
      </c>
      <c r="AT42" s="70">
        <f t="shared" si="7"/>
        <v>0</v>
      </c>
      <c r="AU42" s="70">
        <f t="shared" si="7"/>
        <v>0</v>
      </c>
      <c r="AV42" s="70">
        <f t="shared" si="7"/>
        <v>0</v>
      </c>
      <c r="AW42" s="71">
        <f t="shared" si="7"/>
        <v>0</v>
      </c>
    </row>
    <row r="43" spans="1:49" ht="14.25" collapsed="1" thickBot="1" thickTop="1">
      <c r="A43" s="44" t="s">
        <v>72</v>
      </c>
      <c r="B43" s="41" t="s">
        <v>57</v>
      </c>
      <c r="C43" s="42">
        <v>555</v>
      </c>
      <c r="D43" s="75" t="s">
        <v>101</v>
      </c>
      <c r="E43" s="76">
        <v>96.88287000000011</v>
      </c>
      <c r="F43" s="77">
        <v>85.3714200000001</v>
      </c>
      <c r="G43" s="77">
        <v>94.45647000000005</v>
      </c>
      <c r="H43" s="77">
        <v>92.89663000000012</v>
      </c>
      <c r="I43" s="77">
        <v>88.22273000000011</v>
      </c>
      <c r="J43" s="77">
        <v>101.56239999999987</v>
      </c>
      <c r="K43" s="77">
        <v>145.75200000000024</v>
      </c>
      <c r="L43" s="77">
        <v>173.31459999999984</v>
      </c>
      <c r="M43" s="77">
        <v>170.36830000000006</v>
      </c>
      <c r="N43" s="77">
        <v>140.4183999999999</v>
      </c>
      <c r="O43" s="77">
        <v>140.38479999999987</v>
      </c>
      <c r="P43" s="77">
        <v>110.52999999999993</v>
      </c>
      <c r="Q43" s="78">
        <f t="shared" si="4"/>
        <v>1440.1606200000003</v>
      </c>
      <c r="R43" s="79"/>
      <c r="S43" s="44" t="s">
        <v>72</v>
      </c>
      <c r="T43" s="41" t="s">
        <v>57</v>
      </c>
      <c r="U43" s="42">
        <v>555</v>
      </c>
      <c r="V43" s="75" t="s">
        <v>101</v>
      </c>
      <c r="W43" s="76">
        <v>96.88287000000011</v>
      </c>
      <c r="X43" s="77">
        <v>85.3714200000001</v>
      </c>
      <c r="Y43" s="77">
        <v>94.45647000000005</v>
      </c>
      <c r="Z43" s="77">
        <v>92.89663000000012</v>
      </c>
      <c r="AA43" s="77">
        <v>88.22273000000011</v>
      </c>
      <c r="AB43" s="77">
        <v>101.56239999999987</v>
      </c>
      <c r="AC43" s="77">
        <v>145.75200000000024</v>
      </c>
      <c r="AD43" s="77">
        <v>173.31459999999984</v>
      </c>
      <c r="AE43" s="77">
        <v>170.36830000000006</v>
      </c>
      <c r="AF43" s="77">
        <v>140.4183999999999</v>
      </c>
      <c r="AG43" s="77">
        <v>140.38479999999987</v>
      </c>
      <c r="AH43" s="77">
        <v>110.52999999999993</v>
      </c>
      <c r="AI43" s="78">
        <f t="shared" si="5"/>
        <v>1440.1606200000003</v>
      </c>
      <c r="AJ43" s="79"/>
      <c r="AK43" s="77">
        <f t="shared" si="7"/>
        <v>0</v>
      </c>
      <c r="AL43" s="77">
        <f t="shared" si="7"/>
        <v>0</v>
      </c>
      <c r="AM43" s="77">
        <f t="shared" si="7"/>
        <v>0</v>
      </c>
      <c r="AN43" s="77">
        <f t="shared" si="7"/>
        <v>0</v>
      </c>
      <c r="AO43" s="77">
        <f t="shared" si="7"/>
        <v>0</v>
      </c>
      <c r="AP43" s="77">
        <f t="shared" si="7"/>
        <v>0</v>
      </c>
      <c r="AQ43" s="77">
        <f t="shared" si="7"/>
        <v>0</v>
      </c>
      <c r="AR43" s="77">
        <f t="shared" si="7"/>
        <v>0</v>
      </c>
      <c r="AS43" s="77">
        <f t="shared" si="7"/>
        <v>0</v>
      </c>
      <c r="AT43" s="77">
        <f t="shared" si="7"/>
        <v>0</v>
      </c>
      <c r="AU43" s="77">
        <f t="shared" si="7"/>
        <v>0</v>
      </c>
      <c r="AV43" s="77">
        <f t="shared" si="7"/>
        <v>0</v>
      </c>
      <c r="AW43" s="80">
        <f t="shared" si="7"/>
        <v>0</v>
      </c>
    </row>
    <row r="44" spans="1:49" ht="14.25" collapsed="1" thickBot="1" thickTop="1">
      <c r="A44" s="44" t="s">
        <v>72</v>
      </c>
      <c r="B44" s="41" t="s">
        <v>57</v>
      </c>
      <c r="C44" s="42">
        <v>555</v>
      </c>
      <c r="D44" s="76" t="s">
        <v>102</v>
      </c>
      <c r="E44" s="76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8">
        <f t="shared" si="4"/>
        <v>0</v>
      </c>
      <c r="R44" s="79"/>
      <c r="S44" s="44" t="s">
        <v>72</v>
      </c>
      <c r="T44" s="44" t="s">
        <v>57</v>
      </c>
      <c r="U44" s="41">
        <v>555</v>
      </c>
      <c r="V44" s="42" t="s">
        <v>102</v>
      </c>
      <c r="W44" s="76">
        <v>0</v>
      </c>
      <c r="X44" s="76">
        <v>0</v>
      </c>
      <c r="Y44" s="77">
        <v>0</v>
      </c>
      <c r="Z44" s="77">
        <v>0</v>
      </c>
      <c r="AA44" s="77">
        <v>0</v>
      </c>
      <c r="AB44" s="77">
        <v>0</v>
      </c>
      <c r="AC44" s="77">
        <v>0</v>
      </c>
      <c r="AD44" s="77">
        <v>0</v>
      </c>
      <c r="AE44" s="77">
        <v>0</v>
      </c>
      <c r="AF44" s="77">
        <v>0</v>
      </c>
      <c r="AG44" s="77">
        <v>0</v>
      </c>
      <c r="AH44" s="77">
        <v>0</v>
      </c>
      <c r="AI44" s="78">
        <f t="shared" si="5"/>
        <v>0</v>
      </c>
      <c r="AJ44" s="79"/>
      <c r="AK44" s="77">
        <f t="shared" si="7"/>
        <v>0</v>
      </c>
      <c r="AL44" s="77">
        <f t="shared" si="7"/>
        <v>0</v>
      </c>
      <c r="AM44" s="77">
        <f t="shared" si="7"/>
        <v>0</v>
      </c>
      <c r="AN44" s="77">
        <f t="shared" si="7"/>
        <v>0</v>
      </c>
      <c r="AO44" s="77">
        <f t="shared" si="7"/>
        <v>0</v>
      </c>
      <c r="AP44" s="77">
        <f t="shared" si="7"/>
        <v>0</v>
      </c>
      <c r="AQ44" s="77">
        <f t="shared" si="7"/>
        <v>0</v>
      </c>
      <c r="AR44" s="77">
        <f t="shared" si="7"/>
        <v>0</v>
      </c>
      <c r="AS44" s="77">
        <f t="shared" si="7"/>
        <v>0</v>
      </c>
      <c r="AT44" s="77">
        <f t="shared" si="7"/>
        <v>0</v>
      </c>
      <c r="AU44" s="77">
        <f t="shared" si="7"/>
        <v>0</v>
      </c>
      <c r="AV44" s="77">
        <f t="shared" si="7"/>
        <v>0</v>
      </c>
      <c r="AW44" s="80">
        <f t="shared" si="7"/>
        <v>0</v>
      </c>
    </row>
    <row r="45" spans="1:49" ht="13.5" outlineLevel="1" thickTop="1">
      <c r="A45" s="44" t="s">
        <v>72</v>
      </c>
      <c r="B45" s="41" t="s">
        <v>57</v>
      </c>
      <c r="D45" s="75"/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1">
        <f t="shared" si="4"/>
        <v>0</v>
      </c>
      <c r="R45" s="72"/>
      <c r="S45" s="44" t="s">
        <v>72</v>
      </c>
      <c r="T45" s="41" t="s">
        <v>57</v>
      </c>
      <c r="V45" s="75"/>
      <c r="W45" s="70">
        <v>0</v>
      </c>
      <c r="X45" s="70">
        <v>0</v>
      </c>
      <c r="Y45" s="70">
        <v>0</v>
      </c>
      <c r="Z45" s="70">
        <v>0</v>
      </c>
      <c r="AA45" s="70">
        <v>0</v>
      </c>
      <c r="AB45" s="70">
        <v>0</v>
      </c>
      <c r="AC45" s="70">
        <v>0</v>
      </c>
      <c r="AD45" s="70">
        <v>0</v>
      </c>
      <c r="AE45" s="70">
        <v>0</v>
      </c>
      <c r="AF45" s="70">
        <v>0</v>
      </c>
      <c r="AG45" s="70">
        <v>0</v>
      </c>
      <c r="AH45" s="70">
        <v>0</v>
      </c>
      <c r="AI45" s="71">
        <f t="shared" si="5"/>
        <v>0</v>
      </c>
      <c r="AJ45" s="72"/>
      <c r="AK45" s="70">
        <f t="shared" si="7"/>
        <v>0</v>
      </c>
      <c r="AL45" s="70">
        <f t="shared" si="7"/>
        <v>0</v>
      </c>
      <c r="AM45" s="70">
        <f t="shared" si="7"/>
        <v>0</v>
      </c>
      <c r="AN45" s="70">
        <f t="shared" si="7"/>
        <v>0</v>
      </c>
      <c r="AO45" s="70">
        <f t="shared" si="7"/>
        <v>0</v>
      </c>
      <c r="AP45" s="70">
        <f t="shared" si="7"/>
        <v>0</v>
      </c>
      <c r="AQ45" s="70">
        <f t="shared" si="7"/>
        <v>0</v>
      </c>
      <c r="AR45" s="70">
        <f t="shared" si="7"/>
        <v>0</v>
      </c>
      <c r="AS45" s="70">
        <f t="shared" si="7"/>
        <v>0</v>
      </c>
      <c r="AT45" s="70">
        <f t="shared" si="7"/>
        <v>0</v>
      </c>
      <c r="AU45" s="70">
        <f t="shared" si="7"/>
        <v>0</v>
      </c>
      <c r="AV45" s="70">
        <f t="shared" si="7"/>
        <v>0</v>
      </c>
      <c r="AW45" s="71">
        <f t="shared" si="7"/>
        <v>0</v>
      </c>
    </row>
    <row r="46" spans="1:49" ht="12.75">
      <c r="A46" s="44" t="s">
        <v>72</v>
      </c>
      <c r="B46" s="41" t="s">
        <v>57</v>
      </c>
      <c r="C46" s="42">
        <v>555</v>
      </c>
      <c r="D46" s="69" t="s">
        <v>103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1">
        <f t="shared" si="4"/>
        <v>0</v>
      </c>
      <c r="R46" s="72"/>
      <c r="S46" s="44" t="s">
        <v>72</v>
      </c>
      <c r="T46" s="41" t="s">
        <v>57</v>
      </c>
      <c r="U46" s="42">
        <v>555</v>
      </c>
      <c r="V46" s="69" t="s">
        <v>103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0">
        <v>0</v>
      </c>
      <c r="AD46" s="70">
        <v>0</v>
      </c>
      <c r="AE46" s="70">
        <v>0</v>
      </c>
      <c r="AF46" s="70">
        <v>0</v>
      </c>
      <c r="AG46" s="70">
        <v>0</v>
      </c>
      <c r="AH46" s="70">
        <v>0</v>
      </c>
      <c r="AI46" s="71">
        <f t="shared" si="5"/>
        <v>0</v>
      </c>
      <c r="AJ46" s="72"/>
      <c r="AK46" s="70">
        <f t="shared" si="7"/>
        <v>0</v>
      </c>
      <c r="AL46" s="70">
        <f t="shared" si="7"/>
        <v>0</v>
      </c>
      <c r="AM46" s="70">
        <f t="shared" si="7"/>
        <v>0</v>
      </c>
      <c r="AN46" s="70">
        <f t="shared" si="7"/>
        <v>0</v>
      </c>
      <c r="AO46" s="70">
        <f t="shared" si="7"/>
        <v>0</v>
      </c>
      <c r="AP46" s="70">
        <f t="shared" si="7"/>
        <v>0</v>
      </c>
      <c r="AQ46" s="70">
        <f t="shared" si="7"/>
        <v>0</v>
      </c>
      <c r="AR46" s="70">
        <f t="shared" si="7"/>
        <v>0</v>
      </c>
      <c r="AS46" s="70">
        <f t="shared" si="7"/>
        <v>0</v>
      </c>
      <c r="AT46" s="70">
        <f t="shared" si="7"/>
        <v>0</v>
      </c>
      <c r="AU46" s="70">
        <f t="shared" si="7"/>
        <v>0</v>
      </c>
      <c r="AV46" s="70">
        <f t="shared" si="7"/>
        <v>0</v>
      </c>
      <c r="AW46" s="71">
        <f t="shared" si="7"/>
        <v>0</v>
      </c>
    </row>
    <row r="47" spans="1:49" ht="12.75">
      <c r="A47" s="44" t="s">
        <v>72</v>
      </c>
      <c r="B47" s="41" t="s">
        <v>57</v>
      </c>
      <c r="C47" s="42">
        <v>555</v>
      </c>
      <c r="D47" s="69" t="s">
        <v>104</v>
      </c>
      <c r="E47" s="70">
        <v>424.8489999999993</v>
      </c>
      <c r="F47" s="70">
        <v>593.2816999999997</v>
      </c>
      <c r="G47" s="70">
        <v>423.2698999999996</v>
      </c>
      <c r="H47" s="70">
        <v>181.48929999999982</v>
      </c>
      <c r="I47" s="70">
        <v>117.88370000000013</v>
      </c>
      <c r="J47" s="70">
        <v>201.1761999999999</v>
      </c>
      <c r="K47" s="70">
        <v>295.30459999999977</v>
      </c>
      <c r="L47" s="70">
        <v>220.24799999999973</v>
      </c>
      <c r="M47" s="70">
        <v>174.10839999999976</v>
      </c>
      <c r="N47" s="70">
        <v>110.74589999999992</v>
      </c>
      <c r="O47" s="70">
        <v>89.50644000000008</v>
      </c>
      <c r="P47" s="70">
        <v>148.91369999999986</v>
      </c>
      <c r="Q47" s="71">
        <f t="shared" si="4"/>
        <v>2980.7768399999973</v>
      </c>
      <c r="R47" s="72"/>
      <c r="S47" s="44" t="s">
        <v>72</v>
      </c>
      <c r="T47" s="41" t="s">
        <v>57</v>
      </c>
      <c r="U47" s="42">
        <v>555</v>
      </c>
      <c r="V47" s="69" t="s">
        <v>104</v>
      </c>
      <c r="W47" s="70">
        <v>424.8489999999993</v>
      </c>
      <c r="X47" s="70">
        <v>593.2816999999997</v>
      </c>
      <c r="Y47" s="70">
        <v>423.2698999999996</v>
      </c>
      <c r="Z47" s="70">
        <v>181.48929999999982</v>
      </c>
      <c r="AA47" s="70">
        <v>117.88370000000013</v>
      </c>
      <c r="AB47" s="70">
        <v>201.1761999999999</v>
      </c>
      <c r="AC47" s="70">
        <v>295.30459999999977</v>
      </c>
      <c r="AD47" s="70">
        <v>220.24799999999973</v>
      </c>
      <c r="AE47" s="70">
        <v>174.10839999999976</v>
      </c>
      <c r="AF47" s="70">
        <v>110.74589999999992</v>
      </c>
      <c r="AG47" s="70">
        <v>89.50644000000008</v>
      </c>
      <c r="AH47" s="70">
        <v>148.91369999999986</v>
      </c>
      <c r="AI47" s="71">
        <f t="shared" si="5"/>
        <v>2980.7768399999973</v>
      </c>
      <c r="AJ47" s="72"/>
      <c r="AK47" s="70">
        <f t="shared" si="7"/>
        <v>0</v>
      </c>
      <c r="AL47" s="70">
        <f t="shared" si="7"/>
        <v>0</v>
      </c>
      <c r="AM47" s="70">
        <f t="shared" si="7"/>
        <v>0</v>
      </c>
      <c r="AN47" s="70">
        <f t="shared" si="7"/>
        <v>0</v>
      </c>
      <c r="AO47" s="70">
        <f t="shared" si="7"/>
        <v>0</v>
      </c>
      <c r="AP47" s="70">
        <f t="shared" si="7"/>
        <v>0</v>
      </c>
      <c r="AQ47" s="70">
        <f t="shared" si="7"/>
        <v>0</v>
      </c>
      <c r="AR47" s="70">
        <f t="shared" si="7"/>
        <v>0</v>
      </c>
      <c r="AS47" s="70">
        <f t="shared" si="7"/>
        <v>0</v>
      </c>
      <c r="AT47" s="70">
        <f t="shared" si="7"/>
        <v>0</v>
      </c>
      <c r="AU47" s="70">
        <f t="shared" si="7"/>
        <v>0</v>
      </c>
      <c r="AV47" s="70">
        <f t="shared" si="7"/>
        <v>0</v>
      </c>
      <c r="AW47" s="71">
        <f t="shared" si="7"/>
        <v>0</v>
      </c>
    </row>
    <row r="48" spans="1:49" ht="12.75">
      <c r="A48" s="44" t="s">
        <v>72</v>
      </c>
      <c r="B48" s="41" t="s">
        <v>57</v>
      </c>
      <c r="C48" s="42">
        <v>555</v>
      </c>
      <c r="D48" s="69" t="s">
        <v>105</v>
      </c>
      <c r="E48" s="70">
        <v>119.99920000000014</v>
      </c>
      <c r="F48" s="70">
        <v>92.09327000000008</v>
      </c>
      <c r="G48" s="70">
        <v>123.80069999999984</v>
      </c>
      <c r="H48" s="70">
        <v>126.71510000000009</v>
      </c>
      <c r="I48" s="70">
        <v>113.30779999999982</v>
      </c>
      <c r="J48" s="70">
        <v>102.13240000000016</v>
      </c>
      <c r="K48" s="70">
        <v>119.07129999999982</v>
      </c>
      <c r="L48" s="70">
        <v>112.39630000000011</v>
      </c>
      <c r="M48" s="70">
        <v>97.5706300000001</v>
      </c>
      <c r="N48" s="70">
        <v>64.32222</v>
      </c>
      <c r="O48" s="70">
        <v>90.98145000000015</v>
      </c>
      <c r="P48" s="70">
        <v>98.59252999999993</v>
      </c>
      <c r="Q48" s="71">
        <f t="shared" si="4"/>
        <v>1260.9829000000002</v>
      </c>
      <c r="R48" s="72"/>
      <c r="S48" s="44" t="s">
        <v>72</v>
      </c>
      <c r="T48" s="41" t="s">
        <v>57</v>
      </c>
      <c r="U48" s="42">
        <v>555</v>
      </c>
      <c r="V48" s="69" t="s">
        <v>105</v>
      </c>
      <c r="W48" s="70">
        <v>119.99920000000014</v>
      </c>
      <c r="X48" s="70">
        <v>92.09327000000008</v>
      </c>
      <c r="Y48" s="70">
        <v>123.80069999999984</v>
      </c>
      <c r="Z48" s="70">
        <v>126.71510000000009</v>
      </c>
      <c r="AA48" s="70">
        <v>113.30779999999982</v>
      </c>
      <c r="AB48" s="70">
        <v>102.13240000000016</v>
      </c>
      <c r="AC48" s="70">
        <v>119.07129999999982</v>
      </c>
      <c r="AD48" s="70">
        <v>112.39630000000011</v>
      </c>
      <c r="AE48" s="70">
        <v>97.5706300000001</v>
      </c>
      <c r="AF48" s="70">
        <v>64.32222</v>
      </c>
      <c r="AG48" s="70">
        <v>90.98145000000015</v>
      </c>
      <c r="AH48" s="70">
        <v>98.59252999999993</v>
      </c>
      <c r="AI48" s="71">
        <f t="shared" si="5"/>
        <v>1260.9829000000002</v>
      </c>
      <c r="AJ48" s="72"/>
      <c r="AK48" s="70">
        <f t="shared" si="7"/>
        <v>0</v>
      </c>
      <c r="AL48" s="70">
        <f t="shared" si="7"/>
        <v>0</v>
      </c>
      <c r="AM48" s="70">
        <f t="shared" si="7"/>
        <v>0</v>
      </c>
      <c r="AN48" s="70">
        <f t="shared" si="7"/>
        <v>0</v>
      </c>
      <c r="AO48" s="70">
        <f t="shared" si="7"/>
        <v>0</v>
      </c>
      <c r="AP48" s="70">
        <f t="shared" si="7"/>
        <v>0</v>
      </c>
      <c r="AQ48" s="70">
        <f t="shared" si="7"/>
        <v>0</v>
      </c>
      <c r="AR48" s="70">
        <f t="shared" si="7"/>
        <v>0</v>
      </c>
      <c r="AS48" s="70">
        <f t="shared" si="7"/>
        <v>0</v>
      </c>
      <c r="AT48" s="70">
        <f t="shared" si="7"/>
        <v>0</v>
      </c>
      <c r="AU48" s="70">
        <f t="shared" si="7"/>
        <v>0</v>
      </c>
      <c r="AV48" s="70">
        <f t="shared" si="7"/>
        <v>0</v>
      </c>
      <c r="AW48" s="71">
        <f t="shared" si="7"/>
        <v>0</v>
      </c>
    </row>
    <row r="49" spans="1:49" ht="12.75">
      <c r="A49" s="44" t="s">
        <v>72</v>
      </c>
      <c r="B49" s="41" t="s">
        <v>57</v>
      </c>
      <c r="C49" s="42">
        <v>555</v>
      </c>
      <c r="D49" s="74" t="s">
        <v>106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1">
        <f t="shared" si="4"/>
        <v>0</v>
      </c>
      <c r="R49" s="72"/>
      <c r="S49" s="44" t="s">
        <v>72</v>
      </c>
      <c r="T49" s="41" t="s">
        <v>57</v>
      </c>
      <c r="U49" s="42">
        <v>555</v>
      </c>
      <c r="V49" s="74" t="s">
        <v>106</v>
      </c>
      <c r="W49" s="70">
        <v>0</v>
      </c>
      <c r="X49" s="70">
        <v>0</v>
      </c>
      <c r="Y49" s="70">
        <v>0</v>
      </c>
      <c r="Z49" s="70">
        <v>0</v>
      </c>
      <c r="AA49" s="70">
        <v>0</v>
      </c>
      <c r="AB49" s="70">
        <v>0</v>
      </c>
      <c r="AC49" s="70">
        <v>0</v>
      </c>
      <c r="AD49" s="70">
        <v>0</v>
      </c>
      <c r="AE49" s="70">
        <v>0</v>
      </c>
      <c r="AF49" s="70">
        <v>0</v>
      </c>
      <c r="AG49" s="70">
        <v>0</v>
      </c>
      <c r="AH49" s="70">
        <v>0</v>
      </c>
      <c r="AI49" s="71">
        <f t="shared" si="5"/>
        <v>0</v>
      </c>
      <c r="AJ49" s="72"/>
      <c r="AK49" s="70">
        <f t="shared" si="7"/>
        <v>0</v>
      </c>
      <c r="AL49" s="70">
        <f t="shared" si="7"/>
        <v>0</v>
      </c>
      <c r="AM49" s="70">
        <f t="shared" si="7"/>
        <v>0</v>
      </c>
      <c r="AN49" s="70">
        <f t="shared" si="7"/>
        <v>0</v>
      </c>
      <c r="AO49" s="70">
        <f t="shared" si="7"/>
        <v>0</v>
      </c>
      <c r="AP49" s="70">
        <f t="shared" si="7"/>
        <v>0</v>
      </c>
      <c r="AQ49" s="70">
        <f t="shared" si="7"/>
        <v>0</v>
      </c>
      <c r="AR49" s="70">
        <f t="shared" si="7"/>
        <v>0</v>
      </c>
      <c r="AS49" s="70">
        <f t="shared" si="7"/>
        <v>0</v>
      </c>
      <c r="AT49" s="70">
        <f t="shared" si="7"/>
        <v>0</v>
      </c>
      <c r="AU49" s="70">
        <f t="shared" si="7"/>
        <v>0</v>
      </c>
      <c r="AV49" s="70">
        <f t="shared" si="7"/>
        <v>0</v>
      </c>
      <c r="AW49" s="71">
        <f t="shared" si="7"/>
        <v>0</v>
      </c>
    </row>
    <row r="50" spans="1:49" ht="12.75">
      <c r="A50" s="44" t="s">
        <v>72</v>
      </c>
      <c r="B50" s="41" t="s">
        <v>57</v>
      </c>
      <c r="C50" s="42">
        <v>555</v>
      </c>
      <c r="D50" s="69" t="s">
        <v>107</v>
      </c>
      <c r="E50" s="70">
        <v>4.413186999999995</v>
      </c>
      <c r="F50" s="70">
        <v>2.572787000000003</v>
      </c>
      <c r="G50" s="70">
        <v>0.4253673999999997</v>
      </c>
      <c r="H50" s="70">
        <v>0.22154549999999987</v>
      </c>
      <c r="I50" s="70">
        <v>0.3687660999999995</v>
      </c>
      <c r="J50" s="70">
        <v>1.027971</v>
      </c>
      <c r="K50" s="70">
        <v>4.853991000000003</v>
      </c>
      <c r="L50" s="70">
        <v>6.947668000000007</v>
      </c>
      <c r="M50" s="70">
        <v>9.286414000000002</v>
      </c>
      <c r="N50" s="70">
        <v>7.490242000000009</v>
      </c>
      <c r="O50" s="70">
        <v>7.744869999999995</v>
      </c>
      <c r="P50" s="70">
        <v>7.486047999999994</v>
      </c>
      <c r="Q50" s="71">
        <f t="shared" si="4"/>
        <v>52.83885700000002</v>
      </c>
      <c r="R50" s="72"/>
      <c r="S50" s="44" t="s">
        <v>72</v>
      </c>
      <c r="T50" s="41" t="s">
        <v>57</v>
      </c>
      <c r="U50" s="42">
        <v>555</v>
      </c>
      <c r="V50" s="69" t="s">
        <v>107</v>
      </c>
      <c r="W50" s="70">
        <v>4.413186999999995</v>
      </c>
      <c r="X50" s="70">
        <v>2.572787000000003</v>
      </c>
      <c r="Y50" s="70">
        <v>0.4253673999999997</v>
      </c>
      <c r="Z50" s="70">
        <v>0.22154549999999987</v>
      </c>
      <c r="AA50" s="70">
        <v>0.3687660999999995</v>
      </c>
      <c r="AB50" s="70">
        <v>1.027971</v>
      </c>
      <c r="AC50" s="70">
        <v>4.853991000000003</v>
      </c>
      <c r="AD50" s="70">
        <v>6.947668000000007</v>
      </c>
      <c r="AE50" s="70">
        <v>9.286414000000002</v>
      </c>
      <c r="AF50" s="70">
        <v>7.490242000000009</v>
      </c>
      <c r="AG50" s="70">
        <v>7.744869999999995</v>
      </c>
      <c r="AH50" s="70">
        <v>7.486047999999994</v>
      </c>
      <c r="AI50" s="71">
        <f t="shared" si="5"/>
        <v>52.83885700000002</v>
      </c>
      <c r="AJ50" s="72"/>
      <c r="AK50" s="70">
        <f t="shared" si="7"/>
        <v>0</v>
      </c>
      <c r="AL50" s="70">
        <f t="shared" si="7"/>
        <v>0</v>
      </c>
      <c r="AM50" s="70">
        <f t="shared" si="7"/>
        <v>0</v>
      </c>
      <c r="AN50" s="70">
        <f t="shared" si="7"/>
        <v>0</v>
      </c>
      <c r="AO50" s="70">
        <f t="shared" si="7"/>
        <v>0</v>
      </c>
      <c r="AP50" s="70">
        <f t="shared" si="7"/>
        <v>0</v>
      </c>
      <c r="AQ50" s="70">
        <f t="shared" si="7"/>
        <v>0</v>
      </c>
      <c r="AR50" s="70">
        <f t="shared" si="7"/>
        <v>0</v>
      </c>
      <c r="AS50" s="70">
        <f t="shared" si="7"/>
        <v>0</v>
      </c>
      <c r="AT50" s="70">
        <f t="shared" si="7"/>
        <v>0</v>
      </c>
      <c r="AU50" s="70">
        <f t="shared" si="7"/>
        <v>0</v>
      </c>
      <c r="AV50" s="70">
        <f t="shared" si="7"/>
        <v>0</v>
      </c>
      <c r="AW50" s="71">
        <f t="shared" si="7"/>
        <v>0</v>
      </c>
    </row>
    <row r="51" spans="1:49" ht="12.75">
      <c r="A51" s="44" t="s">
        <v>72</v>
      </c>
      <c r="B51" s="41" t="s">
        <v>57</v>
      </c>
      <c r="C51" s="42">
        <v>555</v>
      </c>
      <c r="D51" s="69" t="s">
        <v>108</v>
      </c>
      <c r="E51" s="70">
        <v>849.6108000000006</v>
      </c>
      <c r="F51" s="70">
        <v>733.4058999999997</v>
      </c>
      <c r="G51" s="70">
        <v>253.1839999999998</v>
      </c>
      <c r="H51" s="70">
        <v>30.585990000000024</v>
      </c>
      <c r="I51" s="70">
        <v>35.35476999999996</v>
      </c>
      <c r="J51" s="70">
        <v>171.6214</v>
      </c>
      <c r="K51" s="70">
        <v>467.8341</v>
      </c>
      <c r="L51" s="70">
        <v>539.5028999999996</v>
      </c>
      <c r="M51" s="70">
        <v>538.6532999999989</v>
      </c>
      <c r="N51" s="70">
        <v>440.48210000000034</v>
      </c>
      <c r="O51" s="70">
        <v>482.5789000000003</v>
      </c>
      <c r="P51" s="70">
        <v>614.1863999999993</v>
      </c>
      <c r="Q51" s="71">
        <f t="shared" si="4"/>
        <v>5157.000559999999</v>
      </c>
      <c r="R51" s="72"/>
      <c r="S51" s="44" t="s">
        <v>72</v>
      </c>
      <c r="T51" s="41" t="s">
        <v>57</v>
      </c>
      <c r="U51" s="42">
        <v>555</v>
      </c>
      <c r="V51" s="69" t="s">
        <v>108</v>
      </c>
      <c r="W51" s="70">
        <v>849.6108000000006</v>
      </c>
      <c r="X51" s="70">
        <v>733.4058999999997</v>
      </c>
      <c r="Y51" s="70">
        <v>253.1839999999998</v>
      </c>
      <c r="Z51" s="70">
        <v>30.585990000000024</v>
      </c>
      <c r="AA51" s="70">
        <v>35.35476999999996</v>
      </c>
      <c r="AB51" s="70">
        <v>171.6214</v>
      </c>
      <c r="AC51" s="70">
        <v>467.8341</v>
      </c>
      <c r="AD51" s="70">
        <v>539.5028999999996</v>
      </c>
      <c r="AE51" s="70">
        <v>538.6532999999989</v>
      </c>
      <c r="AF51" s="70">
        <v>440.48210000000034</v>
      </c>
      <c r="AG51" s="70">
        <v>482.5789000000003</v>
      </c>
      <c r="AH51" s="70">
        <v>614.1863999999993</v>
      </c>
      <c r="AI51" s="71">
        <f t="shared" si="5"/>
        <v>5157.000559999999</v>
      </c>
      <c r="AJ51" s="72"/>
      <c r="AK51" s="70">
        <f t="shared" si="7"/>
        <v>0</v>
      </c>
      <c r="AL51" s="70">
        <f t="shared" si="7"/>
        <v>0</v>
      </c>
      <c r="AM51" s="70">
        <f t="shared" si="7"/>
        <v>0</v>
      </c>
      <c r="AN51" s="70">
        <f t="shared" si="7"/>
        <v>0</v>
      </c>
      <c r="AO51" s="70">
        <f t="shared" si="7"/>
        <v>0</v>
      </c>
      <c r="AP51" s="70">
        <f t="shared" si="7"/>
        <v>0</v>
      </c>
      <c r="AQ51" s="70">
        <f t="shared" si="7"/>
        <v>0</v>
      </c>
      <c r="AR51" s="70">
        <f t="shared" si="7"/>
        <v>0</v>
      </c>
      <c r="AS51" s="70">
        <f t="shared" si="7"/>
        <v>0</v>
      </c>
      <c r="AT51" s="70">
        <f t="shared" si="7"/>
        <v>0</v>
      </c>
      <c r="AU51" s="70">
        <f t="shared" si="7"/>
        <v>0</v>
      </c>
      <c r="AV51" s="70">
        <f t="shared" si="7"/>
        <v>0</v>
      </c>
      <c r="AW51" s="71">
        <f t="shared" si="7"/>
        <v>0</v>
      </c>
    </row>
    <row r="52" spans="1:49" ht="12.75">
      <c r="A52" s="44" t="s">
        <v>72</v>
      </c>
      <c r="B52" s="41" t="s">
        <v>57</v>
      </c>
      <c r="C52" s="42">
        <v>555</v>
      </c>
      <c r="D52" s="69" t="s">
        <v>109</v>
      </c>
      <c r="E52" s="70">
        <v>160.75979999999987</v>
      </c>
      <c r="F52" s="70">
        <v>145.9284</v>
      </c>
      <c r="G52" s="70">
        <v>47.74566000000003</v>
      </c>
      <c r="H52" s="70">
        <v>5.465832999999994</v>
      </c>
      <c r="I52" s="70">
        <v>4.356072000000001</v>
      </c>
      <c r="J52" s="70">
        <v>31.34816</v>
      </c>
      <c r="K52" s="70">
        <v>91.16636999999994</v>
      </c>
      <c r="L52" s="70">
        <v>97.74196000000008</v>
      </c>
      <c r="M52" s="70">
        <v>88.09637000000014</v>
      </c>
      <c r="N52" s="70">
        <v>73.47241000000002</v>
      </c>
      <c r="O52" s="70">
        <v>74.9140699999999</v>
      </c>
      <c r="P52" s="70">
        <v>123.83690000000006</v>
      </c>
      <c r="Q52" s="71">
        <f t="shared" si="4"/>
        <v>944.8320049999999</v>
      </c>
      <c r="R52" s="72"/>
      <c r="S52" s="44" t="s">
        <v>72</v>
      </c>
      <c r="T52" s="41" t="s">
        <v>57</v>
      </c>
      <c r="U52" s="42">
        <v>555</v>
      </c>
      <c r="V52" s="69" t="s">
        <v>109</v>
      </c>
      <c r="W52" s="70">
        <v>160.75979999999987</v>
      </c>
      <c r="X52" s="70">
        <v>145.9284</v>
      </c>
      <c r="Y52" s="70">
        <v>47.74566000000003</v>
      </c>
      <c r="Z52" s="70">
        <v>5.465832999999994</v>
      </c>
      <c r="AA52" s="70">
        <v>4.356072000000001</v>
      </c>
      <c r="AB52" s="70">
        <v>31.34816</v>
      </c>
      <c r="AC52" s="70">
        <v>91.16636999999994</v>
      </c>
      <c r="AD52" s="70">
        <v>97.74196000000008</v>
      </c>
      <c r="AE52" s="70">
        <v>88.09637000000014</v>
      </c>
      <c r="AF52" s="70">
        <v>73.47241000000002</v>
      </c>
      <c r="AG52" s="70">
        <v>74.9140699999999</v>
      </c>
      <c r="AH52" s="70">
        <v>123.83690000000006</v>
      </c>
      <c r="AI52" s="71">
        <f t="shared" si="5"/>
        <v>944.8320049999999</v>
      </c>
      <c r="AJ52" s="72"/>
      <c r="AK52" s="70">
        <f t="shared" si="7"/>
        <v>0</v>
      </c>
      <c r="AL52" s="70">
        <f t="shared" si="7"/>
        <v>0</v>
      </c>
      <c r="AM52" s="70">
        <f t="shared" si="7"/>
        <v>0</v>
      </c>
      <c r="AN52" s="70">
        <f t="shared" si="7"/>
        <v>0</v>
      </c>
      <c r="AO52" s="70">
        <f t="shared" si="7"/>
        <v>0</v>
      </c>
      <c r="AP52" s="70">
        <f t="shared" si="7"/>
        <v>0</v>
      </c>
      <c r="AQ52" s="70">
        <f t="shared" si="7"/>
        <v>0</v>
      </c>
      <c r="AR52" s="70">
        <f t="shared" si="7"/>
        <v>0</v>
      </c>
      <c r="AS52" s="70">
        <f t="shared" si="7"/>
        <v>0</v>
      </c>
      <c r="AT52" s="70">
        <f t="shared" si="7"/>
        <v>0</v>
      </c>
      <c r="AU52" s="70">
        <f t="shared" si="7"/>
        <v>0</v>
      </c>
      <c r="AV52" s="70">
        <f t="shared" si="7"/>
        <v>0</v>
      </c>
      <c r="AW52" s="71">
        <f t="shared" si="7"/>
        <v>0</v>
      </c>
    </row>
    <row r="53" spans="1:49" ht="12.75">
      <c r="A53" s="44" t="s">
        <v>72</v>
      </c>
      <c r="B53" s="41" t="s">
        <v>57</v>
      </c>
      <c r="C53" s="42">
        <v>555</v>
      </c>
      <c r="D53" s="74" t="s">
        <v>110</v>
      </c>
      <c r="E53" s="70">
        <v>1277.6330000000012</v>
      </c>
      <c r="F53" s="70">
        <v>1236.4189999999996</v>
      </c>
      <c r="G53" s="70">
        <v>3832.902000000001</v>
      </c>
      <c r="H53" s="70">
        <v>3832.902000000001</v>
      </c>
      <c r="I53" s="70">
        <v>3709.2600000000034</v>
      </c>
      <c r="J53" s="70">
        <v>3832.902000000001</v>
      </c>
      <c r="K53" s="70">
        <v>3709.2600000000034</v>
      </c>
      <c r="L53" s="70">
        <v>3832.902000000001</v>
      </c>
      <c r="M53" s="70">
        <v>3832.902000000001</v>
      </c>
      <c r="N53" s="70">
        <v>3461.975999999997</v>
      </c>
      <c r="O53" s="70">
        <v>3832.902000000001</v>
      </c>
      <c r="P53" s="70">
        <v>0</v>
      </c>
      <c r="Q53" s="71">
        <f t="shared" si="4"/>
        <v>36391.960000000014</v>
      </c>
      <c r="R53" s="72"/>
      <c r="S53" s="44" t="s">
        <v>72</v>
      </c>
      <c r="T53" s="41" t="s">
        <v>57</v>
      </c>
      <c r="U53" s="42">
        <v>555</v>
      </c>
      <c r="V53" s="74" t="s">
        <v>110</v>
      </c>
      <c r="W53" s="70">
        <v>1277.6330000000012</v>
      </c>
      <c r="X53" s="70">
        <v>1236.4189999999996</v>
      </c>
      <c r="Y53" s="70">
        <v>3832.902000000001</v>
      </c>
      <c r="Z53" s="70">
        <v>3832.902000000001</v>
      </c>
      <c r="AA53" s="70">
        <v>3709.2600000000034</v>
      </c>
      <c r="AB53" s="70">
        <v>3832.902000000001</v>
      </c>
      <c r="AC53" s="70">
        <v>3709.2600000000034</v>
      </c>
      <c r="AD53" s="70">
        <v>3832.902000000001</v>
      </c>
      <c r="AE53" s="70">
        <v>3832.902000000001</v>
      </c>
      <c r="AF53" s="70">
        <v>3461.975999999997</v>
      </c>
      <c r="AG53" s="70">
        <v>3832.902000000001</v>
      </c>
      <c r="AH53" s="70">
        <v>0</v>
      </c>
      <c r="AI53" s="71">
        <f t="shared" si="5"/>
        <v>36391.960000000014</v>
      </c>
      <c r="AJ53" s="72"/>
      <c r="AK53" s="70">
        <f t="shared" si="7"/>
        <v>0</v>
      </c>
      <c r="AL53" s="70">
        <f t="shared" si="7"/>
        <v>0</v>
      </c>
      <c r="AM53" s="70">
        <f t="shared" si="7"/>
        <v>0</v>
      </c>
      <c r="AN53" s="70">
        <f t="shared" si="7"/>
        <v>0</v>
      </c>
      <c r="AO53" s="70">
        <f t="shared" si="7"/>
        <v>0</v>
      </c>
      <c r="AP53" s="70">
        <f t="shared" si="7"/>
        <v>0</v>
      </c>
      <c r="AQ53" s="70">
        <f t="shared" si="7"/>
        <v>0</v>
      </c>
      <c r="AR53" s="70">
        <f t="shared" si="7"/>
        <v>0</v>
      </c>
      <c r="AS53" s="70">
        <f t="shared" si="7"/>
        <v>0</v>
      </c>
      <c r="AT53" s="70">
        <f t="shared" si="7"/>
        <v>0</v>
      </c>
      <c r="AU53" s="70">
        <f t="shared" si="7"/>
        <v>0</v>
      </c>
      <c r="AV53" s="70">
        <f t="shared" si="7"/>
        <v>0</v>
      </c>
      <c r="AW53" s="71">
        <f t="shared" si="7"/>
        <v>0</v>
      </c>
    </row>
    <row r="54" spans="1:49" ht="12.75">
      <c r="A54" s="44" t="s">
        <v>72</v>
      </c>
      <c r="B54" s="41" t="s">
        <v>57</v>
      </c>
      <c r="C54" s="42">
        <v>555</v>
      </c>
      <c r="D54" s="74" t="s">
        <v>111</v>
      </c>
      <c r="E54" s="70">
        <v>2352.899999999997</v>
      </c>
      <c r="F54" s="70">
        <v>2277</v>
      </c>
      <c r="G54" s="70">
        <v>2352.899999999997</v>
      </c>
      <c r="H54" s="70">
        <v>2352.899999999997</v>
      </c>
      <c r="I54" s="70">
        <v>2277</v>
      </c>
      <c r="J54" s="70">
        <v>2352.899999999997</v>
      </c>
      <c r="K54" s="70">
        <v>2277</v>
      </c>
      <c r="L54" s="70">
        <v>2352.899999999997</v>
      </c>
      <c r="M54" s="70">
        <v>2352.899999999997</v>
      </c>
      <c r="N54" s="70">
        <v>2125.1999999999994</v>
      </c>
      <c r="O54" s="70">
        <v>2352.899999999997</v>
      </c>
      <c r="P54" s="70">
        <v>0</v>
      </c>
      <c r="Q54" s="71">
        <f t="shared" si="4"/>
        <v>25426.49999999998</v>
      </c>
      <c r="R54" s="72"/>
      <c r="S54" s="44" t="s">
        <v>72</v>
      </c>
      <c r="T54" s="41" t="s">
        <v>57</v>
      </c>
      <c r="U54" s="42">
        <v>555</v>
      </c>
      <c r="V54" s="74" t="s">
        <v>111</v>
      </c>
      <c r="W54" s="70">
        <v>2352.899999999997</v>
      </c>
      <c r="X54" s="70">
        <v>2277</v>
      </c>
      <c r="Y54" s="70">
        <v>2352.899999999997</v>
      </c>
      <c r="Z54" s="70">
        <v>2352.899999999997</v>
      </c>
      <c r="AA54" s="70">
        <v>2277</v>
      </c>
      <c r="AB54" s="70">
        <v>2352.899999999997</v>
      </c>
      <c r="AC54" s="70">
        <v>2277</v>
      </c>
      <c r="AD54" s="70">
        <v>2352.899999999997</v>
      </c>
      <c r="AE54" s="70">
        <v>2352.899999999997</v>
      </c>
      <c r="AF54" s="70">
        <v>2125.1999999999994</v>
      </c>
      <c r="AG54" s="70">
        <v>2352.899999999997</v>
      </c>
      <c r="AH54" s="70">
        <v>0</v>
      </c>
      <c r="AI54" s="71">
        <f t="shared" si="5"/>
        <v>25426.49999999998</v>
      </c>
      <c r="AJ54" s="72"/>
      <c r="AK54" s="70">
        <f t="shared" si="7"/>
        <v>0</v>
      </c>
      <c r="AL54" s="70">
        <f t="shared" si="7"/>
        <v>0</v>
      </c>
      <c r="AM54" s="70">
        <f t="shared" si="7"/>
        <v>0</v>
      </c>
      <c r="AN54" s="70">
        <f t="shared" si="7"/>
        <v>0</v>
      </c>
      <c r="AO54" s="70">
        <f t="shared" si="7"/>
        <v>0</v>
      </c>
      <c r="AP54" s="70">
        <f t="shared" si="7"/>
        <v>0</v>
      </c>
      <c r="AQ54" s="70">
        <f t="shared" si="7"/>
        <v>0</v>
      </c>
      <c r="AR54" s="70">
        <f t="shared" si="7"/>
        <v>0</v>
      </c>
      <c r="AS54" s="70">
        <f aca="true" t="shared" si="8" ref="AS54:AS67">M54-AE54</f>
        <v>0</v>
      </c>
      <c r="AT54" s="70">
        <f aca="true" t="shared" si="9" ref="AT54:AT67">N54-AF54</f>
        <v>0</v>
      </c>
      <c r="AU54" s="70">
        <f aca="true" t="shared" si="10" ref="AU54:AU67">O54-AG54</f>
        <v>0</v>
      </c>
      <c r="AV54" s="70">
        <f aca="true" t="shared" si="11" ref="AV54:AV67">P54-AH54</f>
        <v>0</v>
      </c>
      <c r="AW54" s="71">
        <f aca="true" t="shared" si="12" ref="AW54:AW67">Q54-AI54</f>
        <v>0</v>
      </c>
    </row>
    <row r="55" spans="1:49" ht="12.75">
      <c r="A55" s="44" t="s">
        <v>72</v>
      </c>
      <c r="B55" s="41" t="s">
        <v>57</v>
      </c>
      <c r="C55" s="42">
        <v>555</v>
      </c>
      <c r="D55" s="69" t="s">
        <v>112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71">
        <f t="shared" si="4"/>
        <v>0</v>
      </c>
      <c r="R55" s="72"/>
      <c r="S55" s="44" t="s">
        <v>72</v>
      </c>
      <c r="T55" s="41" t="s">
        <v>57</v>
      </c>
      <c r="U55" s="42">
        <v>555</v>
      </c>
      <c r="V55" s="69" t="s">
        <v>112</v>
      </c>
      <c r="W55" s="70">
        <v>0</v>
      </c>
      <c r="X55" s="70">
        <v>0</v>
      </c>
      <c r="Y55" s="70">
        <v>0</v>
      </c>
      <c r="Z55" s="70">
        <v>0</v>
      </c>
      <c r="AA55" s="70">
        <v>0</v>
      </c>
      <c r="AB55" s="70">
        <v>0</v>
      </c>
      <c r="AC55" s="70">
        <v>0</v>
      </c>
      <c r="AD55" s="70">
        <v>0</v>
      </c>
      <c r="AE55" s="70">
        <v>0</v>
      </c>
      <c r="AF55" s="70">
        <v>0</v>
      </c>
      <c r="AG55" s="70">
        <v>0</v>
      </c>
      <c r="AH55" s="70">
        <v>0</v>
      </c>
      <c r="AI55" s="71">
        <f t="shared" si="5"/>
        <v>0</v>
      </c>
      <c r="AJ55" s="72"/>
      <c r="AK55" s="70">
        <f aca="true" t="shared" si="13" ref="AK55:AK67">E55-W55</f>
        <v>0</v>
      </c>
      <c r="AL55" s="70">
        <f aca="true" t="shared" si="14" ref="AL55:AL67">F55-X55</f>
        <v>0</v>
      </c>
      <c r="AM55" s="70">
        <f aca="true" t="shared" si="15" ref="AM55:AM67">G55-Y55</f>
        <v>0</v>
      </c>
      <c r="AN55" s="70">
        <f aca="true" t="shared" si="16" ref="AN55:AN67">H55-Z55</f>
        <v>0</v>
      </c>
      <c r="AO55" s="70">
        <f aca="true" t="shared" si="17" ref="AO55:AO67">I55-AA55</f>
        <v>0</v>
      </c>
      <c r="AP55" s="70">
        <f aca="true" t="shared" si="18" ref="AP55:AP67">J55-AB55</f>
        <v>0</v>
      </c>
      <c r="AQ55" s="70">
        <f aca="true" t="shared" si="19" ref="AQ55:AQ67">K55-AC55</f>
        <v>0</v>
      </c>
      <c r="AR55" s="70">
        <f aca="true" t="shared" si="20" ref="AR55:AR67">L55-AD55</f>
        <v>0</v>
      </c>
      <c r="AS55" s="70">
        <f t="shared" si="8"/>
        <v>0</v>
      </c>
      <c r="AT55" s="70">
        <f t="shared" si="9"/>
        <v>0</v>
      </c>
      <c r="AU55" s="70">
        <f t="shared" si="10"/>
        <v>0</v>
      </c>
      <c r="AV55" s="70">
        <f t="shared" si="11"/>
        <v>0</v>
      </c>
      <c r="AW55" s="71">
        <f t="shared" si="12"/>
        <v>0</v>
      </c>
    </row>
    <row r="56" spans="1:49" ht="12.75">
      <c r="A56" s="44" t="s">
        <v>72</v>
      </c>
      <c r="B56" s="41" t="s">
        <v>57</v>
      </c>
      <c r="C56" s="42">
        <v>555</v>
      </c>
      <c r="D56" s="69" t="s">
        <v>113</v>
      </c>
      <c r="E56" s="70">
        <v>160.7780000000001</v>
      </c>
      <c r="F56" s="70">
        <v>154.43540000000016</v>
      </c>
      <c r="G56" s="70">
        <v>165.55689999999973</v>
      </c>
      <c r="H56" s="70">
        <v>165.89830000000015</v>
      </c>
      <c r="I56" s="70">
        <v>286.74150000000003</v>
      </c>
      <c r="J56" s="70">
        <v>301.1173999999995</v>
      </c>
      <c r="K56" s="70">
        <v>286.74150000000003</v>
      </c>
      <c r="L56" s="70">
        <v>200.84530000000035</v>
      </c>
      <c r="M56" s="70">
        <v>0</v>
      </c>
      <c r="N56" s="70">
        <v>0</v>
      </c>
      <c r="O56" s="70">
        <v>0</v>
      </c>
      <c r="P56" s="70">
        <v>0</v>
      </c>
      <c r="Q56" s="71">
        <f t="shared" si="4"/>
        <v>1722.1143000000002</v>
      </c>
      <c r="R56" s="72"/>
      <c r="S56" s="44" t="s">
        <v>72</v>
      </c>
      <c r="T56" s="41" t="s">
        <v>57</v>
      </c>
      <c r="U56" s="42">
        <v>555</v>
      </c>
      <c r="V56" s="69" t="s">
        <v>113</v>
      </c>
      <c r="W56" s="70">
        <v>160.7780000000001</v>
      </c>
      <c r="X56" s="70">
        <v>154.43540000000016</v>
      </c>
      <c r="Y56" s="70">
        <v>165.55689999999973</v>
      </c>
      <c r="Z56" s="70">
        <v>165.89830000000015</v>
      </c>
      <c r="AA56" s="70">
        <v>286.74150000000003</v>
      </c>
      <c r="AB56" s="70">
        <v>301.1173999999995</v>
      </c>
      <c r="AC56" s="70">
        <v>286.74150000000003</v>
      </c>
      <c r="AD56" s="70">
        <v>200.84530000000035</v>
      </c>
      <c r="AE56" s="70">
        <v>0</v>
      </c>
      <c r="AF56" s="70">
        <v>0</v>
      </c>
      <c r="AG56" s="70">
        <v>0</v>
      </c>
      <c r="AH56" s="70">
        <v>0</v>
      </c>
      <c r="AI56" s="71">
        <f t="shared" si="5"/>
        <v>1722.1143000000002</v>
      </c>
      <c r="AJ56" s="72"/>
      <c r="AK56" s="70">
        <f t="shared" si="13"/>
        <v>0</v>
      </c>
      <c r="AL56" s="70">
        <f t="shared" si="14"/>
        <v>0</v>
      </c>
      <c r="AM56" s="70">
        <f t="shared" si="15"/>
        <v>0</v>
      </c>
      <c r="AN56" s="70">
        <f t="shared" si="16"/>
        <v>0</v>
      </c>
      <c r="AO56" s="70">
        <f t="shared" si="17"/>
        <v>0</v>
      </c>
      <c r="AP56" s="70">
        <f t="shared" si="18"/>
        <v>0</v>
      </c>
      <c r="AQ56" s="70">
        <f t="shared" si="19"/>
        <v>0</v>
      </c>
      <c r="AR56" s="70">
        <f t="shared" si="20"/>
        <v>0</v>
      </c>
      <c r="AS56" s="70">
        <f t="shared" si="8"/>
        <v>0</v>
      </c>
      <c r="AT56" s="70">
        <f t="shared" si="9"/>
        <v>0</v>
      </c>
      <c r="AU56" s="70">
        <f t="shared" si="10"/>
        <v>0</v>
      </c>
      <c r="AV56" s="70">
        <f t="shared" si="11"/>
        <v>0</v>
      </c>
      <c r="AW56" s="71">
        <f t="shared" si="12"/>
        <v>0</v>
      </c>
    </row>
    <row r="57" spans="1:49" ht="12.75">
      <c r="A57" s="44" t="s">
        <v>72</v>
      </c>
      <c r="B57" s="41" t="s">
        <v>57</v>
      </c>
      <c r="C57" s="42">
        <v>555</v>
      </c>
      <c r="D57" s="69" t="s">
        <v>114</v>
      </c>
      <c r="E57" s="70">
        <v>0</v>
      </c>
      <c r="F57" s="70">
        <v>0</v>
      </c>
      <c r="G57" s="70">
        <v>0</v>
      </c>
      <c r="H57" s="70">
        <v>0</v>
      </c>
      <c r="I57" s="70">
        <v>0</v>
      </c>
      <c r="J57" s="70">
        <v>0</v>
      </c>
      <c r="K57" s="70">
        <v>2917.1829999999973</v>
      </c>
      <c r="L57" s="70">
        <v>3050.078000000002</v>
      </c>
      <c r="M57" s="70">
        <v>3009.793000000003</v>
      </c>
      <c r="N57" s="70">
        <v>2735.2339999999976</v>
      </c>
      <c r="O57" s="70">
        <v>1504.5660000000018</v>
      </c>
      <c r="P57" s="70">
        <v>1441.6910000000018</v>
      </c>
      <c r="Q57" s="71">
        <f t="shared" si="4"/>
        <v>14658.545000000006</v>
      </c>
      <c r="R57" s="72"/>
      <c r="S57" s="44" t="s">
        <v>72</v>
      </c>
      <c r="T57" s="41" t="s">
        <v>57</v>
      </c>
      <c r="U57" s="42">
        <v>555</v>
      </c>
      <c r="V57" s="69" t="s">
        <v>114</v>
      </c>
      <c r="W57" s="70">
        <v>0</v>
      </c>
      <c r="X57" s="70">
        <v>0</v>
      </c>
      <c r="Y57" s="70">
        <v>0</v>
      </c>
      <c r="Z57" s="70">
        <v>0</v>
      </c>
      <c r="AA57" s="70">
        <v>0</v>
      </c>
      <c r="AB57" s="70">
        <v>0</v>
      </c>
      <c r="AC57" s="70">
        <v>2917.1829999999973</v>
      </c>
      <c r="AD57" s="70">
        <v>3050.078000000002</v>
      </c>
      <c r="AE57" s="70">
        <v>3009.793000000003</v>
      </c>
      <c r="AF57" s="70">
        <v>2735.2339999999976</v>
      </c>
      <c r="AG57" s="70">
        <v>1504.5660000000018</v>
      </c>
      <c r="AH57" s="70">
        <v>1441.6910000000018</v>
      </c>
      <c r="AI57" s="71">
        <f t="shared" si="5"/>
        <v>14658.545000000006</v>
      </c>
      <c r="AJ57" s="72"/>
      <c r="AK57" s="70">
        <f t="shared" si="13"/>
        <v>0</v>
      </c>
      <c r="AL57" s="70">
        <f t="shared" si="14"/>
        <v>0</v>
      </c>
      <c r="AM57" s="70">
        <f t="shared" si="15"/>
        <v>0</v>
      </c>
      <c r="AN57" s="70">
        <f t="shared" si="16"/>
        <v>0</v>
      </c>
      <c r="AO57" s="70">
        <f t="shared" si="17"/>
        <v>0</v>
      </c>
      <c r="AP57" s="70">
        <f t="shared" si="18"/>
        <v>0</v>
      </c>
      <c r="AQ57" s="70">
        <f t="shared" si="19"/>
        <v>0</v>
      </c>
      <c r="AR57" s="70">
        <f t="shared" si="20"/>
        <v>0</v>
      </c>
      <c r="AS57" s="70">
        <f t="shared" si="8"/>
        <v>0</v>
      </c>
      <c r="AT57" s="70">
        <f t="shared" si="9"/>
        <v>0</v>
      </c>
      <c r="AU57" s="70">
        <f t="shared" si="10"/>
        <v>0</v>
      </c>
      <c r="AV57" s="70">
        <f t="shared" si="11"/>
        <v>0</v>
      </c>
      <c r="AW57" s="71">
        <f t="shared" si="12"/>
        <v>0</v>
      </c>
    </row>
    <row r="58" spans="1:49" ht="12.75">
      <c r="A58" s="44" t="s">
        <v>72</v>
      </c>
      <c r="B58" s="41" t="s">
        <v>57</v>
      </c>
      <c r="C58" s="42">
        <v>555</v>
      </c>
      <c r="D58" s="69" t="s">
        <v>115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71">
        <f t="shared" si="4"/>
        <v>0</v>
      </c>
      <c r="R58" s="72"/>
      <c r="S58" s="44" t="s">
        <v>72</v>
      </c>
      <c r="T58" s="41" t="s">
        <v>57</v>
      </c>
      <c r="U58" s="42">
        <v>555</v>
      </c>
      <c r="V58" s="69" t="s">
        <v>115</v>
      </c>
      <c r="W58" s="70">
        <v>0</v>
      </c>
      <c r="X58" s="70">
        <v>0</v>
      </c>
      <c r="Y58" s="70">
        <v>0</v>
      </c>
      <c r="Z58" s="70">
        <v>0</v>
      </c>
      <c r="AA58" s="70">
        <v>0</v>
      </c>
      <c r="AB58" s="70">
        <v>0</v>
      </c>
      <c r="AC58" s="70">
        <v>0</v>
      </c>
      <c r="AD58" s="70">
        <v>0</v>
      </c>
      <c r="AE58" s="70">
        <v>0</v>
      </c>
      <c r="AF58" s="70">
        <v>0</v>
      </c>
      <c r="AG58" s="70">
        <v>0</v>
      </c>
      <c r="AH58" s="70">
        <v>0</v>
      </c>
      <c r="AI58" s="71">
        <f t="shared" si="5"/>
        <v>0</v>
      </c>
      <c r="AJ58" s="72"/>
      <c r="AK58" s="70">
        <f t="shared" si="13"/>
        <v>0</v>
      </c>
      <c r="AL58" s="70">
        <f t="shared" si="14"/>
        <v>0</v>
      </c>
      <c r="AM58" s="70">
        <f t="shared" si="15"/>
        <v>0</v>
      </c>
      <c r="AN58" s="70">
        <f t="shared" si="16"/>
        <v>0</v>
      </c>
      <c r="AO58" s="70">
        <f t="shared" si="17"/>
        <v>0</v>
      </c>
      <c r="AP58" s="70">
        <f t="shared" si="18"/>
        <v>0</v>
      </c>
      <c r="AQ58" s="70">
        <f t="shared" si="19"/>
        <v>0</v>
      </c>
      <c r="AR58" s="70">
        <f t="shared" si="20"/>
        <v>0</v>
      </c>
      <c r="AS58" s="70">
        <f t="shared" si="8"/>
        <v>0</v>
      </c>
      <c r="AT58" s="70">
        <f t="shared" si="9"/>
        <v>0</v>
      </c>
      <c r="AU58" s="70">
        <f t="shared" si="10"/>
        <v>0</v>
      </c>
      <c r="AV58" s="70">
        <f t="shared" si="11"/>
        <v>0</v>
      </c>
      <c r="AW58" s="71">
        <f t="shared" si="12"/>
        <v>0</v>
      </c>
    </row>
    <row r="59" spans="1:49" ht="12.75">
      <c r="A59" s="44" t="s">
        <v>72</v>
      </c>
      <c r="B59" s="41" t="s">
        <v>57</v>
      </c>
      <c r="C59" s="42">
        <v>555</v>
      </c>
      <c r="D59" s="74" t="s">
        <v>116</v>
      </c>
      <c r="E59" s="70">
        <v>29.772079999999978</v>
      </c>
      <c r="F59" s="70">
        <v>28.81169</v>
      </c>
      <c r="G59" s="70">
        <v>29.772079999999978</v>
      </c>
      <c r="H59" s="70">
        <v>29.772079999999978</v>
      </c>
      <c r="I59" s="70">
        <v>28.81169</v>
      </c>
      <c r="J59" s="70">
        <v>29.772079999999978</v>
      </c>
      <c r="K59" s="70">
        <v>28.81169</v>
      </c>
      <c r="L59" s="70">
        <v>16.22577999999999</v>
      </c>
      <c r="M59" s="70">
        <v>30.84402</v>
      </c>
      <c r="N59" s="70">
        <v>27.831259999999975</v>
      </c>
      <c r="O59" s="70">
        <v>30.84402</v>
      </c>
      <c r="P59" s="70">
        <v>29.849050000000016</v>
      </c>
      <c r="Q59" s="71">
        <f t="shared" si="4"/>
        <v>341.1175199999999</v>
      </c>
      <c r="R59" s="72"/>
      <c r="S59" s="44" t="s">
        <v>72</v>
      </c>
      <c r="T59" s="41" t="s">
        <v>57</v>
      </c>
      <c r="U59" s="42">
        <v>555</v>
      </c>
      <c r="V59" s="74" t="s">
        <v>116</v>
      </c>
      <c r="W59" s="70">
        <v>29.772079999999978</v>
      </c>
      <c r="X59" s="70">
        <v>28.81169</v>
      </c>
      <c r="Y59" s="70">
        <v>29.772079999999978</v>
      </c>
      <c r="Z59" s="70">
        <v>29.772079999999978</v>
      </c>
      <c r="AA59" s="70">
        <v>28.81169</v>
      </c>
      <c r="AB59" s="70">
        <v>29.772079999999978</v>
      </c>
      <c r="AC59" s="70">
        <v>28.81169</v>
      </c>
      <c r="AD59" s="70">
        <v>16.22577999999999</v>
      </c>
      <c r="AE59" s="70">
        <v>30.84402</v>
      </c>
      <c r="AF59" s="70">
        <v>27.831259999999975</v>
      </c>
      <c r="AG59" s="70">
        <v>30.84402</v>
      </c>
      <c r="AH59" s="70">
        <v>29.849050000000016</v>
      </c>
      <c r="AI59" s="71">
        <f t="shared" si="5"/>
        <v>341.1175199999999</v>
      </c>
      <c r="AJ59" s="72"/>
      <c r="AK59" s="70">
        <f t="shared" si="13"/>
        <v>0</v>
      </c>
      <c r="AL59" s="70">
        <f t="shared" si="14"/>
        <v>0</v>
      </c>
      <c r="AM59" s="70">
        <f t="shared" si="15"/>
        <v>0</v>
      </c>
      <c r="AN59" s="70">
        <f t="shared" si="16"/>
        <v>0</v>
      </c>
      <c r="AO59" s="70">
        <f t="shared" si="17"/>
        <v>0</v>
      </c>
      <c r="AP59" s="70">
        <f t="shared" si="18"/>
        <v>0</v>
      </c>
      <c r="AQ59" s="70">
        <f t="shared" si="19"/>
        <v>0</v>
      </c>
      <c r="AR59" s="70">
        <f t="shared" si="20"/>
        <v>0</v>
      </c>
      <c r="AS59" s="70">
        <f t="shared" si="8"/>
        <v>0</v>
      </c>
      <c r="AT59" s="70">
        <f t="shared" si="9"/>
        <v>0</v>
      </c>
      <c r="AU59" s="70">
        <f t="shared" si="10"/>
        <v>0</v>
      </c>
      <c r="AV59" s="70">
        <f t="shared" si="11"/>
        <v>0</v>
      </c>
      <c r="AW59" s="71">
        <f t="shared" si="12"/>
        <v>0</v>
      </c>
    </row>
    <row r="60" spans="1:49" ht="12.75" customHeight="1">
      <c r="A60" s="42">
        <v>91</v>
      </c>
      <c r="B60" s="41" t="s">
        <v>57</v>
      </c>
      <c r="C60" s="42">
        <v>555</v>
      </c>
      <c r="D60" s="69" t="s">
        <v>117</v>
      </c>
      <c r="E60" s="70">
        <v>347.7904000000005</v>
      </c>
      <c r="F60" s="70">
        <v>302.6091000000001</v>
      </c>
      <c r="G60" s="70">
        <v>281.327</v>
      </c>
      <c r="H60" s="70">
        <v>260.2258000000001</v>
      </c>
      <c r="I60" s="70">
        <v>251.77579999999975</v>
      </c>
      <c r="J60" s="70">
        <v>271.2296</v>
      </c>
      <c r="K60" s="70">
        <v>335.8544000000001</v>
      </c>
      <c r="L60" s="70">
        <v>305.3097999999994</v>
      </c>
      <c r="M60" s="70">
        <v>349.94599999999997</v>
      </c>
      <c r="N60" s="70">
        <v>305.28399999999976</v>
      </c>
      <c r="O60" s="70">
        <v>311.6025999999997</v>
      </c>
      <c r="P60" s="70">
        <v>305.0662999999999</v>
      </c>
      <c r="Q60" s="71">
        <f t="shared" si="4"/>
        <v>3628.0207999999993</v>
      </c>
      <c r="R60" s="72"/>
      <c r="S60" s="42">
        <v>91</v>
      </c>
      <c r="T60" s="41" t="s">
        <v>57</v>
      </c>
      <c r="U60" s="42">
        <v>555</v>
      </c>
      <c r="V60" s="69" t="s">
        <v>117</v>
      </c>
      <c r="W60" s="70">
        <v>347.7904000000005</v>
      </c>
      <c r="X60" s="70">
        <v>302.6091000000001</v>
      </c>
      <c r="Y60" s="70">
        <v>281.327</v>
      </c>
      <c r="Z60" s="70">
        <v>260.2258000000001</v>
      </c>
      <c r="AA60" s="70">
        <v>251.77579999999975</v>
      </c>
      <c r="AB60" s="70">
        <v>271.2296</v>
      </c>
      <c r="AC60" s="70">
        <v>335.8544000000001</v>
      </c>
      <c r="AD60" s="70">
        <v>305.3097999999994</v>
      </c>
      <c r="AE60" s="70">
        <v>349.94599999999997</v>
      </c>
      <c r="AF60" s="70">
        <v>305.28399999999976</v>
      </c>
      <c r="AG60" s="70">
        <v>311.6025999999997</v>
      </c>
      <c r="AH60" s="70">
        <v>305.0662999999999</v>
      </c>
      <c r="AI60" s="71">
        <f t="shared" si="5"/>
        <v>3628.0207999999993</v>
      </c>
      <c r="AJ60" s="72"/>
      <c r="AK60" s="70">
        <f t="shared" si="13"/>
        <v>0</v>
      </c>
      <c r="AL60" s="70">
        <f t="shared" si="14"/>
        <v>0</v>
      </c>
      <c r="AM60" s="70">
        <f t="shared" si="15"/>
        <v>0</v>
      </c>
      <c r="AN60" s="70">
        <f t="shared" si="16"/>
        <v>0</v>
      </c>
      <c r="AO60" s="70">
        <f t="shared" si="17"/>
        <v>0</v>
      </c>
      <c r="AP60" s="70">
        <f t="shared" si="18"/>
        <v>0</v>
      </c>
      <c r="AQ60" s="70">
        <f t="shared" si="19"/>
        <v>0</v>
      </c>
      <c r="AR60" s="70">
        <f t="shared" si="20"/>
        <v>0</v>
      </c>
      <c r="AS60" s="70">
        <f t="shared" si="8"/>
        <v>0</v>
      </c>
      <c r="AT60" s="70">
        <f t="shared" si="9"/>
        <v>0</v>
      </c>
      <c r="AU60" s="70">
        <f t="shared" si="10"/>
        <v>0</v>
      </c>
      <c r="AV60" s="70">
        <f t="shared" si="11"/>
        <v>0</v>
      </c>
      <c r="AW60" s="71">
        <f t="shared" si="12"/>
        <v>0</v>
      </c>
    </row>
    <row r="61" spans="1:49" ht="12.75">
      <c r="A61" s="44" t="s">
        <v>118</v>
      </c>
      <c r="B61" s="41" t="s">
        <v>57</v>
      </c>
      <c r="C61" s="42">
        <v>447</v>
      </c>
      <c r="D61" s="69" t="s">
        <v>119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70">
        <v>0</v>
      </c>
      <c r="Q61" s="71">
        <f t="shared" si="4"/>
        <v>0</v>
      </c>
      <c r="R61" s="72"/>
      <c r="S61" s="44" t="s">
        <v>118</v>
      </c>
      <c r="T61" s="41" t="s">
        <v>57</v>
      </c>
      <c r="U61" s="42">
        <v>447</v>
      </c>
      <c r="V61" s="69" t="s">
        <v>119</v>
      </c>
      <c r="W61" s="70">
        <v>0</v>
      </c>
      <c r="X61" s="70">
        <v>0</v>
      </c>
      <c r="Y61" s="70">
        <v>0</v>
      </c>
      <c r="Z61" s="70">
        <v>0</v>
      </c>
      <c r="AA61" s="70">
        <v>0</v>
      </c>
      <c r="AB61" s="70">
        <v>0</v>
      </c>
      <c r="AC61" s="70">
        <v>0</v>
      </c>
      <c r="AD61" s="70">
        <v>0</v>
      </c>
      <c r="AE61" s="70">
        <v>0</v>
      </c>
      <c r="AF61" s="70">
        <v>0</v>
      </c>
      <c r="AG61" s="70">
        <v>0</v>
      </c>
      <c r="AH61" s="70">
        <v>0</v>
      </c>
      <c r="AI61" s="71">
        <f t="shared" si="5"/>
        <v>0</v>
      </c>
      <c r="AJ61" s="72"/>
      <c r="AK61" s="70">
        <f t="shared" si="13"/>
        <v>0</v>
      </c>
      <c r="AL61" s="70">
        <f t="shared" si="14"/>
        <v>0</v>
      </c>
      <c r="AM61" s="70">
        <f t="shared" si="15"/>
        <v>0</v>
      </c>
      <c r="AN61" s="70">
        <f t="shared" si="16"/>
        <v>0</v>
      </c>
      <c r="AO61" s="70">
        <f t="shared" si="17"/>
        <v>0</v>
      </c>
      <c r="AP61" s="70">
        <f t="shared" si="18"/>
        <v>0</v>
      </c>
      <c r="AQ61" s="70">
        <f t="shared" si="19"/>
        <v>0</v>
      </c>
      <c r="AR61" s="70">
        <f t="shared" si="20"/>
        <v>0</v>
      </c>
      <c r="AS61" s="70">
        <f t="shared" si="8"/>
        <v>0</v>
      </c>
      <c r="AT61" s="70">
        <f t="shared" si="9"/>
        <v>0</v>
      </c>
      <c r="AU61" s="70">
        <f t="shared" si="10"/>
        <v>0</v>
      </c>
      <c r="AV61" s="70">
        <f t="shared" si="11"/>
        <v>0</v>
      </c>
      <c r="AW61" s="71">
        <f t="shared" si="12"/>
        <v>0</v>
      </c>
    </row>
    <row r="62" spans="1:49" ht="12.75">
      <c r="A62" s="44" t="s">
        <v>118</v>
      </c>
      <c r="B62" s="41" t="s">
        <v>57</v>
      </c>
      <c r="C62" s="42">
        <v>555</v>
      </c>
      <c r="D62" s="69" t="s">
        <v>120</v>
      </c>
      <c r="E62" s="70">
        <v>19464.78800000001</v>
      </c>
      <c r="F62" s="70">
        <v>19618.644000000008</v>
      </c>
      <c r="G62" s="70">
        <v>5755.849999999996</v>
      </c>
      <c r="H62" s="70">
        <v>5968.193999999996</v>
      </c>
      <c r="I62" s="70">
        <v>5549.628000000006</v>
      </c>
      <c r="J62" s="70">
        <v>16836.790000000008</v>
      </c>
      <c r="K62" s="70">
        <v>16047.500000000013</v>
      </c>
      <c r="L62" s="70">
        <v>16400.72000000002</v>
      </c>
      <c r="M62" s="70">
        <v>13887.774000000012</v>
      </c>
      <c r="N62" s="70">
        <v>12587.255999999998</v>
      </c>
      <c r="O62" s="70">
        <v>13887.774000000012</v>
      </c>
      <c r="P62" s="70">
        <v>8394.903999999997</v>
      </c>
      <c r="Q62" s="71">
        <f t="shared" si="4"/>
        <v>154399.82200000007</v>
      </c>
      <c r="R62" s="72"/>
      <c r="S62" s="44" t="s">
        <v>118</v>
      </c>
      <c r="T62" s="41" t="s">
        <v>57</v>
      </c>
      <c r="U62" s="42">
        <v>555</v>
      </c>
      <c r="V62" s="69" t="s">
        <v>120</v>
      </c>
      <c r="W62" s="70">
        <v>19464.78800000001</v>
      </c>
      <c r="X62" s="70">
        <v>19618.644000000008</v>
      </c>
      <c r="Y62" s="70">
        <v>5755.849999999996</v>
      </c>
      <c r="Z62" s="70">
        <v>5968.193999999996</v>
      </c>
      <c r="AA62" s="70">
        <v>5549.628000000006</v>
      </c>
      <c r="AB62" s="70">
        <v>16836.790000000008</v>
      </c>
      <c r="AC62" s="70">
        <v>16047.500000000013</v>
      </c>
      <c r="AD62" s="70">
        <v>16400.72000000002</v>
      </c>
      <c r="AE62" s="70">
        <v>13887.774000000012</v>
      </c>
      <c r="AF62" s="70">
        <v>12587.255999999998</v>
      </c>
      <c r="AG62" s="70">
        <v>13887.774000000012</v>
      </c>
      <c r="AH62" s="70">
        <v>8394.903999999997</v>
      </c>
      <c r="AI62" s="71">
        <f t="shared" si="5"/>
        <v>154399.82200000007</v>
      </c>
      <c r="AJ62" s="72"/>
      <c r="AK62" s="70">
        <f t="shared" si="13"/>
        <v>0</v>
      </c>
      <c r="AL62" s="70">
        <f t="shared" si="14"/>
        <v>0</v>
      </c>
      <c r="AM62" s="70">
        <f t="shared" si="15"/>
        <v>0</v>
      </c>
      <c r="AN62" s="70">
        <f t="shared" si="16"/>
        <v>0</v>
      </c>
      <c r="AO62" s="70">
        <f t="shared" si="17"/>
        <v>0</v>
      </c>
      <c r="AP62" s="70">
        <f t="shared" si="18"/>
        <v>0</v>
      </c>
      <c r="AQ62" s="70">
        <f t="shared" si="19"/>
        <v>0</v>
      </c>
      <c r="AR62" s="70">
        <f t="shared" si="20"/>
        <v>0</v>
      </c>
      <c r="AS62" s="70">
        <f t="shared" si="8"/>
        <v>0</v>
      </c>
      <c r="AT62" s="70">
        <f t="shared" si="9"/>
        <v>0</v>
      </c>
      <c r="AU62" s="70">
        <f t="shared" si="10"/>
        <v>0</v>
      </c>
      <c r="AV62" s="70">
        <f t="shared" si="11"/>
        <v>0</v>
      </c>
      <c r="AW62" s="71">
        <f t="shared" si="12"/>
        <v>0</v>
      </c>
    </row>
    <row r="63" spans="1:49" ht="12.75">
      <c r="A63" s="44" t="s">
        <v>121</v>
      </c>
      <c r="B63" s="41" t="s">
        <v>57</v>
      </c>
      <c r="C63" s="42" t="s">
        <v>122</v>
      </c>
      <c r="D63" s="69" t="s">
        <v>123</v>
      </c>
      <c r="E63" s="70">
        <v>2845.819498571428</v>
      </c>
      <c r="F63" s="70">
        <v>929.2017014285715</v>
      </c>
      <c r="G63" s="70">
        <v>8735.215828571429</v>
      </c>
      <c r="H63" s="70">
        <v>9240.504728571426</v>
      </c>
      <c r="I63" s="70">
        <v>13268.829642857145</v>
      </c>
      <c r="J63" s="70">
        <v>5418.146928571428</v>
      </c>
      <c r="K63" s="70">
        <v>11527.651614285718</v>
      </c>
      <c r="L63" s="70">
        <v>21336.085600000006</v>
      </c>
      <c r="M63" s="70">
        <v>19454.55385714285</v>
      </c>
      <c r="N63" s="70">
        <v>14763.109985714285</v>
      </c>
      <c r="O63" s="70">
        <v>20256.18819999999</v>
      </c>
      <c r="P63" s="70">
        <v>16873.147</v>
      </c>
      <c r="Q63" s="71">
        <f t="shared" si="4"/>
        <v>144648.45458571427</v>
      </c>
      <c r="R63" s="72"/>
      <c r="S63" s="44" t="s">
        <v>121</v>
      </c>
      <c r="T63" s="41" t="s">
        <v>57</v>
      </c>
      <c r="U63" s="42" t="s">
        <v>122</v>
      </c>
      <c r="V63" s="69" t="s">
        <v>123</v>
      </c>
      <c r="W63" s="70">
        <v>4599.501257142858</v>
      </c>
      <c r="X63" s="70">
        <v>1865.2453414285712</v>
      </c>
      <c r="Y63" s="70">
        <v>11047.28725714286</v>
      </c>
      <c r="Z63" s="70">
        <v>11734.53052857143</v>
      </c>
      <c r="AA63" s="70">
        <v>15514.478571428575</v>
      </c>
      <c r="AB63" s="70">
        <v>7361.706785714284</v>
      </c>
      <c r="AC63" s="70">
        <v>13711.86298571429</v>
      </c>
      <c r="AD63" s="70">
        <v>24622.43314285714</v>
      </c>
      <c r="AE63" s="70">
        <v>23134.296000000002</v>
      </c>
      <c r="AF63" s="70">
        <v>17184.48407142857</v>
      </c>
      <c r="AG63" s="70">
        <v>23999.84242857142</v>
      </c>
      <c r="AH63" s="70">
        <v>19917.907285714286</v>
      </c>
      <c r="AI63" s="71">
        <f t="shared" si="5"/>
        <v>174693.5756557143</v>
      </c>
      <c r="AJ63" s="72"/>
      <c r="AK63" s="70">
        <f t="shared" si="13"/>
        <v>-1753.6817585714298</v>
      </c>
      <c r="AL63" s="70">
        <f t="shared" si="14"/>
        <v>-936.0436399999998</v>
      </c>
      <c r="AM63" s="70">
        <f t="shared" si="15"/>
        <v>-2312.071428571431</v>
      </c>
      <c r="AN63" s="70">
        <f t="shared" si="16"/>
        <v>-2494.025800000003</v>
      </c>
      <c r="AO63" s="70">
        <f t="shared" si="17"/>
        <v>-2245.6489285714306</v>
      </c>
      <c r="AP63" s="70">
        <f t="shared" si="18"/>
        <v>-1943.5598571428554</v>
      </c>
      <c r="AQ63" s="70">
        <f t="shared" si="19"/>
        <v>-2184.2113714285715</v>
      </c>
      <c r="AR63" s="70">
        <f t="shared" si="20"/>
        <v>-3286.347542857133</v>
      </c>
      <c r="AS63" s="70">
        <f t="shared" si="8"/>
        <v>-3679.7421428571506</v>
      </c>
      <c r="AT63" s="70">
        <f t="shared" si="9"/>
        <v>-2421.3740857142857</v>
      </c>
      <c r="AU63" s="70">
        <f t="shared" si="10"/>
        <v>-3743.6542285714313</v>
      </c>
      <c r="AV63" s="70">
        <f t="shared" si="11"/>
        <v>-3044.7602857142847</v>
      </c>
      <c r="AW63" s="71">
        <f t="shared" si="12"/>
        <v>-30045.121070000023</v>
      </c>
    </row>
    <row r="64" spans="1:49" ht="12.75">
      <c r="A64" s="44" t="s">
        <v>121</v>
      </c>
      <c r="B64" s="41" t="s">
        <v>57</v>
      </c>
      <c r="C64" s="42">
        <v>447</v>
      </c>
      <c r="D64" s="69" t="s">
        <v>124</v>
      </c>
      <c r="E64" s="70">
        <v>-1110.3999714285712</v>
      </c>
      <c r="F64" s="70">
        <v>-4393.669471428572</v>
      </c>
      <c r="G64" s="70">
        <v>-232.27318100000008</v>
      </c>
      <c r="H64" s="70">
        <v>-261.90328014285706</v>
      </c>
      <c r="I64" s="70">
        <v>-60.57283064285713</v>
      </c>
      <c r="J64" s="70">
        <v>-630.9382085714286</v>
      </c>
      <c r="K64" s="70">
        <v>-158.22963085714292</v>
      </c>
      <c r="L64" s="70">
        <v>-20.89558261742857</v>
      </c>
      <c r="M64" s="70">
        <v>-103.88250112571431</v>
      </c>
      <c r="N64" s="70">
        <v>-211.27981870428576</v>
      </c>
      <c r="O64" s="70">
        <v>-42.27371291571429</v>
      </c>
      <c r="P64" s="70">
        <v>-0.1802534385714286</v>
      </c>
      <c r="Q64" s="71">
        <f t="shared" si="4"/>
        <v>-7226.498442873144</v>
      </c>
      <c r="R64" s="72"/>
      <c r="S64" s="44" t="s">
        <v>121</v>
      </c>
      <c r="T64" s="41" t="s">
        <v>57</v>
      </c>
      <c r="U64" s="42">
        <v>447</v>
      </c>
      <c r="V64" s="69" t="s">
        <v>124</v>
      </c>
      <c r="W64" s="70">
        <v>-452.2736242857142</v>
      </c>
      <c r="X64" s="70">
        <v>-2609.8976399999992</v>
      </c>
      <c r="Y64" s="70">
        <v>-71.33142419142857</v>
      </c>
      <c r="Z64" s="70">
        <v>-69.59716948428571</v>
      </c>
      <c r="AA64" s="70">
        <v>-10.703524508571427</v>
      </c>
      <c r="AB64" s="70">
        <v>-251.56751299999996</v>
      </c>
      <c r="AC64" s="70">
        <v>-59.177453428571425</v>
      </c>
      <c r="AD64" s="70">
        <v>-2.8443970985714286</v>
      </c>
      <c r="AE64" s="70">
        <v>-19.036176254285717</v>
      </c>
      <c r="AF64" s="70">
        <v>-78.75085772842857</v>
      </c>
      <c r="AG64" s="70">
        <v>-8.11715073285714</v>
      </c>
      <c r="AH64" s="70">
        <v>0</v>
      </c>
      <c r="AI64" s="71">
        <f t="shared" si="5"/>
        <v>-3633.2969307127128</v>
      </c>
      <c r="AJ64" s="72"/>
      <c r="AK64" s="70">
        <f t="shared" si="13"/>
        <v>-658.126347142857</v>
      </c>
      <c r="AL64" s="70">
        <f t="shared" si="14"/>
        <v>-1783.771831428573</v>
      </c>
      <c r="AM64" s="70">
        <f t="shared" si="15"/>
        <v>-160.9417568085715</v>
      </c>
      <c r="AN64" s="70">
        <f t="shared" si="16"/>
        <v>-192.30611065857136</v>
      </c>
      <c r="AO64" s="70">
        <f t="shared" si="17"/>
        <v>-49.8693061342857</v>
      </c>
      <c r="AP64" s="70">
        <f t="shared" si="18"/>
        <v>-379.37069557142866</v>
      </c>
      <c r="AQ64" s="70">
        <f t="shared" si="19"/>
        <v>-99.0521774285715</v>
      </c>
      <c r="AR64" s="70">
        <f t="shared" si="20"/>
        <v>-18.051185518857142</v>
      </c>
      <c r="AS64" s="70">
        <f t="shared" si="8"/>
        <v>-84.84632487142859</v>
      </c>
      <c r="AT64" s="70">
        <f t="shared" si="9"/>
        <v>-132.5289609758572</v>
      </c>
      <c r="AU64" s="70">
        <f t="shared" si="10"/>
        <v>-34.15656218285715</v>
      </c>
      <c r="AV64" s="70">
        <f t="shared" si="11"/>
        <v>-0.1802534385714286</v>
      </c>
      <c r="AW64" s="71">
        <f t="shared" si="12"/>
        <v>-3593.2015121604313</v>
      </c>
    </row>
    <row r="65" spans="2:49" ht="12.75">
      <c r="B65" s="41" t="s">
        <v>57</v>
      </c>
      <c r="D65" s="81" t="s">
        <v>32</v>
      </c>
      <c r="E65" s="82">
        <v>35059.86657142857</v>
      </c>
      <c r="F65" s="82">
        <v>34495.147714285726</v>
      </c>
      <c r="G65" s="82">
        <v>39856.363714285726</v>
      </c>
      <c r="H65" s="82">
        <v>42324.56999999998</v>
      </c>
      <c r="I65" s="82">
        <v>44858.21714285713</v>
      </c>
      <c r="J65" s="82">
        <v>49440.45114285714</v>
      </c>
      <c r="K65" s="82">
        <v>57327.43085714284</v>
      </c>
      <c r="L65" s="82">
        <v>67638.1547142857</v>
      </c>
      <c r="M65" s="82">
        <v>64788.05785714284</v>
      </c>
      <c r="N65" s="82">
        <v>59359.506285714284</v>
      </c>
      <c r="O65" s="82">
        <v>57931.96842857143</v>
      </c>
      <c r="P65" s="82">
        <v>42015.67114285714</v>
      </c>
      <c r="Q65" s="83">
        <f t="shared" si="4"/>
        <v>595095.4055714285</v>
      </c>
      <c r="R65" s="84"/>
      <c r="T65" s="41" t="s">
        <v>57</v>
      </c>
      <c r="V65" s="81" t="s">
        <v>32</v>
      </c>
      <c r="W65" s="82">
        <v>37471.6757142857</v>
      </c>
      <c r="X65" s="82">
        <v>37214.96257142859</v>
      </c>
      <c r="Y65" s="82">
        <v>42329.37714285712</v>
      </c>
      <c r="Z65" s="82">
        <v>45010.9014285714</v>
      </c>
      <c r="AA65" s="82">
        <v>47153.73628571428</v>
      </c>
      <c r="AB65" s="82">
        <v>51763.3817142857</v>
      </c>
      <c r="AC65" s="82">
        <v>59610.694571428576</v>
      </c>
      <c r="AD65" s="82">
        <v>70942.55342857144</v>
      </c>
      <c r="AE65" s="82">
        <v>68552.64742857144</v>
      </c>
      <c r="AF65" s="82">
        <v>61913.41014285715</v>
      </c>
      <c r="AG65" s="82">
        <v>61709.779285714285</v>
      </c>
      <c r="AH65" s="82">
        <v>45060.61171428572</v>
      </c>
      <c r="AI65" s="83">
        <f t="shared" si="5"/>
        <v>628733.7314285714</v>
      </c>
      <c r="AJ65" s="84"/>
      <c r="AK65" s="82">
        <f t="shared" si="13"/>
        <v>-2411.809142857135</v>
      </c>
      <c r="AL65" s="82">
        <f t="shared" si="14"/>
        <v>-2719.814857142861</v>
      </c>
      <c r="AM65" s="82">
        <f t="shared" si="15"/>
        <v>-2473.013428571394</v>
      </c>
      <c r="AN65" s="82">
        <f t="shared" si="16"/>
        <v>-2686.3314285714223</v>
      </c>
      <c r="AO65" s="82">
        <f t="shared" si="17"/>
        <v>-2295.519142857149</v>
      </c>
      <c r="AP65" s="82">
        <f t="shared" si="18"/>
        <v>-2322.9305714285583</v>
      </c>
      <c r="AQ65" s="82">
        <f t="shared" si="19"/>
        <v>-2283.2637142857347</v>
      </c>
      <c r="AR65" s="82">
        <f t="shared" si="20"/>
        <v>-3304.398714285737</v>
      </c>
      <c r="AS65" s="82">
        <f t="shared" si="8"/>
        <v>-3764.5895714285944</v>
      </c>
      <c r="AT65" s="82">
        <f t="shared" si="9"/>
        <v>-2553.903857142868</v>
      </c>
      <c r="AU65" s="82">
        <f t="shared" si="10"/>
        <v>-3777.810857142853</v>
      </c>
      <c r="AV65" s="82">
        <f t="shared" si="11"/>
        <v>-3044.940571428575</v>
      </c>
      <c r="AW65" s="83">
        <f t="shared" si="12"/>
        <v>-33638.32585714292</v>
      </c>
    </row>
    <row r="66" spans="2:49" ht="12.75">
      <c r="B66" s="41" t="s">
        <v>57</v>
      </c>
      <c r="C66" s="42" t="s">
        <v>54</v>
      </c>
      <c r="D66" s="43" t="s">
        <v>125</v>
      </c>
      <c r="E66" s="85">
        <f aca="true" t="shared" si="21" ref="E66:P66">SUM(E7:E64)</f>
        <v>35059.86316994887</v>
      </c>
      <c r="F66" s="85">
        <f t="shared" si="21"/>
        <v>34495.151230454154</v>
      </c>
      <c r="G66" s="85">
        <f t="shared" si="21"/>
        <v>39856.36349285214</v>
      </c>
      <c r="H66" s="85">
        <f t="shared" si="21"/>
        <v>42324.57131840728</v>
      </c>
      <c r="I66" s="85">
        <f t="shared" si="21"/>
        <v>44858.21806007572</v>
      </c>
      <c r="J66" s="85">
        <f t="shared" si="21"/>
        <v>49440.44962298571</v>
      </c>
      <c r="K66" s="85">
        <f t="shared" si="21"/>
        <v>57327.431996985026</v>
      </c>
      <c r="L66" s="85">
        <f t="shared" si="21"/>
        <v>67638.15519403631</v>
      </c>
      <c r="M66" s="85">
        <f t="shared" si="21"/>
        <v>64788.05847956144</v>
      </c>
      <c r="N66" s="85">
        <f t="shared" si="21"/>
        <v>59359.50633901571</v>
      </c>
      <c r="O66" s="85">
        <f t="shared" si="21"/>
        <v>57931.96867041872</v>
      </c>
      <c r="P66" s="85">
        <f t="shared" si="21"/>
        <v>42015.67113634715</v>
      </c>
      <c r="Q66" s="71">
        <f t="shared" si="4"/>
        <v>595095.4087110881</v>
      </c>
      <c r="R66" s="72"/>
      <c r="T66" s="41" t="s">
        <v>57</v>
      </c>
      <c r="U66" s="42" t="s">
        <v>54</v>
      </c>
      <c r="V66" s="43" t="s">
        <v>125</v>
      </c>
      <c r="W66" s="85">
        <f aca="true" t="shared" si="22" ref="W66:AH66">SUM(W7:W64)</f>
        <v>37471.67127566316</v>
      </c>
      <c r="X66" s="85">
        <f t="shared" si="22"/>
        <v>37214.96670188272</v>
      </c>
      <c r="Y66" s="85">
        <f t="shared" si="22"/>
        <v>42329.37667823214</v>
      </c>
      <c r="Z66" s="85">
        <f t="shared" si="22"/>
        <v>45010.90322906585</v>
      </c>
      <c r="AA66" s="85">
        <f t="shared" si="22"/>
        <v>47153.73629478144</v>
      </c>
      <c r="AB66" s="85">
        <f t="shared" si="22"/>
        <v>51763.3801757</v>
      </c>
      <c r="AC66" s="85">
        <f t="shared" si="22"/>
        <v>59610.695545842165</v>
      </c>
      <c r="AD66" s="85">
        <f t="shared" si="22"/>
        <v>70942.5539224123</v>
      </c>
      <c r="AE66" s="85">
        <f t="shared" si="22"/>
        <v>68552.64694729</v>
      </c>
      <c r="AF66" s="85">
        <f t="shared" si="22"/>
        <v>61913.40938570585</v>
      </c>
      <c r="AG66" s="85">
        <f t="shared" si="22"/>
        <v>61709.77946117301</v>
      </c>
      <c r="AH66" s="85">
        <f t="shared" si="22"/>
        <v>45060.6116755</v>
      </c>
      <c r="AI66" s="71">
        <f t="shared" si="5"/>
        <v>628733.7312932487</v>
      </c>
      <c r="AJ66" s="72"/>
      <c r="AK66" s="85">
        <f t="shared" si="13"/>
        <v>-2411.8081057142917</v>
      </c>
      <c r="AL66" s="85">
        <f t="shared" si="14"/>
        <v>-2719.815471428563</v>
      </c>
      <c r="AM66" s="85">
        <f t="shared" si="15"/>
        <v>-2473.0131853799976</v>
      </c>
      <c r="AN66" s="85">
        <f t="shared" si="16"/>
        <v>-2686.3319106585695</v>
      </c>
      <c r="AO66" s="85">
        <f t="shared" si="17"/>
        <v>-2295.51823470572</v>
      </c>
      <c r="AP66" s="85">
        <f t="shared" si="18"/>
        <v>-2322.930552714286</v>
      </c>
      <c r="AQ66" s="85">
        <f t="shared" si="19"/>
        <v>-2283.2635488571395</v>
      </c>
      <c r="AR66" s="85">
        <f t="shared" si="20"/>
        <v>-3304.3987283759925</v>
      </c>
      <c r="AS66" s="85">
        <f t="shared" si="8"/>
        <v>-3764.588467728565</v>
      </c>
      <c r="AT66" s="85">
        <f t="shared" si="9"/>
        <v>-2553.9030466901386</v>
      </c>
      <c r="AU66" s="85">
        <f t="shared" si="10"/>
        <v>-3777.8107907542944</v>
      </c>
      <c r="AV66" s="85">
        <f t="shared" si="11"/>
        <v>-3044.940539152849</v>
      </c>
      <c r="AW66" s="71">
        <f t="shared" si="12"/>
        <v>-33638.32258216059</v>
      </c>
    </row>
    <row r="67" spans="1:49" ht="13.5" thickBot="1">
      <c r="A67" s="86"/>
      <c r="B67" s="87"/>
      <c r="C67" s="88"/>
      <c r="D67" s="89" t="s">
        <v>126</v>
      </c>
      <c r="E67" s="90">
        <f aca="true" t="shared" si="23" ref="E67:P67">E65-E66</f>
        <v>0.003401479698368348</v>
      </c>
      <c r="F67" s="90">
        <f t="shared" si="23"/>
        <v>-0.0035161684281774797</v>
      </c>
      <c r="G67" s="90">
        <f t="shared" si="23"/>
        <v>0.0002214335836470127</v>
      </c>
      <c r="H67" s="90">
        <f t="shared" si="23"/>
        <v>-0.0013184073031879961</v>
      </c>
      <c r="I67" s="90">
        <f t="shared" si="23"/>
        <v>-0.0009172185891657136</v>
      </c>
      <c r="J67" s="90">
        <f t="shared" si="23"/>
        <v>0.0015198714318103157</v>
      </c>
      <c r="K67" s="90">
        <f t="shared" si="23"/>
        <v>-0.0011398421847843565</v>
      </c>
      <c r="L67" s="90">
        <f t="shared" si="23"/>
        <v>-0.00047975061170291156</v>
      </c>
      <c r="M67" s="90">
        <f t="shared" si="23"/>
        <v>-0.0006224185999599285</v>
      </c>
      <c r="N67" s="90">
        <f t="shared" si="23"/>
        <v>-5.330142448656261E-05</v>
      </c>
      <c r="O67" s="90">
        <f t="shared" si="23"/>
        <v>-0.00024184728681575507</v>
      </c>
      <c r="P67" s="90">
        <f t="shared" si="23"/>
        <v>6.509995728265494E-06</v>
      </c>
      <c r="Q67" s="91">
        <f t="shared" si="4"/>
        <v>-0.0031396597187267616</v>
      </c>
      <c r="R67" s="72"/>
      <c r="S67" s="86"/>
      <c r="T67" s="87"/>
      <c r="U67" s="88"/>
      <c r="V67" s="89" t="s">
        <v>126</v>
      </c>
      <c r="W67" s="90">
        <f aca="true" t="shared" si="24" ref="W67:AH67">W65-W66</f>
        <v>0.004438622541783843</v>
      </c>
      <c r="X67" s="90">
        <f t="shared" si="24"/>
        <v>-0.004130454130063299</v>
      </c>
      <c r="Y67" s="90">
        <f t="shared" si="24"/>
        <v>0.0004646249799407087</v>
      </c>
      <c r="Z67" s="90">
        <f t="shared" si="24"/>
        <v>-0.001800494450435508</v>
      </c>
      <c r="AA67" s="90">
        <f t="shared" si="24"/>
        <v>-9.067160135600716E-06</v>
      </c>
      <c r="AB67" s="90">
        <f t="shared" si="24"/>
        <v>0.0015385857041110285</v>
      </c>
      <c r="AC67" s="90">
        <f t="shared" si="24"/>
        <v>-0.0009744135895743966</v>
      </c>
      <c r="AD67" s="90">
        <f t="shared" si="24"/>
        <v>-0.0004938408674206585</v>
      </c>
      <c r="AE67" s="90">
        <f t="shared" si="24"/>
        <v>0.00048128142952919006</v>
      </c>
      <c r="AF67" s="90">
        <f t="shared" si="24"/>
        <v>0.0007571513051516376</v>
      </c>
      <c r="AG67" s="90">
        <f t="shared" si="24"/>
        <v>-0.0001754587283357978</v>
      </c>
      <c r="AH67" s="90">
        <f t="shared" si="24"/>
        <v>3.878572169924155E-05</v>
      </c>
      <c r="AI67" s="91">
        <f t="shared" si="5"/>
        <v>0.00013532275625038892</v>
      </c>
      <c r="AJ67" s="72"/>
      <c r="AK67" s="90">
        <f t="shared" si="13"/>
        <v>-0.001037142843415495</v>
      </c>
      <c r="AL67" s="90">
        <f t="shared" si="14"/>
        <v>0.0006142857018858194</v>
      </c>
      <c r="AM67" s="90">
        <f t="shared" si="15"/>
        <v>-0.00024319139629369602</v>
      </c>
      <c r="AN67" s="90">
        <f t="shared" si="16"/>
        <v>0.0004820871472475119</v>
      </c>
      <c r="AO67" s="90">
        <f t="shared" si="17"/>
        <v>-0.0009081514290301129</v>
      </c>
      <c r="AP67" s="90">
        <f t="shared" si="18"/>
        <v>-1.8714272300712764E-05</v>
      </c>
      <c r="AQ67" s="90">
        <f t="shared" si="19"/>
        <v>-0.0001654285952099599</v>
      </c>
      <c r="AR67" s="90">
        <f t="shared" si="20"/>
        <v>1.4090255717746913E-05</v>
      </c>
      <c r="AS67" s="90">
        <f t="shared" si="8"/>
        <v>-0.0011037000294891186</v>
      </c>
      <c r="AT67" s="90">
        <f t="shared" si="9"/>
        <v>-0.0008104527296382003</v>
      </c>
      <c r="AU67" s="90">
        <f t="shared" si="10"/>
        <v>-6.638855847995728E-05</v>
      </c>
      <c r="AV67" s="90">
        <f t="shared" si="11"/>
        <v>-3.2275725970976055E-05</v>
      </c>
      <c r="AW67" s="91">
        <f t="shared" si="12"/>
        <v>-0.0032749824749771506</v>
      </c>
    </row>
  </sheetData>
  <sheetProtection/>
  <mergeCells count="1">
    <mergeCell ref="A3:D3"/>
  </mergeCells>
  <printOptions/>
  <pageMargins left="0.54" right="0" top="0.68" bottom="0.33" header="0.18" footer="0.17"/>
  <pageSetup fitToHeight="4" horizontalDpi="600" verticalDpi="600" orientation="landscape" scale="60" r:id="rId1"/>
  <headerFooter alignWithMargins="0">
    <oddFooter>&amp;L&amp;A
&amp;F &amp;C&amp;9
CONFIDENTIAL per Protective Order in WUTC Docket Nos. UE-111048 / UG-111049&amp;R&amp;D</oddFooter>
  </headerFooter>
  <colBreaks count="1" manualBreakCount="1">
    <brk id="18" max="1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5.00390625" style="117" bestFit="1" customWidth="1"/>
    <col min="2" max="2" width="41.7109375" style="117" bestFit="1" customWidth="1"/>
    <col min="3" max="5" width="14.7109375" style="117" customWidth="1"/>
    <col min="6" max="16384" width="9.140625" style="117" customWidth="1"/>
  </cols>
  <sheetData>
    <row r="1" spans="1:5" ht="12.75">
      <c r="A1" s="132"/>
      <c r="B1" s="133"/>
      <c r="C1" s="133"/>
      <c r="D1" s="133"/>
      <c r="E1" s="134"/>
    </row>
    <row r="2" spans="1:5" ht="12.75">
      <c r="A2" s="135"/>
      <c r="B2" s="133"/>
      <c r="C2" s="133"/>
      <c r="D2" s="133"/>
      <c r="E2" s="134"/>
    </row>
    <row r="3" spans="1:5" ht="12.75">
      <c r="A3" s="133"/>
      <c r="B3" s="133"/>
      <c r="C3" s="133"/>
      <c r="D3" s="133"/>
      <c r="E3" s="215"/>
    </row>
    <row r="4" spans="1:5" ht="12.75">
      <c r="A4" s="136" t="s">
        <v>0</v>
      </c>
      <c r="B4" s="137"/>
      <c r="C4" s="138"/>
      <c r="D4" s="138"/>
      <c r="E4" s="138"/>
    </row>
    <row r="5" spans="1:5" ht="12.75">
      <c r="A5" s="138" t="s">
        <v>138</v>
      </c>
      <c r="B5" s="137"/>
      <c r="C5" s="138"/>
      <c r="D5" s="138"/>
      <c r="E5" s="138"/>
    </row>
    <row r="6" spans="1:5" ht="12.75">
      <c r="A6" s="138" t="s">
        <v>2</v>
      </c>
      <c r="B6" s="137"/>
      <c r="C6" s="138"/>
      <c r="D6" s="138"/>
      <c r="E6" s="138"/>
    </row>
    <row r="7" spans="1:5" ht="12.75">
      <c r="A7" s="136" t="s">
        <v>3</v>
      </c>
      <c r="B7" s="137"/>
      <c r="C7" s="138"/>
      <c r="D7" s="138"/>
      <c r="E7" s="138"/>
    </row>
    <row r="8" spans="1:5" ht="12.75">
      <c r="A8" s="139"/>
      <c r="B8" s="133"/>
      <c r="C8" s="133"/>
      <c r="D8" s="133"/>
      <c r="E8" s="133"/>
    </row>
    <row r="9" spans="1:5" ht="12.75">
      <c r="A9" s="140" t="s">
        <v>4</v>
      </c>
      <c r="B9" s="133"/>
      <c r="C9" s="141" t="s">
        <v>139</v>
      </c>
      <c r="D9" s="141"/>
      <c r="E9" s="141" t="s">
        <v>140</v>
      </c>
    </row>
    <row r="10" spans="1:5" ht="12.75">
      <c r="A10" s="142" t="s">
        <v>5</v>
      </c>
      <c r="B10" s="143" t="s">
        <v>6</v>
      </c>
      <c r="C10" s="144" t="s">
        <v>141</v>
      </c>
      <c r="D10" s="144" t="s">
        <v>142</v>
      </c>
      <c r="E10" s="144" t="s">
        <v>143</v>
      </c>
    </row>
    <row r="11" spans="1:5" ht="12.75">
      <c r="A11" s="145"/>
      <c r="B11" s="145"/>
      <c r="C11" s="145"/>
      <c r="D11" s="145"/>
      <c r="E11" s="145"/>
    </row>
    <row r="12" spans="1:5" ht="12.75">
      <c r="A12" s="141">
        <v>1</v>
      </c>
      <c r="B12" s="133" t="s">
        <v>144</v>
      </c>
      <c r="C12" s="146">
        <v>0.04</v>
      </c>
      <c r="D12" s="146">
        <v>0.0462</v>
      </c>
      <c r="E12" s="146">
        <f>ROUND(C12*D12,4)</f>
        <v>0.0018</v>
      </c>
    </row>
    <row r="13" spans="1:5" ht="12.75">
      <c r="A13" s="141">
        <v>2</v>
      </c>
      <c r="B13" s="133" t="s">
        <v>145</v>
      </c>
      <c r="C13" s="146">
        <f>C16-C12-C14-C15</f>
        <v>0.48</v>
      </c>
      <c r="D13" s="146">
        <v>0.0637</v>
      </c>
      <c r="E13" s="146">
        <f>ROUND(C13*D13,4)</f>
        <v>0.0306</v>
      </c>
    </row>
    <row r="14" spans="1:5" ht="12.75">
      <c r="A14" s="141">
        <v>3</v>
      </c>
      <c r="B14" s="133" t="s">
        <v>146</v>
      </c>
      <c r="C14" s="146">
        <v>0</v>
      </c>
      <c r="D14" s="146">
        <v>0</v>
      </c>
      <c r="E14" s="146">
        <f>ROUND(C14*D14,4)</f>
        <v>0</v>
      </c>
    </row>
    <row r="15" spans="1:5" ht="12.75">
      <c r="A15" s="141">
        <v>4</v>
      </c>
      <c r="B15" s="133" t="s">
        <v>147</v>
      </c>
      <c r="C15" s="147">
        <v>0.48</v>
      </c>
      <c r="D15" s="148">
        <v>0.108</v>
      </c>
      <c r="E15" s="146">
        <f>ROUND(C15*D15,4)</f>
        <v>0.0518</v>
      </c>
    </row>
    <row r="16" spans="1:5" ht="12.75">
      <c r="A16" s="141">
        <v>5</v>
      </c>
      <c r="B16" s="133" t="s">
        <v>148</v>
      </c>
      <c r="C16" s="149">
        <v>1</v>
      </c>
      <c r="D16" s="146"/>
      <c r="E16" s="149">
        <f>SUM(E12:E15)</f>
        <v>0.0842</v>
      </c>
    </row>
    <row r="17" spans="1:5" ht="12.75">
      <c r="A17" s="141">
        <v>6</v>
      </c>
      <c r="B17" s="133"/>
      <c r="C17" s="146"/>
      <c r="D17" s="146"/>
      <c r="E17" s="146"/>
    </row>
    <row r="18" spans="1:5" ht="12.75">
      <c r="A18" s="141">
        <v>7</v>
      </c>
      <c r="B18" s="133" t="s">
        <v>149</v>
      </c>
      <c r="C18" s="146">
        <f>C12</f>
        <v>0.04</v>
      </c>
      <c r="D18" s="146">
        <f>D12*0.65</f>
        <v>0.03003</v>
      </c>
      <c r="E18" s="146">
        <f>ROUND(E12*0.65,4)</f>
        <v>0.0012</v>
      </c>
    </row>
    <row r="19" spans="1:5" ht="12.75">
      <c r="A19" s="141">
        <v>8</v>
      </c>
      <c r="B19" s="133" t="s">
        <v>150</v>
      </c>
      <c r="C19" s="146">
        <f>C13</f>
        <v>0.48</v>
      </c>
      <c r="D19" s="146">
        <f>D13*0.65</f>
        <v>0.041405000000000004</v>
      </c>
      <c r="E19" s="146">
        <f>ROUND(E13*0.65,4)</f>
        <v>0.0199</v>
      </c>
    </row>
    <row r="20" spans="1:5" ht="12.75">
      <c r="A20" s="141">
        <v>9</v>
      </c>
      <c r="B20" s="133" t="s">
        <v>146</v>
      </c>
      <c r="C20" s="146">
        <f>C14</f>
        <v>0</v>
      </c>
      <c r="D20" s="146">
        <f>D14</f>
        <v>0</v>
      </c>
      <c r="E20" s="146">
        <f>ROUND(C20*D20,4)</f>
        <v>0</v>
      </c>
    </row>
    <row r="21" spans="1:5" ht="12.75">
      <c r="A21" s="141">
        <v>10</v>
      </c>
      <c r="B21" s="133" t="s">
        <v>147</v>
      </c>
      <c r="C21" s="147">
        <f>C15</f>
        <v>0.48</v>
      </c>
      <c r="D21" s="148">
        <f>D15</f>
        <v>0.108</v>
      </c>
      <c r="E21" s="146">
        <f>ROUND(C21*D21,4)</f>
        <v>0.0518</v>
      </c>
    </row>
    <row r="22" spans="1:5" ht="12.75">
      <c r="A22" s="141">
        <v>11</v>
      </c>
      <c r="B22" s="133" t="s">
        <v>151</v>
      </c>
      <c r="C22" s="149">
        <f>SUM(C18:C21)</f>
        <v>1</v>
      </c>
      <c r="D22" s="146"/>
      <c r="E22" s="149">
        <f>SUM(E18:E21)</f>
        <v>0.07289999999999999</v>
      </c>
    </row>
    <row r="23" spans="1:5" ht="12.75">
      <c r="A23" s="214"/>
      <c r="B23" s="214"/>
      <c r="C23" s="214"/>
      <c r="D23" s="214"/>
      <c r="E23" s="214"/>
    </row>
    <row r="24" spans="1:5" ht="12.75">
      <c r="A24" s="214"/>
      <c r="B24" s="214"/>
      <c r="C24" s="214"/>
      <c r="D24" s="214"/>
      <c r="E24" s="21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D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5.00390625" style="0" bestFit="1" customWidth="1"/>
    <col min="2" max="2" width="60.8515625" style="0" bestFit="1" customWidth="1"/>
    <col min="3" max="3" width="6.421875" style="0" bestFit="1" customWidth="1"/>
    <col min="4" max="4" width="23.8515625" style="0" bestFit="1" customWidth="1"/>
  </cols>
  <sheetData>
    <row r="3" spans="1:4" ht="12.75">
      <c r="A3" s="132"/>
      <c r="B3" s="133"/>
      <c r="C3" s="133"/>
      <c r="D3" s="134"/>
    </row>
    <row r="4" spans="1:4" ht="12.75">
      <c r="A4" s="132"/>
      <c r="B4" s="132"/>
      <c r="C4" s="132"/>
      <c r="D4" s="134"/>
    </row>
    <row r="5" spans="1:4" ht="12.75">
      <c r="A5" s="132"/>
      <c r="B5" s="132"/>
      <c r="C5" s="132"/>
      <c r="D5" s="215"/>
    </row>
    <row r="6" spans="1:4" ht="12.75">
      <c r="A6" s="136" t="s">
        <v>0</v>
      </c>
      <c r="B6" s="138"/>
      <c r="C6" s="138"/>
      <c r="D6" s="138"/>
    </row>
    <row r="7" spans="1:4" ht="12.75">
      <c r="A7" s="138" t="s">
        <v>152</v>
      </c>
      <c r="B7" s="138"/>
      <c r="C7" s="138"/>
      <c r="D7" s="138"/>
    </row>
    <row r="8" spans="1:4" ht="12.75">
      <c r="A8" s="138" t="s">
        <v>2</v>
      </c>
      <c r="B8" s="138"/>
      <c r="C8" s="138"/>
      <c r="D8" s="138"/>
    </row>
    <row r="9" spans="1:4" ht="12.75">
      <c r="A9" s="136" t="s">
        <v>3</v>
      </c>
      <c r="B9" s="138"/>
      <c r="C9" s="138"/>
      <c r="D9" s="138"/>
    </row>
    <row r="10" spans="1:4" ht="12.75">
      <c r="A10" s="132"/>
      <c r="B10" s="132"/>
      <c r="C10" s="132"/>
      <c r="D10" s="132"/>
    </row>
    <row r="11" spans="1:4" ht="12.75">
      <c r="A11" s="140" t="s">
        <v>4</v>
      </c>
      <c r="B11" s="132"/>
      <c r="C11" s="132"/>
      <c r="D11" s="132"/>
    </row>
    <row r="12" spans="1:4" ht="12.75">
      <c r="A12" s="142" t="s">
        <v>5</v>
      </c>
      <c r="B12" s="150" t="s">
        <v>6</v>
      </c>
      <c r="C12" s="151"/>
      <c r="D12" s="152" t="s">
        <v>153</v>
      </c>
    </row>
    <row r="13" spans="1:4" ht="12.75">
      <c r="A13" s="133"/>
      <c r="B13" s="133"/>
      <c r="C13" s="133"/>
      <c r="D13" s="153"/>
    </row>
    <row r="14" spans="1:4" ht="12.75">
      <c r="A14" s="141">
        <v>1</v>
      </c>
      <c r="B14" s="154" t="s">
        <v>154</v>
      </c>
      <c r="C14" s="133"/>
      <c r="D14" s="155">
        <v>0.004444</v>
      </c>
    </row>
    <row r="15" spans="1:4" ht="12.75">
      <c r="A15" s="141">
        <v>2</v>
      </c>
      <c r="B15" s="154" t="s">
        <v>155</v>
      </c>
      <c r="C15" s="133"/>
      <c r="D15" s="155">
        <v>0.002</v>
      </c>
    </row>
    <row r="16" spans="1:4" ht="12.75">
      <c r="A16" s="141">
        <v>3</v>
      </c>
      <c r="B16" s="154" t="str">
        <f>"STATE UTILITY TAX ( "&amp;C16*100&amp;"% - ( LINE 1 * "&amp;C16*100&amp;"% )  )"</f>
        <v>STATE UTILITY TAX ( 3.873% - ( LINE 1 * 3.873% )  )</v>
      </c>
      <c r="C16" s="156">
        <v>0.03873</v>
      </c>
      <c r="D16" s="157">
        <v>0.038558</v>
      </c>
    </row>
    <row r="17" spans="1:4" ht="12.75">
      <c r="A17" s="141">
        <v>4</v>
      </c>
      <c r="B17" s="154"/>
      <c r="C17" s="133"/>
      <c r="D17" s="158"/>
    </row>
    <row r="18" spans="1:4" ht="12.75">
      <c r="A18" s="141">
        <v>5</v>
      </c>
      <c r="B18" s="154" t="s">
        <v>156</v>
      </c>
      <c r="C18" s="133"/>
      <c r="D18" s="155">
        <v>0.045002</v>
      </c>
    </row>
    <row r="19" spans="1:4" ht="12.75">
      <c r="A19" s="141">
        <v>6</v>
      </c>
      <c r="B19" s="133"/>
      <c r="C19" s="133"/>
      <c r="D19" s="155"/>
    </row>
    <row r="20" spans="1:4" ht="12.75">
      <c r="A20" s="141">
        <v>7</v>
      </c>
      <c r="B20" s="133" t="s">
        <v>158</v>
      </c>
      <c r="C20" s="133"/>
      <c r="D20" s="155">
        <v>0.954998</v>
      </c>
    </row>
    <row r="21" spans="1:4" ht="12.75">
      <c r="A21" s="141">
        <v>8</v>
      </c>
      <c r="B21" s="154" t="s">
        <v>157</v>
      </c>
      <c r="C21" s="159">
        <v>0.35</v>
      </c>
      <c r="D21" s="155">
        <v>0.334249</v>
      </c>
    </row>
    <row r="22" spans="1:4" ht="12.75">
      <c r="A22" s="141">
        <v>9</v>
      </c>
      <c r="B22" s="154" t="str">
        <f>"CONVERSION FACTOR INCL FEDERAL INCOME TAX ( LINE "&amp;A20&amp;" - LINE "&amp;A21&amp;" ) "</f>
        <v>CONVERSION FACTOR INCL FEDERAL INCOME TAX ( LINE 7 - LINE 8 ) </v>
      </c>
      <c r="C22" s="133"/>
      <c r="D22" s="160">
        <v>0.620749</v>
      </c>
    </row>
    <row r="23" spans="1:4" ht="12.75">
      <c r="A23" s="117"/>
      <c r="B23" s="117"/>
      <c r="C23" s="117"/>
      <c r="D23" s="117"/>
    </row>
  </sheetData>
  <sheetProtection/>
  <printOptions/>
  <pageMargins left="0.45" right="0.4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pwinne</dc:creator>
  <cp:keywords/>
  <dc:description/>
  <cp:lastModifiedBy>Daniel Noyes</cp:lastModifiedBy>
  <cp:lastPrinted>2011-07-06T20:47:07Z</cp:lastPrinted>
  <dcterms:created xsi:type="dcterms:W3CDTF">2011-06-27T15:45:06Z</dcterms:created>
  <dcterms:modified xsi:type="dcterms:W3CDTF">2011-07-06T20:48:08Z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Exhibit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2012-03-08T00:00:00Z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